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_Prace\LTPROJEKT\FNOL_B_PO_AKC\Final_Soutez_1\D5\"/>
    </mc:Choice>
  </mc:AlternateContent>
  <bookViews>
    <workbookView xWindow="0" yWindow="0" windowWidth="0" windowHeight="0"/>
  </bookViews>
  <sheets>
    <sheet name="Rekapitulace stavby" sheetId="1" r:id="rId1"/>
    <sheet name="SO01.e2 - Architektonicko..." sheetId="2" r:id="rId2"/>
    <sheet name="D.1.4a - Zdravotně techni..." sheetId="3" r:id="rId3"/>
    <sheet name="D.1.4b - Vytápění" sheetId="4" r:id="rId4"/>
    <sheet name="D.1.4c - Silnoproudá elek..." sheetId="5" r:id="rId5"/>
    <sheet name="D.1.4d (11) - EK-CCTV" sheetId="6" r:id="rId6"/>
    <sheet name="D.1.4d (14) - EK-EKV" sheetId="7" r:id="rId7"/>
    <sheet name="D.1.4d (13) - EK-JČ" sheetId="8" r:id="rId8"/>
    <sheet name="D.1.4d (16) - EK-KS-SP" sheetId="9" r:id="rId9"/>
    <sheet name="D.1.4d (15) - EK-MT" sheetId="10" r:id="rId10"/>
    <sheet name="D.1.4d (10) - EK-SK" sheetId="11" r:id="rId11"/>
    <sheet name="D.1.4d (12) - EK-STA" sheetId="12" r:id="rId12"/>
    <sheet name="D.1.4d (17) - EK-VS" sheetId="13" r:id="rId13"/>
    <sheet name="D.1.4e - Rozvody mediciná..." sheetId="14" r:id="rId14"/>
    <sheet name="D.1.4f - Vzduchotechnika" sheetId="15" r:id="rId15"/>
    <sheet name="D.1.4g - Měření a regulace" sheetId="16" r:id="rId16"/>
    <sheet name="D.1.4h (2) - EPS" sheetId="17" r:id="rId17"/>
    <sheet name="D.1.4h (3) - NZS" sheetId="18" r:id="rId18"/>
    <sheet name="D.1.4i - Urgentní příjem" sheetId="19" r:id="rId19"/>
    <sheet name="D.1.4j - Rozvody chladu" sheetId="20" r:id="rId20"/>
    <sheet name="D.1.4k - Zdroj a rozvody ..." sheetId="21" r:id="rId21"/>
    <sheet name="D.1.5a_1 - Zdravotnická t..." sheetId="22" r:id="rId22"/>
    <sheet name="D.1.6_1.2b - Zabudovaný" sheetId="23" r:id="rId23"/>
    <sheet name="SO03.e2 - Architektonicko..." sheetId="24" r:id="rId24"/>
    <sheet name="D.1.4a - Zdravotně techni..._01" sheetId="25" r:id="rId25"/>
    <sheet name="D.1.4b - Vytápění_01" sheetId="26" r:id="rId26"/>
    <sheet name="D.1.4c - Silnoproudá elek..._01" sheetId="27" r:id="rId27"/>
    <sheet name="D.1.4d (31) - EK-EKV" sheetId="28" r:id="rId28"/>
    <sheet name="D.1.4d (30) - EK-JČ" sheetId="29" r:id="rId29"/>
    <sheet name="D.1.4d (33) - EK-KS-SP" sheetId="30" r:id="rId30"/>
    <sheet name="D.1.4d (32) - EK-MT" sheetId="31" r:id="rId31"/>
    <sheet name="D.1.4d (28) - EK-SK" sheetId="32" r:id="rId32"/>
    <sheet name="D.1.4d (29) - EK-STA" sheetId="33" r:id="rId33"/>
    <sheet name="D.1.4d (34) - EK-VS" sheetId="34" r:id="rId34"/>
    <sheet name="D.1.4f - Vzduchotechnika_01" sheetId="35" r:id="rId35"/>
    <sheet name="D.1.4g - Měření a regulace_01" sheetId="36" r:id="rId36"/>
    <sheet name="D.1.4h (8) - EPS" sheetId="37" r:id="rId37"/>
    <sheet name="D.1.4h (9) - NZS" sheetId="38" r:id="rId38"/>
    <sheet name="D.1.4j - Rozvod chladu" sheetId="39" r:id="rId39"/>
    <sheet name="D.1.6_3.2b - Zabudovaný" sheetId="40" r:id="rId40"/>
    <sheet name="VON - Vedlejší a ostatní ..." sheetId="41" r:id="rId41"/>
    <sheet name="Seznam figur" sheetId="42" r:id="rId42"/>
  </sheets>
  <definedNames>
    <definedName name="_xlnm.Print_Area" localSheetId="0">'Rekapitulace stavby'!$D$4:$AO$76,'Rekapitulace stavby'!$C$82:$AQ$145</definedName>
    <definedName name="_xlnm.Print_Titles" localSheetId="0">'Rekapitulace stavby'!$92:$92</definedName>
    <definedName name="_xlnm._FilterDatabase" localSheetId="1" hidden="1">'SO01.e2 - Architektonicko...'!$C$140:$K$1041</definedName>
    <definedName name="_xlnm.Print_Area" localSheetId="1">'SO01.e2 - Architektonicko...'!$C$4:$J$76,'SO01.e2 - Architektonicko...'!$C$82:$J$118,'SO01.e2 - Architektonicko...'!$C$124:$K$1041</definedName>
    <definedName name="_xlnm.Print_Titles" localSheetId="1">'SO01.e2 - Architektonicko...'!$140:$140</definedName>
    <definedName name="_xlnm._FilterDatabase" localSheetId="2" hidden="1">'D.1.4a - Zdravotně techni...'!$C$132:$K$483</definedName>
    <definedName name="_xlnm.Print_Area" localSheetId="2">'D.1.4a - Zdravotně techni...'!$C$4:$J$76,'D.1.4a - Zdravotně techni...'!$C$82:$J$110,'D.1.4a - Zdravotně techni...'!$C$116:$K$483</definedName>
    <definedName name="_xlnm.Print_Titles" localSheetId="2">'D.1.4a - Zdravotně techni...'!$132:$132</definedName>
    <definedName name="_xlnm._FilterDatabase" localSheetId="3" hidden="1">'D.1.4b - Vytápění'!$C$126:$K$285</definedName>
    <definedName name="_xlnm.Print_Area" localSheetId="3">'D.1.4b - Vytápění'!$C$4:$J$76,'D.1.4b - Vytápění'!$C$82:$J$104,'D.1.4b - Vytápění'!$C$110:$K$285</definedName>
    <definedName name="_xlnm.Print_Titles" localSheetId="3">'D.1.4b - Vytápění'!$126:$126</definedName>
    <definedName name="_xlnm._FilterDatabase" localSheetId="4" hidden="1">'D.1.4c - Silnoproudá elek...'!$C$135:$K$523</definedName>
    <definedName name="_xlnm.Print_Area" localSheetId="4">'D.1.4c - Silnoproudá elek...'!$C$4:$J$76,'D.1.4c - Silnoproudá elek...'!$C$82:$J$113,'D.1.4c - Silnoproudá elek...'!$C$119:$K$523</definedName>
    <definedName name="_xlnm.Print_Titles" localSheetId="4">'D.1.4c - Silnoproudá elek...'!$135:$135</definedName>
    <definedName name="_xlnm._FilterDatabase" localSheetId="5" hidden="1">'D.1.4d (11) - EK-CCTV'!$C$124:$K$150</definedName>
    <definedName name="_xlnm.Print_Area" localSheetId="5">'D.1.4d (11) - EK-CCTV'!$C$4:$J$76,'D.1.4d (11) - EK-CCTV'!$C$82:$J$102,'D.1.4d (11) - EK-CCTV'!$C$108:$K$150</definedName>
    <definedName name="_xlnm.Print_Titles" localSheetId="5">'D.1.4d (11) - EK-CCTV'!$124:$124</definedName>
    <definedName name="_xlnm._FilterDatabase" localSheetId="6" hidden="1">'D.1.4d (14) - EK-EKV'!$C$124:$K$190</definedName>
    <definedName name="_xlnm.Print_Area" localSheetId="6">'D.1.4d (14) - EK-EKV'!$C$4:$J$76,'D.1.4d (14) - EK-EKV'!$C$82:$J$102,'D.1.4d (14) - EK-EKV'!$C$108:$K$190</definedName>
    <definedName name="_xlnm.Print_Titles" localSheetId="6">'D.1.4d (14) - EK-EKV'!$124:$124</definedName>
    <definedName name="_xlnm._FilterDatabase" localSheetId="7" hidden="1">'D.1.4d (13) - EK-JČ'!$C$124:$K$161</definedName>
    <definedName name="_xlnm.Print_Area" localSheetId="7">'D.1.4d (13) - EK-JČ'!$C$4:$J$76,'D.1.4d (13) - EK-JČ'!$C$82:$J$102,'D.1.4d (13) - EK-JČ'!$C$108:$K$161</definedName>
    <definedName name="_xlnm.Print_Titles" localSheetId="7">'D.1.4d (13) - EK-JČ'!$124:$124</definedName>
    <definedName name="_xlnm._FilterDatabase" localSheetId="8" hidden="1">'D.1.4d (16) - EK-KS-SP'!$C$124:$K$219</definedName>
    <definedName name="_xlnm.Print_Area" localSheetId="8">'D.1.4d (16) - EK-KS-SP'!$C$4:$J$76,'D.1.4d (16) - EK-KS-SP'!$C$82:$J$102,'D.1.4d (16) - EK-KS-SP'!$C$108:$K$219</definedName>
    <definedName name="_xlnm.Print_Titles" localSheetId="8">'D.1.4d (16) - EK-KS-SP'!$124:$124</definedName>
    <definedName name="_xlnm._FilterDatabase" localSheetId="9" hidden="1">'D.1.4d (15) - EK-MT'!$C$124:$K$163</definedName>
    <definedName name="_xlnm.Print_Area" localSheetId="9">'D.1.4d (15) - EK-MT'!$C$4:$J$76,'D.1.4d (15) - EK-MT'!$C$82:$J$102,'D.1.4d (15) - EK-MT'!$C$108:$K$163</definedName>
    <definedName name="_xlnm.Print_Titles" localSheetId="9">'D.1.4d (15) - EK-MT'!$124:$124</definedName>
    <definedName name="_xlnm._FilterDatabase" localSheetId="10" hidden="1">'D.1.4d (10) - EK-SK'!$C$124:$K$193</definedName>
    <definedName name="_xlnm.Print_Area" localSheetId="10">'D.1.4d (10) - EK-SK'!$C$4:$J$76,'D.1.4d (10) - EK-SK'!$C$82:$J$102,'D.1.4d (10) - EK-SK'!$C$108:$K$193</definedName>
    <definedName name="_xlnm.Print_Titles" localSheetId="10">'D.1.4d (10) - EK-SK'!$124:$124</definedName>
    <definedName name="_xlnm._FilterDatabase" localSheetId="11" hidden="1">'D.1.4d (12) - EK-STA'!$C$124:$K$158</definedName>
    <definedName name="_xlnm.Print_Area" localSheetId="11">'D.1.4d (12) - EK-STA'!$C$4:$J$76,'D.1.4d (12) - EK-STA'!$C$82:$J$102,'D.1.4d (12) - EK-STA'!$C$108:$K$158</definedName>
    <definedName name="_xlnm.Print_Titles" localSheetId="11">'D.1.4d (12) - EK-STA'!$124:$124</definedName>
    <definedName name="_xlnm._FilterDatabase" localSheetId="12" hidden="1">'D.1.4d (17) - EK-VS'!$C$124:$K$154</definedName>
    <definedName name="_xlnm.Print_Area" localSheetId="12">'D.1.4d (17) - EK-VS'!$C$4:$J$76,'D.1.4d (17) - EK-VS'!$C$82:$J$102,'D.1.4d (17) - EK-VS'!$C$108:$K$154</definedName>
    <definedName name="_xlnm.Print_Titles" localSheetId="12">'D.1.4d (17) - EK-VS'!$124:$124</definedName>
    <definedName name="_xlnm._FilterDatabase" localSheetId="13" hidden="1">'D.1.4e - Rozvody mediciná...'!$C$124:$K$182</definedName>
    <definedName name="_xlnm.Print_Area" localSheetId="13">'D.1.4e - Rozvody mediciná...'!$C$4:$J$76,'D.1.4e - Rozvody mediciná...'!$C$82:$J$102,'D.1.4e - Rozvody mediciná...'!$C$108:$K$182</definedName>
    <definedName name="_xlnm.Print_Titles" localSheetId="13">'D.1.4e - Rozvody mediciná...'!$124:$124</definedName>
    <definedName name="_xlnm._FilterDatabase" localSheetId="14" hidden="1">'D.1.4f - Vzduchotechnika'!$C$136:$K$493</definedName>
    <definedName name="_xlnm.Print_Area" localSheetId="14">'D.1.4f - Vzduchotechnika'!$C$4:$J$76,'D.1.4f - Vzduchotechnika'!$C$82:$J$114,'D.1.4f - Vzduchotechnika'!$C$120:$K$493</definedName>
    <definedName name="_xlnm.Print_Titles" localSheetId="14">'D.1.4f - Vzduchotechnika'!$136:$136</definedName>
    <definedName name="_xlnm._FilterDatabase" localSheetId="15" hidden="1">'D.1.4g - Měření a regulace'!$C$128:$K$372</definedName>
    <definedName name="_xlnm.Print_Area" localSheetId="15">'D.1.4g - Měření a regulace'!$C$4:$J$76,'D.1.4g - Měření a regulace'!$C$82:$J$106,'D.1.4g - Měření a regulace'!$C$112:$K$372</definedName>
    <definedName name="_xlnm.Print_Titles" localSheetId="15">'D.1.4g - Měření a regulace'!$128:$128</definedName>
    <definedName name="_xlnm._FilterDatabase" localSheetId="16" hidden="1">'D.1.4h (2) - EPS'!$C$124:$K$209</definedName>
    <definedName name="_xlnm.Print_Area" localSheetId="16">'D.1.4h (2) - EPS'!$C$4:$J$76,'D.1.4h (2) - EPS'!$C$82:$J$102,'D.1.4h (2) - EPS'!$C$108:$K$209</definedName>
    <definedName name="_xlnm.Print_Titles" localSheetId="16">'D.1.4h (2) - EPS'!$124:$124</definedName>
    <definedName name="_xlnm._FilterDatabase" localSheetId="17" hidden="1">'D.1.4h (3) - NZS'!$C$124:$K$187</definedName>
    <definedName name="_xlnm.Print_Area" localSheetId="17">'D.1.4h (3) - NZS'!$C$4:$J$76,'D.1.4h (3) - NZS'!$C$82:$J$102,'D.1.4h (3) - NZS'!$C$108:$K$187</definedName>
    <definedName name="_xlnm.Print_Titles" localSheetId="17">'D.1.4h (3) - NZS'!$124:$124</definedName>
    <definedName name="_xlnm._FilterDatabase" localSheetId="18" hidden="1">'D.1.4i - Urgentní příjem'!$C$124:$K$137</definedName>
    <definedName name="_xlnm.Print_Area" localSheetId="18">'D.1.4i - Urgentní příjem'!$C$4:$J$76,'D.1.4i - Urgentní příjem'!$C$82:$J$102,'D.1.4i - Urgentní příjem'!$C$108:$K$137</definedName>
    <definedName name="_xlnm.Print_Titles" localSheetId="18">'D.1.4i - Urgentní příjem'!$124:$124</definedName>
    <definedName name="_xlnm._FilterDatabase" localSheetId="19" hidden="1">'D.1.4j - Rozvody chladu'!$C$129:$K$278</definedName>
    <definedName name="_xlnm.Print_Area" localSheetId="19">'D.1.4j - Rozvody chladu'!$C$4:$J$76,'D.1.4j - Rozvody chladu'!$C$82:$J$107,'D.1.4j - Rozvody chladu'!$C$113:$K$278</definedName>
    <definedName name="_xlnm.Print_Titles" localSheetId="19">'D.1.4j - Rozvody chladu'!$129:$129</definedName>
    <definedName name="_xlnm._FilterDatabase" localSheetId="20" hidden="1">'D.1.4k - Zdroj a rozvody ...'!$C$129:$K$180</definedName>
    <definedName name="_xlnm.Print_Area" localSheetId="20">'D.1.4k - Zdroj a rozvody ...'!$C$4:$J$76,'D.1.4k - Zdroj a rozvody ...'!$C$82:$J$107,'D.1.4k - Zdroj a rozvody ...'!$C$113:$K$180</definedName>
    <definedName name="_xlnm.Print_Titles" localSheetId="20">'D.1.4k - Zdroj a rozvody ...'!$129:$129</definedName>
    <definedName name="_xlnm._FilterDatabase" localSheetId="21" hidden="1">'D.1.5a_1 - Zdravotnická t...'!$C$124:$K$144</definedName>
    <definedName name="_xlnm.Print_Area" localSheetId="21">'D.1.5a_1 - Zdravotnická t...'!$C$4:$J$76,'D.1.5a_1 - Zdravotnická t...'!$C$82:$J$102,'D.1.5a_1 - Zdravotnická t...'!$C$108:$K$144</definedName>
    <definedName name="_xlnm.Print_Titles" localSheetId="21">'D.1.5a_1 - Zdravotnická t...'!$124:$124</definedName>
    <definedName name="_xlnm._FilterDatabase" localSheetId="22" hidden="1">'D.1.6_1.2b - Zabudovaný'!$C$135:$K$201</definedName>
    <definedName name="_xlnm.Print_Area" localSheetId="22">'D.1.6_1.2b - Zabudovaný'!$C$4:$J$76,'D.1.6_1.2b - Zabudovaný'!$C$82:$J$113,'D.1.6_1.2b - Zabudovaný'!$C$119:$K$201</definedName>
    <definedName name="_xlnm.Print_Titles" localSheetId="22">'D.1.6_1.2b - Zabudovaný'!$135:$135</definedName>
    <definedName name="_xlnm._FilterDatabase" localSheetId="23" hidden="1">'SO03.e2 - Architektonicko...'!$C$140:$K$511</definedName>
    <definedName name="_xlnm.Print_Area" localSheetId="23">'SO03.e2 - Architektonicko...'!$C$4:$J$76,'SO03.e2 - Architektonicko...'!$C$82:$J$118,'SO03.e2 - Architektonicko...'!$C$124:$K$511</definedName>
    <definedName name="_xlnm.Print_Titles" localSheetId="23">'SO03.e2 - Architektonicko...'!$140:$140</definedName>
    <definedName name="_xlnm._FilterDatabase" localSheetId="24" hidden="1">'D.1.4a - Zdravotně techni..._01'!$C$127:$K$243</definedName>
    <definedName name="_xlnm.Print_Area" localSheetId="24">'D.1.4a - Zdravotně techni..._01'!$C$4:$J$76,'D.1.4a - Zdravotně techni..._01'!$C$82:$J$105,'D.1.4a - Zdravotně techni..._01'!$C$111:$K$243</definedName>
    <definedName name="_xlnm.Print_Titles" localSheetId="24">'D.1.4a - Zdravotně techni..._01'!$127:$127</definedName>
    <definedName name="_xlnm._FilterDatabase" localSheetId="25" hidden="1">'D.1.4b - Vytápění_01'!$C$125:$K$192</definedName>
    <definedName name="_xlnm.Print_Area" localSheetId="25">'D.1.4b - Vytápění_01'!$C$4:$J$76,'D.1.4b - Vytápění_01'!$C$82:$J$103,'D.1.4b - Vytápění_01'!$C$109:$K$192</definedName>
    <definedName name="_xlnm.Print_Titles" localSheetId="25">'D.1.4b - Vytápění_01'!$125:$125</definedName>
    <definedName name="_xlnm._FilterDatabase" localSheetId="26" hidden="1">'D.1.4c - Silnoproudá elek..._01'!$C$130:$K$403</definedName>
    <definedName name="_xlnm.Print_Area" localSheetId="26">'D.1.4c - Silnoproudá elek..._01'!$C$4:$J$76,'D.1.4c - Silnoproudá elek..._01'!$C$82:$J$108,'D.1.4c - Silnoproudá elek..._01'!$C$114:$K$403</definedName>
    <definedName name="_xlnm.Print_Titles" localSheetId="26">'D.1.4c - Silnoproudá elek..._01'!$130:$130</definedName>
    <definedName name="_xlnm._FilterDatabase" localSheetId="27" hidden="1">'D.1.4d (31) - EK-EKV'!$C$124:$K$170</definedName>
    <definedName name="_xlnm.Print_Area" localSheetId="27">'D.1.4d (31) - EK-EKV'!$C$4:$J$76,'D.1.4d (31) - EK-EKV'!$C$82:$J$102,'D.1.4d (31) - EK-EKV'!$C$108:$K$170</definedName>
    <definedName name="_xlnm.Print_Titles" localSheetId="27">'D.1.4d (31) - EK-EKV'!$124:$124</definedName>
    <definedName name="_xlnm._FilterDatabase" localSheetId="28" hidden="1">'D.1.4d (30) - EK-JČ'!$C$124:$K$161</definedName>
    <definedName name="_xlnm.Print_Area" localSheetId="28">'D.1.4d (30) - EK-JČ'!$C$4:$J$76,'D.1.4d (30) - EK-JČ'!$C$82:$J$102,'D.1.4d (30) - EK-JČ'!$C$108:$K$161</definedName>
    <definedName name="_xlnm.Print_Titles" localSheetId="28">'D.1.4d (30) - EK-JČ'!$124:$124</definedName>
    <definedName name="_xlnm._FilterDatabase" localSheetId="29" hidden="1">'D.1.4d (33) - EK-KS-SP'!$C$124:$K$178</definedName>
    <definedName name="_xlnm.Print_Area" localSheetId="29">'D.1.4d (33) - EK-KS-SP'!$C$4:$J$76,'D.1.4d (33) - EK-KS-SP'!$C$82:$J$102,'D.1.4d (33) - EK-KS-SP'!$C$108:$K$178</definedName>
    <definedName name="_xlnm.Print_Titles" localSheetId="29">'D.1.4d (33) - EK-KS-SP'!$124:$124</definedName>
    <definedName name="_xlnm._FilterDatabase" localSheetId="30" hidden="1">'D.1.4d (32) - EK-MT'!$C$124:$K$140</definedName>
    <definedName name="_xlnm.Print_Area" localSheetId="30">'D.1.4d (32) - EK-MT'!$C$4:$J$76,'D.1.4d (32) - EK-MT'!$C$82:$J$102,'D.1.4d (32) - EK-MT'!$C$108:$K$140</definedName>
    <definedName name="_xlnm.Print_Titles" localSheetId="30">'D.1.4d (32) - EK-MT'!$124:$124</definedName>
    <definedName name="_xlnm._FilterDatabase" localSheetId="31" hidden="1">'D.1.4d (28) - EK-SK'!$C$124:$K$192</definedName>
    <definedName name="_xlnm.Print_Area" localSheetId="31">'D.1.4d (28) - EK-SK'!$C$4:$J$76,'D.1.4d (28) - EK-SK'!$C$82:$J$102,'D.1.4d (28) - EK-SK'!$C$108:$K$192</definedName>
    <definedName name="_xlnm.Print_Titles" localSheetId="31">'D.1.4d (28) - EK-SK'!$124:$124</definedName>
    <definedName name="_xlnm._FilterDatabase" localSheetId="32" hidden="1">'D.1.4d (29) - EK-STA'!$C$124:$K$156</definedName>
    <definedName name="_xlnm.Print_Area" localSheetId="32">'D.1.4d (29) - EK-STA'!$C$4:$J$76,'D.1.4d (29) - EK-STA'!$C$82:$J$102,'D.1.4d (29) - EK-STA'!$C$108:$K$156</definedName>
    <definedName name="_xlnm.Print_Titles" localSheetId="32">'D.1.4d (29) - EK-STA'!$124:$124</definedName>
    <definedName name="_xlnm._FilterDatabase" localSheetId="33" hidden="1">'D.1.4d (34) - EK-VS'!$C$124:$K$154</definedName>
    <definedName name="_xlnm.Print_Area" localSheetId="33">'D.1.4d (34) - EK-VS'!$C$4:$J$76,'D.1.4d (34) - EK-VS'!$C$82:$J$102,'D.1.4d (34) - EK-VS'!$C$108:$K$154</definedName>
    <definedName name="_xlnm.Print_Titles" localSheetId="33">'D.1.4d (34) - EK-VS'!$124:$124</definedName>
    <definedName name="_xlnm._FilterDatabase" localSheetId="34" hidden="1">'D.1.4f - Vzduchotechnika_01'!$C$132:$K$220</definedName>
    <definedName name="_xlnm.Print_Area" localSheetId="34">'D.1.4f - Vzduchotechnika_01'!$C$4:$J$76,'D.1.4f - Vzduchotechnika_01'!$C$82:$J$110,'D.1.4f - Vzduchotechnika_01'!$C$116:$K$220</definedName>
    <definedName name="_xlnm.Print_Titles" localSheetId="34">'D.1.4f - Vzduchotechnika_01'!$132:$132</definedName>
    <definedName name="_xlnm._FilterDatabase" localSheetId="35" hidden="1">'D.1.4g - Měření a regulace_01'!$C$128:$K$224</definedName>
    <definedName name="_xlnm.Print_Area" localSheetId="35">'D.1.4g - Měření a regulace_01'!$C$4:$J$76,'D.1.4g - Měření a regulace_01'!$C$82:$J$106,'D.1.4g - Měření a regulace_01'!$C$112:$K$224</definedName>
    <definedName name="_xlnm.Print_Titles" localSheetId="35">'D.1.4g - Měření a regulace_01'!$128:$128</definedName>
    <definedName name="_xlnm._FilterDatabase" localSheetId="36" hidden="1">'D.1.4h (8) - EPS'!$C$124:$K$195</definedName>
    <definedName name="_xlnm.Print_Area" localSheetId="36">'D.1.4h (8) - EPS'!$C$4:$J$76,'D.1.4h (8) - EPS'!$C$82:$J$102,'D.1.4h (8) - EPS'!$C$108:$K$195</definedName>
    <definedName name="_xlnm.Print_Titles" localSheetId="36">'D.1.4h (8) - EPS'!$124:$124</definedName>
    <definedName name="_xlnm._FilterDatabase" localSheetId="37" hidden="1">'D.1.4h (9) - NZS'!$C$124:$K$153</definedName>
    <definedName name="_xlnm.Print_Area" localSheetId="37">'D.1.4h (9) - NZS'!$C$4:$J$76,'D.1.4h (9) - NZS'!$C$82:$J$102,'D.1.4h (9) - NZS'!$C$108:$K$153</definedName>
    <definedName name="_xlnm.Print_Titles" localSheetId="37">'D.1.4h (9) - NZS'!$124:$124</definedName>
    <definedName name="_xlnm._FilterDatabase" localSheetId="38" hidden="1">'D.1.4j - Rozvod chladu'!$C$129:$K$200</definedName>
    <definedName name="_xlnm.Print_Area" localSheetId="38">'D.1.4j - Rozvod chladu'!$C$4:$J$76,'D.1.4j - Rozvod chladu'!$C$82:$J$107,'D.1.4j - Rozvod chladu'!$C$113:$K$200</definedName>
    <definedName name="_xlnm.Print_Titles" localSheetId="38">'D.1.4j - Rozvod chladu'!$129:$129</definedName>
    <definedName name="_xlnm._FilterDatabase" localSheetId="39" hidden="1">'D.1.6_3.2b - Zabudovaný'!$C$131:$K$162</definedName>
    <definedName name="_xlnm.Print_Area" localSheetId="39">'D.1.6_3.2b - Zabudovaný'!$C$4:$J$76,'D.1.6_3.2b - Zabudovaný'!$C$82:$J$109,'D.1.6_3.2b - Zabudovaný'!$C$115:$K$162</definedName>
    <definedName name="_xlnm.Print_Titles" localSheetId="39">'D.1.6_3.2b - Zabudovaný'!$131:$131</definedName>
    <definedName name="_xlnm._FilterDatabase" localSheetId="40" hidden="1">'VON - Vedlejší a ostatní ...'!$C$122:$K$176</definedName>
    <definedName name="_xlnm.Print_Area" localSheetId="40">'VON - Vedlejší a ostatní ...'!$C$4:$J$76,'VON - Vedlejší a ostatní ...'!$C$82:$J$102,'VON - Vedlejší a ostatní ...'!$C$108:$K$176</definedName>
    <definedName name="_xlnm.Print_Titles" localSheetId="40">'VON - Vedlejší a ostatní ...'!$122:$122</definedName>
    <definedName name="_xlnm.Print_Area" localSheetId="41">'Seznam figur'!$C$4:$G$2835</definedName>
    <definedName name="_xlnm.Print_Titles" localSheetId="41">'Seznam figur'!$9:$9</definedName>
  </definedNames>
  <calcPr/>
</workbook>
</file>

<file path=xl/calcChain.xml><?xml version="1.0" encoding="utf-8"?>
<calcChain xmlns="http://schemas.openxmlformats.org/spreadsheetml/2006/main">
  <c i="42" l="1" r="D7"/>
  <c i="41" r="J39"/>
  <c r="J38"/>
  <c i="1" r="AY144"/>
  <c i="41" r="J37"/>
  <c i="1" r="AX144"/>
  <c i="41"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19"/>
  <c r="F119"/>
  <c r="F117"/>
  <c r="E115"/>
  <c r="J93"/>
  <c r="F93"/>
  <c r="F91"/>
  <c r="E89"/>
  <c r="J26"/>
  <c r="E26"/>
  <c r="J94"/>
  <c r="J25"/>
  <c r="J20"/>
  <c r="E20"/>
  <c r="F94"/>
  <c r="J19"/>
  <c r="J14"/>
  <c r="J91"/>
  <c r="E7"/>
  <c r="E111"/>
  <c i="40" r="J41"/>
  <c r="J40"/>
  <c i="1" r="AY143"/>
  <c i="40" r="J39"/>
  <c i="1" r="AX143"/>
  <c i="40" r="BI162"/>
  <c r="BH162"/>
  <c r="BG162"/>
  <c r="BF162"/>
  <c r="T162"/>
  <c r="T161"/>
  <c r="T160"/>
  <c r="R162"/>
  <c r="R161"/>
  <c r="R160"/>
  <c r="P162"/>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T146"/>
  <c r="R147"/>
  <c r="R146"/>
  <c r="P147"/>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J128"/>
  <c r="F128"/>
  <c r="F126"/>
  <c r="E124"/>
  <c r="J95"/>
  <c r="F95"/>
  <c r="F93"/>
  <c r="E91"/>
  <c r="J28"/>
  <c r="E28"/>
  <c r="J129"/>
  <c r="J27"/>
  <c r="J22"/>
  <c r="E22"/>
  <c r="F96"/>
  <c r="J21"/>
  <c r="J16"/>
  <c r="J93"/>
  <c r="E7"/>
  <c r="E118"/>
  <c i="39" r="J41"/>
  <c r="J40"/>
  <c i="1" r="AY141"/>
  <c i="39" r="J39"/>
  <c i="1" r="AX141"/>
  <c i="39" r="BI200"/>
  <c r="BH200"/>
  <c r="BG200"/>
  <c r="BF200"/>
  <c r="T200"/>
  <c r="T199"/>
  <c r="R200"/>
  <c r="R199"/>
  <c r="P200"/>
  <c r="P199"/>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T131"/>
  <c r="R132"/>
  <c r="R131"/>
  <c r="P132"/>
  <c r="P131"/>
  <c r="J126"/>
  <c r="F126"/>
  <c r="F124"/>
  <c r="E122"/>
  <c r="J95"/>
  <c r="F95"/>
  <c r="F93"/>
  <c r="E91"/>
  <c r="J28"/>
  <c r="E28"/>
  <c r="J127"/>
  <c r="J27"/>
  <c r="J22"/>
  <c r="E22"/>
  <c r="F127"/>
  <c r="J21"/>
  <c r="J16"/>
  <c r="J93"/>
  <c r="E7"/>
  <c r="E116"/>
  <c i="38" r="J41"/>
  <c r="J40"/>
  <c i="1" r="AY140"/>
  <c i="38" r="J39"/>
  <c i="1" r="AX140"/>
  <c i="38"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111"/>
  <c i="37" r="J41"/>
  <c r="J40"/>
  <c i="1" r="AY139"/>
  <c i="37" r="J39"/>
  <c i="1" r="AX139"/>
  <c i="37"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111"/>
  <c i="36" r="J41"/>
  <c r="J40"/>
  <c i="1" r="AY137"/>
  <c i="36" r="J39"/>
  <c i="1" r="AX137"/>
  <c i="36"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T130"/>
  <c r="R131"/>
  <c r="R130"/>
  <c r="P131"/>
  <c r="P130"/>
  <c r="J125"/>
  <c r="F125"/>
  <c r="F123"/>
  <c r="E121"/>
  <c r="J95"/>
  <c r="F95"/>
  <c r="F93"/>
  <c r="E91"/>
  <c r="J28"/>
  <c r="E28"/>
  <c r="J126"/>
  <c r="J27"/>
  <c r="J22"/>
  <c r="E22"/>
  <c r="F126"/>
  <c r="J21"/>
  <c r="J16"/>
  <c r="J93"/>
  <c r="E7"/>
  <c r="E115"/>
  <c i="35" r="J41"/>
  <c r="J40"/>
  <c i="1" r="AY136"/>
  <c i="35" r="J39"/>
  <c i="1" r="AX136"/>
  <c i="35" r="BI220"/>
  <c r="BH220"/>
  <c r="BG220"/>
  <c r="BF220"/>
  <c r="T220"/>
  <c r="R220"/>
  <c r="P220"/>
  <c r="BI219"/>
  <c r="BH219"/>
  <c r="BG219"/>
  <c r="BF219"/>
  <c r="T219"/>
  <c r="R219"/>
  <c r="P219"/>
  <c r="BI218"/>
  <c r="BH218"/>
  <c r="BG218"/>
  <c r="BF218"/>
  <c r="T218"/>
  <c r="R218"/>
  <c r="P218"/>
  <c r="BI216"/>
  <c r="BH216"/>
  <c r="BG216"/>
  <c r="BF216"/>
  <c r="T216"/>
  <c r="T215"/>
  <c r="R216"/>
  <c r="R215"/>
  <c r="P216"/>
  <c r="P215"/>
  <c r="BI214"/>
  <c r="BH214"/>
  <c r="BG214"/>
  <c r="BF214"/>
  <c r="T214"/>
  <c r="R214"/>
  <c r="P214"/>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T199"/>
  <c r="R200"/>
  <c r="R199"/>
  <c r="P200"/>
  <c r="P199"/>
  <c r="BI197"/>
  <c r="BH197"/>
  <c r="BG197"/>
  <c r="BF197"/>
  <c r="T197"/>
  <c r="T196"/>
  <c r="R197"/>
  <c r="R196"/>
  <c r="P197"/>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7"/>
  <c r="E125"/>
  <c r="F93"/>
  <c r="E91"/>
  <c r="J28"/>
  <c r="E28"/>
  <c r="J130"/>
  <c r="J27"/>
  <c r="J25"/>
  <c r="E25"/>
  <c r="J95"/>
  <c r="J24"/>
  <c r="J22"/>
  <c r="E22"/>
  <c r="F96"/>
  <c r="J21"/>
  <c r="J19"/>
  <c r="E19"/>
  <c r="F129"/>
  <c r="J18"/>
  <c r="J16"/>
  <c r="J93"/>
  <c r="E7"/>
  <c r="E85"/>
  <c i="34" r="J41"/>
  <c r="J40"/>
  <c i="1" r="AY135"/>
  <c i="34" r="J39"/>
  <c i="1" r="AX135"/>
  <c i="34"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111"/>
  <c i="33" r="J41"/>
  <c r="J40"/>
  <c i="1" r="AY134"/>
  <c i="33" r="J39"/>
  <c i="1" r="AX134"/>
  <c i="33"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111"/>
  <c i="32" r="J41"/>
  <c r="J40"/>
  <c i="1" r="AY133"/>
  <c i="32" r="J39"/>
  <c i="1" r="AX133"/>
  <c i="32"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31" r="J41"/>
  <c r="J40"/>
  <c i="1" r="AY132"/>
  <c i="31" r="J39"/>
  <c i="1" r="AX132"/>
  <c i="31"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85"/>
  <c i="30" r="J41"/>
  <c r="J40"/>
  <c i="1" r="AY131"/>
  <c i="30" r="J39"/>
  <c i="1" r="AX131"/>
  <c i="30"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29" r="J41"/>
  <c r="J40"/>
  <c i="1" r="AY130"/>
  <c i="29" r="J39"/>
  <c i="1" r="AX130"/>
  <c i="29"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119"/>
  <c r="E7"/>
  <c r="E111"/>
  <c i="28" r="J41"/>
  <c r="J40"/>
  <c i="1" r="AY129"/>
  <c i="28" r="J39"/>
  <c i="1" r="AX129"/>
  <c i="28"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85"/>
  <c i="27" r="J41"/>
  <c r="J40"/>
  <c i="1" r="AY127"/>
  <c i="27" r="J39"/>
  <c i="1" r="AX127"/>
  <c i="27"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T132"/>
  <c r="R133"/>
  <c r="R132"/>
  <c r="P133"/>
  <c r="P132"/>
  <c r="J127"/>
  <c r="F127"/>
  <c r="F125"/>
  <c r="E123"/>
  <c r="J95"/>
  <c r="F95"/>
  <c r="F93"/>
  <c r="E91"/>
  <c r="J28"/>
  <c r="E28"/>
  <c r="J96"/>
  <c r="J27"/>
  <c r="J22"/>
  <c r="E22"/>
  <c r="F128"/>
  <c r="J21"/>
  <c r="J16"/>
  <c r="J125"/>
  <c r="E7"/>
  <c r="E117"/>
  <c i="26" r="J41"/>
  <c r="J40"/>
  <c i="1" r="AY126"/>
  <c i="26" r="J39"/>
  <c i="1" r="AX126"/>
  <c i="26" r="BI192"/>
  <c r="BH192"/>
  <c r="BG192"/>
  <c r="BF192"/>
  <c r="T192"/>
  <c r="T191"/>
  <c r="R192"/>
  <c r="R191"/>
  <c r="P192"/>
  <c r="P191"/>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F122"/>
  <c r="F120"/>
  <c r="E118"/>
  <c r="J95"/>
  <c r="F95"/>
  <c r="F93"/>
  <c r="E91"/>
  <c r="J28"/>
  <c r="E28"/>
  <c r="J123"/>
  <c r="J27"/>
  <c r="J22"/>
  <c r="E22"/>
  <c r="F96"/>
  <c r="J21"/>
  <c r="J16"/>
  <c r="J120"/>
  <c r="E7"/>
  <c r="E112"/>
  <c i="25" r="J41"/>
  <c r="J40"/>
  <c i="1" r="AY125"/>
  <c i="25" r="J39"/>
  <c i="1" r="AX125"/>
  <c i="25"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F124"/>
  <c r="F122"/>
  <c r="E120"/>
  <c r="J95"/>
  <c r="F95"/>
  <c r="F93"/>
  <c r="E91"/>
  <c r="J28"/>
  <c r="E28"/>
  <c r="J125"/>
  <c r="J27"/>
  <c r="J22"/>
  <c r="E22"/>
  <c r="F96"/>
  <c r="J21"/>
  <c r="J16"/>
  <c r="J93"/>
  <c r="E7"/>
  <c r="E85"/>
  <c i="24" r="J41"/>
  <c r="J40"/>
  <c i="1" r="AY124"/>
  <c i="24" r="J39"/>
  <c i="1" r="AX124"/>
  <c i="24" r="BI493"/>
  <c r="BH493"/>
  <c r="BG493"/>
  <c r="BF493"/>
  <c r="T493"/>
  <c r="R493"/>
  <c r="P493"/>
  <c r="BI492"/>
  <c r="BH492"/>
  <c r="BG492"/>
  <c r="BF492"/>
  <c r="T492"/>
  <c r="R492"/>
  <c r="P492"/>
  <c r="BI490"/>
  <c r="BH490"/>
  <c r="BG490"/>
  <c r="BF490"/>
  <c r="T490"/>
  <c r="R490"/>
  <c r="P490"/>
  <c r="BI485"/>
  <c r="BH485"/>
  <c r="BG485"/>
  <c r="BF485"/>
  <c r="T485"/>
  <c r="R485"/>
  <c r="P485"/>
  <c r="BI484"/>
  <c r="BH484"/>
  <c r="BG484"/>
  <c r="BF484"/>
  <c r="T484"/>
  <c r="R484"/>
  <c r="P484"/>
  <c r="BI482"/>
  <c r="BH482"/>
  <c r="BG482"/>
  <c r="BF482"/>
  <c r="T482"/>
  <c r="R482"/>
  <c r="P482"/>
  <c r="BI481"/>
  <c r="BH481"/>
  <c r="BG481"/>
  <c r="BF481"/>
  <c r="T481"/>
  <c r="R481"/>
  <c r="P481"/>
  <c r="BI477"/>
  <c r="BH477"/>
  <c r="BG477"/>
  <c r="BF477"/>
  <c r="T477"/>
  <c r="R477"/>
  <c r="P477"/>
  <c r="BI475"/>
  <c r="BH475"/>
  <c r="BG475"/>
  <c r="BF475"/>
  <c r="T475"/>
  <c r="R475"/>
  <c r="P475"/>
  <c r="BI474"/>
  <c r="BH474"/>
  <c r="BG474"/>
  <c r="BF474"/>
  <c r="T474"/>
  <c r="R474"/>
  <c r="P474"/>
  <c r="BI467"/>
  <c r="BH467"/>
  <c r="BG467"/>
  <c r="BF467"/>
  <c r="T467"/>
  <c r="R467"/>
  <c r="P467"/>
  <c r="BI466"/>
  <c r="BH466"/>
  <c r="BG466"/>
  <c r="BF466"/>
  <c r="T466"/>
  <c r="R466"/>
  <c r="P466"/>
  <c r="BI462"/>
  <c r="BH462"/>
  <c r="BG462"/>
  <c r="BF462"/>
  <c r="T462"/>
  <c r="R462"/>
  <c r="P462"/>
  <c r="BI460"/>
  <c r="BH460"/>
  <c r="BG460"/>
  <c r="BF460"/>
  <c r="T460"/>
  <c r="R460"/>
  <c r="P460"/>
  <c r="BI459"/>
  <c r="BH459"/>
  <c r="BG459"/>
  <c r="BF459"/>
  <c r="T459"/>
  <c r="R459"/>
  <c r="P459"/>
  <c r="BI454"/>
  <c r="BH454"/>
  <c r="BG454"/>
  <c r="BF454"/>
  <c r="T454"/>
  <c r="R454"/>
  <c r="P454"/>
  <c r="BI448"/>
  <c r="BH448"/>
  <c r="BG448"/>
  <c r="BF448"/>
  <c r="T448"/>
  <c r="R448"/>
  <c r="P448"/>
  <c r="BI443"/>
  <c r="BH443"/>
  <c r="BG443"/>
  <c r="BF443"/>
  <c r="T443"/>
  <c r="R443"/>
  <c r="P443"/>
  <c r="BI438"/>
  <c r="BH438"/>
  <c r="BG438"/>
  <c r="BF438"/>
  <c r="T438"/>
  <c r="R438"/>
  <c r="P438"/>
  <c r="BI427"/>
  <c r="BH427"/>
  <c r="BG427"/>
  <c r="BF427"/>
  <c r="T427"/>
  <c r="R427"/>
  <c r="P427"/>
  <c r="BI422"/>
  <c r="BH422"/>
  <c r="BG422"/>
  <c r="BF422"/>
  <c r="T422"/>
  <c r="R422"/>
  <c r="P422"/>
  <c r="BI415"/>
  <c r="BH415"/>
  <c r="BG415"/>
  <c r="BF415"/>
  <c r="T415"/>
  <c r="R415"/>
  <c r="P415"/>
  <c r="BI414"/>
  <c r="BH414"/>
  <c r="BG414"/>
  <c r="BF414"/>
  <c r="T414"/>
  <c r="R414"/>
  <c r="P414"/>
  <c r="BI413"/>
  <c r="BH413"/>
  <c r="BG413"/>
  <c r="BF413"/>
  <c r="T413"/>
  <c r="R413"/>
  <c r="P413"/>
  <c r="BI396"/>
  <c r="BH396"/>
  <c r="BG396"/>
  <c r="BF396"/>
  <c r="T396"/>
  <c r="R396"/>
  <c r="P396"/>
  <c r="BI394"/>
  <c r="BH394"/>
  <c r="BG394"/>
  <c r="BF394"/>
  <c r="T394"/>
  <c r="R394"/>
  <c r="P394"/>
  <c r="BI393"/>
  <c r="BH393"/>
  <c r="BG393"/>
  <c r="BF393"/>
  <c r="T393"/>
  <c r="R393"/>
  <c r="P393"/>
  <c r="BI390"/>
  <c r="BH390"/>
  <c r="BG390"/>
  <c r="BF390"/>
  <c r="T390"/>
  <c r="R390"/>
  <c r="P390"/>
  <c r="BI387"/>
  <c r="BH387"/>
  <c r="BG387"/>
  <c r="BF387"/>
  <c r="T387"/>
  <c r="R387"/>
  <c r="P387"/>
  <c r="BI385"/>
  <c r="BH385"/>
  <c r="BG385"/>
  <c r="BF385"/>
  <c r="T385"/>
  <c r="R385"/>
  <c r="P385"/>
  <c r="BI380"/>
  <c r="BH380"/>
  <c r="BG380"/>
  <c r="BF380"/>
  <c r="T380"/>
  <c r="R380"/>
  <c r="P380"/>
  <c r="BI375"/>
  <c r="BH375"/>
  <c r="BG375"/>
  <c r="BF375"/>
  <c r="T375"/>
  <c r="R375"/>
  <c r="P375"/>
  <c r="BI374"/>
  <c r="BH374"/>
  <c r="BG374"/>
  <c r="BF374"/>
  <c r="T374"/>
  <c r="R374"/>
  <c r="P374"/>
  <c r="BI368"/>
  <c r="BH368"/>
  <c r="BG368"/>
  <c r="BF368"/>
  <c r="T368"/>
  <c r="R368"/>
  <c r="P368"/>
  <c r="BI366"/>
  <c r="BH366"/>
  <c r="BG366"/>
  <c r="BF366"/>
  <c r="T366"/>
  <c r="R366"/>
  <c r="P366"/>
  <c r="BI365"/>
  <c r="BH365"/>
  <c r="BG365"/>
  <c r="BF365"/>
  <c r="T365"/>
  <c r="R365"/>
  <c r="P365"/>
  <c r="BI364"/>
  <c r="BH364"/>
  <c r="BG364"/>
  <c r="BF364"/>
  <c r="T364"/>
  <c r="R364"/>
  <c r="P364"/>
  <c r="BI363"/>
  <c r="BH363"/>
  <c r="BG363"/>
  <c r="BF363"/>
  <c r="T363"/>
  <c r="R363"/>
  <c r="P363"/>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39"/>
  <c r="BH339"/>
  <c r="BG339"/>
  <c r="BF339"/>
  <c r="T339"/>
  <c r="R339"/>
  <c r="P339"/>
  <c r="BI338"/>
  <c r="BH338"/>
  <c r="BG338"/>
  <c r="BF338"/>
  <c r="T338"/>
  <c r="R338"/>
  <c r="P338"/>
  <c r="BI332"/>
  <c r="BH332"/>
  <c r="BG332"/>
  <c r="BF332"/>
  <c r="T332"/>
  <c r="R332"/>
  <c r="P332"/>
  <c r="BI322"/>
  <c r="BH322"/>
  <c r="BG322"/>
  <c r="BF322"/>
  <c r="T322"/>
  <c r="R322"/>
  <c r="P322"/>
  <c r="BI314"/>
  <c r="BH314"/>
  <c r="BG314"/>
  <c r="BF314"/>
  <c r="T314"/>
  <c r="R314"/>
  <c r="P314"/>
  <c r="BI305"/>
  <c r="BH305"/>
  <c r="BG305"/>
  <c r="BF305"/>
  <c r="T305"/>
  <c r="R305"/>
  <c r="P305"/>
  <c r="BI300"/>
  <c r="BH300"/>
  <c r="BG300"/>
  <c r="BF300"/>
  <c r="T300"/>
  <c r="R300"/>
  <c r="P300"/>
  <c r="BI292"/>
  <c r="BH292"/>
  <c r="BG292"/>
  <c r="BF292"/>
  <c r="T292"/>
  <c r="R292"/>
  <c r="P292"/>
  <c r="BI291"/>
  <c r="BH291"/>
  <c r="BG291"/>
  <c r="BF291"/>
  <c r="T291"/>
  <c r="R291"/>
  <c r="P291"/>
  <c r="BI290"/>
  <c r="BH290"/>
  <c r="BG290"/>
  <c r="BF290"/>
  <c r="T290"/>
  <c r="R290"/>
  <c r="P290"/>
  <c r="BI289"/>
  <c r="BH289"/>
  <c r="BG289"/>
  <c r="BF289"/>
  <c r="T289"/>
  <c r="R289"/>
  <c r="P289"/>
  <c r="BI282"/>
  <c r="BH282"/>
  <c r="BG282"/>
  <c r="BF282"/>
  <c r="T282"/>
  <c r="R282"/>
  <c r="P282"/>
  <c r="BI277"/>
  <c r="BH277"/>
  <c r="BG277"/>
  <c r="BF277"/>
  <c r="T277"/>
  <c r="R277"/>
  <c r="P277"/>
  <c r="BI271"/>
  <c r="BH271"/>
  <c r="BG271"/>
  <c r="BF271"/>
  <c r="T271"/>
  <c r="R271"/>
  <c r="P271"/>
  <c r="BI266"/>
  <c r="BH266"/>
  <c r="BG266"/>
  <c r="BF266"/>
  <c r="T266"/>
  <c r="R266"/>
  <c r="P266"/>
  <c r="BI264"/>
  <c r="BH264"/>
  <c r="BG264"/>
  <c r="BF264"/>
  <c r="T264"/>
  <c r="R264"/>
  <c r="P264"/>
  <c r="BI263"/>
  <c r="BH263"/>
  <c r="BG263"/>
  <c r="BF263"/>
  <c r="T263"/>
  <c r="R263"/>
  <c r="P263"/>
  <c r="BI261"/>
  <c r="BH261"/>
  <c r="BG261"/>
  <c r="BF261"/>
  <c r="T261"/>
  <c r="R261"/>
  <c r="P261"/>
  <c r="BI244"/>
  <c r="BH244"/>
  <c r="BG244"/>
  <c r="BF244"/>
  <c r="T244"/>
  <c r="R244"/>
  <c r="P244"/>
  <c r="BI238"/>
  <c r="BH238"/>
  <c r="BG238"/>
  <c r="BF238"/>
  <c r="T238"/>
  <c r="R238"/>
  <c r="P238"/>
  <c r="BI228"/>
  <c r="BH228"/>
  <c r="BG228"/>
  <c r="BF228"/>
  <c r="T228"/>
  <c r="R228"/>
  <c r="P228"/>
  <c r="BI222"/>
  <c r="BH222"/>
  <c r="BG222"/>
  <c r="BF222"/>
  <c r="T222"/>
  <c r="R222"/>
  <c r="P222"/>
  <c r="BI209"/>
  <c r="BH209"/>
  <c r="BG209"/>
  <c r="BF209"/>
  <c r="T209"/>
  <c r="R209"/>
  <c r="P209"/>
  <c r="BI200"/>
  <c r="BH200"/>
  <c r="BG200"/>
  <c r="BF200"/>
  <c r="T200"/>
  <c r="T199"/>
  <c r="R200"/>
  <c r="R199"/>
  <c r="P200"/>
  <c r="P199"/>
  <c r="BI197"/>
  <c r="BH197"/>
  <c r="BG197"/>
  <c r="BF197"/>
  <c r="T197"/>
  <c r="R197"/>
  <c r="P197"/>
  <c r="BI196"/>
  <c r="BH196"/>
  <c r="BG196"/>
  <c r="BF196"/>
  <c r="T196"/>
  <c r="R196"/>
  <c r="P196"/>
  <c r="BI194"/>
  <c r="BH194"/>
  <c r="BG194"/>
  <c r="BF194"/>
  <c r="T194"/>
  <c r="R194"/>
  <c r="P194"/>
  <c r="BI193"/>
  <c r="BH193"/>
  <c r="BG193"/>
  <c r="BF193"/>
  <c r="T193"/>
  <c r="R193"/>
  <c r="P193"/>
  <c r="BI190"/>
  <c r="BH190"/>
  <c r="BG190"/>
  <c r="BF190"/>
  <c r="T190"/>
  <c r="R190"/>
  <c r="P190"/>
  <c r="BI175"/>
  <c r="BH175"/>
  <c r="BG175"/>
  <c r="BF175"/>
  <c r="T175"/>
  <c r="R175"/>
  <c r="P175"/>
  <c r="BI168"/>
  <c r="BH168"/>
  <c r="BG168"/>
  <c r="BF168"/>
  <c r="T168"/>
  <c r="R168"/>
  <c r="P168"/>
  <c r="BI167"/>
  <c r="BH167"/>
  <c r="BG167"/>
  <c r="BF167"/>
  <c r="T167"/>
  <c r="R167"/>
  <c r="P167"/>
  <c r="BI162"/>
  <c r="BH162"/>
  <c r="BG162"/>
  <c r="BF162"/>
  <c r="T162"/>
  <c r="R162"/>
  <c r="P162"/>
  <c r="BI157"/>
  <c r="BH157"/>
  <c r="BG157"/>
  <c r="BF157"/>
  <c r="T157"/>
  <c r="R157"/>
  <c r="P157"/>
  <c r="BI150"/>
  <c r="BH150"/>
  <c r="BG150"/>
  <c r="BF150"/>
  <c r="T150"/>
  <c r="R150"/>
  <c r="P150"/>
  <c r="BI145"/>
  <c r="BH145"/>
  <c r="BG145"/>
  <c r="BF145"/>
  <c r="T145"/>
  <c r="R145"/>
  <c r="P145"/>
  <c r="J137"/>
  <c r="F137"/>
  <c r="F135"/>
  <c r="E133"/>
  <c r="J95"/>
  <c r="F95"/>
  <c r="F93"/>
  <c r="E91"/>
  <c r="J28"/>
  <c r="E28"/>
  <c r="J138"/>
  <c r="J27"/>
  <c r="J22"/>
  <c r="E22"/>
  <c r="F138"/>
  <c r="J21"/>
  <c r="J16"/>
  <c r="J135"/>
  <c r="E7"/>
  <c r="E85"/>
  <c i="23" r="J41"/>
  <c r="J40"/>
  <c i="1" r="AY122"/>
  <c i="23" r="J39"/>
  <c i="1" r="AX122"/>
  <c i="23" r="BI201"/>
  <c r="BH201"/>
  <c r="BG201"/>
  <c r="BF201"/>
  <c r="T201"/>
  <c r="R201"/>
  <c r="P201"/>
  <c r="BI200"/>
  <c r="BH200"/>
  <c r="BG200"/>
  <c r="BF200"/>
  <c r="T200"/>
  <c r="R200"/>
  <c r="P200"/>
  <c r="BI199"/>
  <c r="BH199"/>
  <c r="BG199"/>
  <c r="BF199"/>
  <c r="T199"/>
  <c r="R199"/>
  <c r="P199"/>
  <c r="BI197"/>
  <c r="BH197"/>
  <c r="BG197"/>
  <c r="BF197"/>
  <c r="T197"/>
  <c r="T196"/>
  <c r="R197"/>
  <c r="R196"/>
  <c r="P197"/>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BI140"/>
  <c r="BH140"/>
  <c r="BG140"/>
  <c r="BF140"/>
  <c r="T140"/>
  <c r="R140"/>
  <c r="P140"/>
  <c r="BI139"/>
  <c r="BH139"/>
  <c r="BG139"/>
  <c r="BF139"/>
  <c r="T139"/>
  <c r="R139"/>
  <c r="P139"/>
  <c r="J132"/>
  <c r="F132"/>
  <c r="F130"/>
  <c r="E128"/>
  <c r="J95"/>
  <c r="F95"/>
  <c r="F93"/>
  <c r="E91"/>
  <c r="J28"/>
  <c r="E28"/>
  <c r="J133"/>
  <c r="J27"/>
  <c r="J22"/>
  <c r="E22"/>
  <c r="F96"/>
  <c r="J21"/>
  <c r="J16"/>
  <c r="J93"/>
  <c r="E7"/>
  <c r="E122"/>
  <c i="22" r="J41"/>
  <c r="J40"/>
  <c i="1" r="AY120"/>
  <c i="22" r="J39"/>
  <c i="1" r="AX120"/>
  <c i="22"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F119"/>
  <c r="E117"/>
  <c r="F93"/>
  <c r="E91"/>
  <c r="J28"/>
  <c r="E28"/>
  <c r="J122"/>
  <c r="J27"/>
  <c r="J25"/>
  <c r="E25"/>
  <c r="J121"/>
  <c r="J24"/>
  <c r="J22"/>
  <c r="E22"/>
  <c r="F96"/>
  <c r="J21"/>
  <c r="J19"/>
  <c r="E19"/>
  <c r="F121"/>
  <c r="J18"/>
  <c r="J16"/>
  <c r="J93"/>
  <c r="E7"/>
  <c r="E111"/>
  <c i="21" r="J41"/>
  <c r="J40"/>
  <c i="1" r="AY118"/>
  <c i="21" r="J39"/>
  <c i="1" r="AX118"/>
  <c i="21" r="BI180"/>
  <c r="BH180"/>
  <c r="BG180"/>
  <c r="BF180"/>
  <c r="T180"/>
  <c r="T179"/>
  <c r="R180"/>
  <c r="R179"/>
  <c r="P180"/>
  <c r="P179"/>
  <c r="BI178"/>
  <c r="BH178"/>
  <c r="BG178"/>
  <c r="BF178"/>
  <c r="T178"/>
  <c r="R178"/>
  <c r="P178"/>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96"/>
  <c r="J21"/>
  <c r="J16"/>
  <c r="J93"/>
  <c r="E7"/>
  <c r="E116"/>
  <c i="20" r="J41"/>
  <c r="J40"/>
  <c i="1" r="AY117"/>
  <c i="20" r="J39"/>
  <c i="1" r="AX117"/>
  <c i="20" r="BI278"/>
  <c r="BH278"/>
  <c r="BG278"/>
  <c r="BF278"/>
  <c r="T278"/>
  <c r="T277"/>
  <c r="R278"/>
  <c r="R277"/>
  <c r="P278"/>
  <c r="P277"/>
  <c r="BI276"/>
  <c r="BH276"/>
  <c r="BG276"/>
  <c r="BF276"/>
  <c r="T276"/>
  <c r="T275"/>
  <c r="R276"/>
  <c r="R275"/>
  <c r="P276"/>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J126"/>
  <c r="F126"/>
  <c r="F124"/>
  <c r="E122"/>
  <c r="J95"/>
  <c r="F95"/>
  <c r="F93"/>
  <c r="E91"/>
  <c r="J28"/>
  <c r="E28"/>
  <c r="J96"/>
  <c r="J27"/>
  <c r="J22"/>
  <c r="E22"/>
  <c r="F96"/>
  <c r="J21"/>
  <c r="J16"/>
  <c r="J124"/>
  <c r="E7"/>
  <c r="E85"/>
  <c i="19" r="J41"/>
  <c r="J40"/>
  <c i="1" r="AY116"/>
  <c i="19" r="J39"/>
  <c i="1" r="AX116"/>
  <c i="19"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J121"/>
  <c r="F121"/>
  <c r="F119"/>
  <c r="E117"/>
  <c r="J95"/>
  <c r="F95"/>
  <c r="F93"/>
  <c r="E91"/>
  <c r="J28"/>
  <c r="E28"/>
  <c r="J122"/>
  <c r="J27"/>
  <c r="J22"/>
  <c r="E22"/>
  <c r="F122"/>
  <c r="J21"/>
  <c r="J16"/>
  <c r="J119"/>
  <c r="E7"/>
  <c r="E111"/>
  <c i="18" r="J41"/>
  <c r="J40"/>
  <c i="1" r="AY115"/>
  <c i="18" r="J39"/>
  <c i="1" r="AX115"/>
  <c i="18"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7"/>
  <c r="BH167"/>
  <c r="BG167"/>
  <c r="BF167"/>
  <c r="T167"/>
  <c r="R167"/>
  <c r="P167"/>
  <c r="BI165"/>
  <c r="BH165"/>
  <c r="BG165"/>
  <c r="BF165"/>
  <c r="T165"/>
  <c r="R165"/>
  <c r="P165"/>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111"/>
  <c i="17" r="J41"/>
  <c r="J40"/>
  <c i="1" r="AY114"/>
  <c i="17" r="J39"/>
  <c i="1" r="AX114"/>
  <c i="17"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111"/>
  <c i="16" r="J41"/>
  <c r="J40"/>
  <c i="1" r="AY112"/>
  <c i="16" r="J39"/>
  <c i="1" r="AX112"/>
  <c i="16"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F125"/>
  <c r="F123"/>
  <c r="E121"/>
  <c r="J95"/>
  <c r="F95"/>
  <c r="F93"/>
  <c r="E91"/>
  <c r="J28"/>
  <c r="E28"/>
  <c r="J126"/>
  <c r="J27"/>
  <c r="J22"/>
  <c r="E22"/>
  <c r="F96"/>
  <c r="J21"/>
  <c r="J16"/>
  <c r="J123"/>
  <c r="E7"/>
  <c r="E115"/>
  <c i="15" r="J41"/>
  <c r="J40"/>
  <c i="1" r="AY111"/>
  <c i="15" r="J39"/>
  <c i="1" r="AX111"/>
  <c i="15" r="BI493"/>
  <c r="BH493"/>
  <c r="BG493"/>
  <c r="BF493"/>
  <c r="T493"/>
  <c r="R493"/>
  <c r="P493"/>
  <c r="BI492"/>
  <c r="BH492"/>
  <c r="BG492"/>
  <c r="BF492"/>
  <c r="T492"/>
  <c r="R492"/>
  <c r="P492"/>
  <c r="BI491"/>
  <c r="BH491"/>
  <c r="BG491"/>
  <c r="BF491"/>
  <c r="T491"/>
  <c r="R491"/>
  <c r="P491"/>
  <c r="BI489"/>
  <c r="BH489"/>
  <c r="BG489"/>
  <c r="BF489"/>
  <c r="T489"/>
  <c r="R489"/>
  <c r="P489"/>
  <c r="BI488"/>
  <c r="BH488"/>
  <c r="BG488"/>
  <c r="BF488"/>
  <c r="T488"/>
  <c r="R488"/>
  <c r="P488"/>
  <c r="BI486"/>
  <c r="BH486"/>
  <c r="BG486"/>
  <c r="BF486"/>
  <c r="T486"/>
  <c r="R486"/>
  <c r="P486"/>
  <c r="BI485"/>
  <c r="BH485"/>
  <c r="BG485"/>
  <c r="BF485"/>
  <c r="T485"/>
  <c r="R485"/>
  <c r="P485"/>
  <c r="BI483"/>
  <c r="BH483"/>
  <c r="BG483"/>
  <c r="BF483"/>
  <c r="T483"/>
  <c r="R483"/>
  <c r="P483"/>
  <c r="BI482"/>
  <c r="BH482"/>
  <c r="BG482"/>
  <c r="BF482"/>
  <c r="T482"/>
  <c r="R482"/>
  <c r="P482"/>
  <c r="BI481"/>
  <c r="BH481"/>
  <c r="BG481"/>
  <c r="BF481"/>
  <c r="T481"/>
  <c r="R481"/>
  <c r="P481"/>
  <c r="BI480"/>
  <c r="BH480"/>
  <c r="BG480"/>
  <c r="BF480"/>
  <c r="T480"/>
  <c r="R480"/>
  <c r="P480"/>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1"/>
  <c r="BH471"/>
  <c r="BG471"/>
  <c r="BF471"/>
  <c r="T471"/>
  <c r="R471"/>
  <c r="P471"/>
  <c r="BI470"/>
  <c r="BH470"/>
  <c r="BG470"/>
  <c r="BF470"/>
  <c r="T470"/>
  <c r="R470"/>
  <c r="P470"/>
  <c r="BI468"/>
  <c r="BH468"/>
  <c r="BG468"/>
  <c r="BF468"/>
  <c r="T468"/>
  <c r="T467"/>
  <c r="R468"/>
  <c r="R467"/>
  <c r="P468"/>
  <c r="P467"/>
  <c r="BI466"/>
  <c r="BH466"/>
  <c r="BG466"/>
  <c r="BF466"/>
  <c r="T466"/>
  <c r="T465"/>
  <c r="R466"/>
  <c r="R465"/>
  <c r="P466"/>
  <c r="P465"/>
  <c r="BI464"/>
  <c r="BH464"/>
  <c r="BG464"/>
  <c r="BF464"/>
  <c r="T464"/>
  <c r="T463"/>
  <c r="R464"/>
  <c r="R463"/>
  <c r="P464"/>
  <c r="P463"/>
  <c r="BI461"/>
  <c r="BH461"/>
  <c r="BG461"/>
  <c r="BF461"/>
  <c r="T461"/>
  <c r="T460"/>
  <c r="R461"/>
  <c r="R460"/>
  <c r="P461"/>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J133"/>
  <c r="F133"/>
  <c r="F131"/>
  <c r="E129"/>
  <c r="J95"/>
  <c r="F95"/>
  <c r="F93"/>
  <c r="E91"/>
  <c r="J28"/>
  <c r="E28"/>
  <c r="J134"/>
  <c r="J27"/>
  <c r="J22"/>
  <c r="E22"/>
  <c r="F96"/>
  <c r="J21"/>
  <c r="J16"/>
  <c r="J93"/>
  <c r="E7"/>
  <c r="E85"/>
  <c i="14" r="J41"/>
  <c r="J40"/>
  <c i="1" r="AY110"/>
  <c i="14" r="J39"/>
  <c i="1" r="AX110"/>
  <c i="14"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85"/>
  <c i="13" r="J41"/>
  <c r="J40"/>
  <c i="1" r="AY109"/>
  <c i="13" r="J39"/>
  <c i="1" r="AX109"/>
  <c i="13"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85"/>
  <c i="12" r="J41"/>
  <c r="J40"/>
  <c i="1" r="AY108"/>
  <c i="12" r="J39"/>
  <c i="1" r="AX108"/>
  <c i="12"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85"/>
  <c i="11" r="J41"/>
  <c r="J40"/>
  <c i="1" r="AY107"/>
  <c i="11" r="J39"/>
  <c i="1" r="AX107"/>
  <c i="11"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9"/>
  <c r="BH179"/>
  <c r="BG179"/>
  <c r="BF179"/>
  <c r="T179"/>
  <c r="R179"/>
  <c r="P179"/>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10" r="J41"/>
  <c r="J40"/>
  <c i="1" r="AY106"/>
  <c i="10" r="J39"/>
  <c i="1" r="AX106"/>
  <c i="10"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119"/>
  <c r="E7"/>
  <c r="E111"/>
  <c i="9" r="J41"/>
  <c r="J40"/>
  <c i="1" r="AY105"/>
  <c i="9" r="J39"/>
  <c i="1" r="AX105"/>
  <c i="9"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8"/>
  <c r="BH188"/>
  <c r="BG188"/>
  <c r="BF188"/>
  <c r="T188"/>
  <c r="R188"/>
  <c r="P188"/>
  <c r="BI187"/>
  <c r="BH187"/>
  <c r="BG187"/>
  <c r="BF187"/>
  <c r="T187"/>
  <c r="R187"/>
  <c r="P187"/>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93"/>
  <c r="E7"/>
  <c r="E85"/>
  <c i="8" r="J41"/>
  <c r="J40"/>
  <c i="1" r="AY104"/>
  <c i="8" r="J39"/>
  <c i="1" r="AX104"/>
  <c i="8"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93"/>
  <c r="E7"/>
  <c r="E85"/>
  <c i="7" r="J41"/>
  <c r="J40"/>
  <c i="1" r="AY103"/>
  <c i="7" r="J39"/>
  <c i="1" r="AX103"/>
  <c i="7"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6" r="J41"/>
  <c r="J40"/>
  <c i="1" r="AY102"/>
  <c i="6" r="J39"/>
  <c i="1" r="AX102"/>
  <c i="6"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111"/>
  <c i="5" r="J41"/>
  <c r="J40"/>
  <c i="1" r="AY100"/>
  <c i="5" r="J39"/>
  <c i="1" r="AX100"/>
  <c i="5" r="BI522"/>
  <c r="BH522"/>
  <c r="BG522"/>
  <c r="BF522"/>
  <c r="T522"/>
  <c r="T521"/>
  <c r="R522"/>
  <c r="R521"/>
  <c r="P522"/>
  <c r="P521"/>
  <c r="BI520"/>
  <c r="BH520"/>
  <c r="BG520"/>
  <c r="BF520"/>
  <c r="T520"/>
  <c r="R520"/>
  <c r="P520"/>
  <c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0"/>
  <c r="BH150"/>
  <c r="BG150"/>
  <c r="BF150"/>
  <c r="T150"/>
  <c r="T149"/>
  <c r="R150"/>
  <c r="R149"/>
  <c r="P150"/>
  <c r="P149"/>
  <c r="BI147"/>
  <c r="BH147"/>
  <c r="BG147"/>
  <c r="BF147"/>
  <c r="T147"/>
  <c r="T146"/>
  <c r="R147"/>
  <c r="R146"/>
  <c r="P147"/>
  <c r="P146"/>
  <c r="BI144"/>
  <c r="BH144"/>
  <c r="BG144"/>
  <c r="BF144"/>
  <c r="T144"/>
  <c r="T143"/>
  <c r="R144"/>
  <c r="R143"/>
  <c r="P144"/>
  <c r="P143"/>
  <c r="BI141"/>
  <c r="BH141"/>
  <c r="BG141"/>
  <c r="BF141"/>
  <c r="T141"/>
  <c r="T140"/>
  <c r="R141"/>
  <c r="R140"/>
  <c r="P141"/>
  <c r="P140"/>
  <c r="BI138"/>
  <c r="BH138"/>
  <c r="BG138"/>
  <c r="BF138"/>
  <c r="T138"/>
  <c r="T137"/>
  <c r="R138"/>
  <c r="R137"/>
  <c r="P138"/>
  <c r="P137"/>
  <c r="J132"/>
  <c r="F132"/>
  <c r="F130"/>
  <c r="E128"/>
  <c r="J95"/>
  <c r="F95"/>
  <c r="F93"/>
  <c r="E91"/>
  <c r="J28"/>
  <c r="E28"/>
  <c r="J133"/>
  <c r="J27"/>
  <c r="J22"/>
  <c r="E22"/>
  <c r="F133"/>
  <c r="J21"/>
  <c r="J16"/>
  <c r="J93"/>
  <c r="E7"/>
  <c r="E122"/>
  <c i="4" r="J41"/>
  <c r="J40"/>
  <c i="1" r="AY99"/>
  <c i="4" r="J39"/>
  <c i="1" r="AX99"/>
  <c i="4" r="BI285"/>
  <c r="BH285"/>
  <c r="BG285"/>
  <c r="BF285"/>
  <c r="T285"/>
  <c r="T284"/>
  <c r="R285"/>
  <c r="R284"/>
  <c r="P285"/>
  <c r="P284"/>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F123"/>
  <c r="F121"/>
  <c r="E119"/>
  <c r="J95"/>
  <c r="F95"/>
  <c r="F93"/>
  <c r="E91"/>
  <c r="J28"/>
  <c r="E28"/>
  <c r="J124"/>
  <c r="J27"/>
  <c r="J22"/>
  <c r="E22"/>
  <c r="F124"/>
  <c r="J21"/>
  <c r="J16"/>
  <c r="J121"/>
  <c r="E7"/>
  <c r="E113"/>
  <c i="3" r="J41"/>
  <c r="J40"/>
  <c i="1" r="AY98"/>
  <c i="3" r="J39"/>
  <c i="1" r="AX98"/>
  <c i="3" r="BI483"/>
  <c r="BH483"/>
  <c r="BG483"/>
  <c r="BF483"/>
  <c r="T483"/>
  <c r="T482"/>
  <c r="R483"/>
  <c r="R482"/>
  <c r="P483"/>
  <c r="P482"/>
  <c r="BI481"/>
  <c r="BH481"/>
  <c r="BG481"/>
  <c r="BF481"/>
  <c r="T481"/>
  <c r="T480"/>
  <c r="R481"/>
  <c r="R480"/>
  <c r="P481"/>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J129"/>
  <c r="F129"/>
  <c r="F127"/>
  <c r="E125"/>
  <c r="J95"/>
  <c r="F95"/>
  <c r="F93"/>
  <c r="E91"/>
  <c r="J28"/>
  <c r="E28"/>
  <c r="J96"/>
  <c r="J27"/>
  <c r="J22"/>
  <c r="E22"/>
  <c r="F96"/>
  <c r="J21"/>
  <c r="J16"/>
  <c r="J93"/>
  <c r="E7"/>
  <c r="E119"/>
  <c i="2" r="J41"/>
  <c r="J40"/>
  <c i="1" r="AY97"/>
  <c i="2" r="J39"/>
  <c i="1" r="AX97"/>
  <c i="2" r="BI1038"/>
  <c r="BH1038"/>
  <c r="BG1038"/>
  <c r="BF1038"/>
  <c r="T1038"/>
  <c r="T958"/>
  <c r="R1038"/>
  <c r="R958"/>
  <c r="P1038"/>
  <c r="P958"/>
  <c r="BI960"/>
  <c r="BH960"/>
  <c r="BG960"/>
  <c r="BF960"/>
  <c r="T960"/>
  <c r="R960"/>
  <c r="P960"/>
  <c r="BI959"/>
  <c r="BH959"/>
  <c r="BG959"/>
  <c r="BF959"/>
  <c r="T959"/>
  <c r="R959"/>
  <c r="P959"/>
  <c r="BI952"/>
  <c r="BH952"/>
  <c r="BG952"/>
  <c r="BF952"/>
  <c r="T952"/>
  <c r="R952"/>
  <c r="P952"/>
  <c r="BI947"/>
  <c r="BH947"/>
  <c r="BG947"/>
  <c r="BF947"/>
  <c r="T947"/>
  <c r="R947"/>
  <c r="P947"/>
  <c r="BI946"/>
  <c r="BH946"/>
  <c r="BG946"/>
  <c r="BF946"/>
  <c r="T946"/>
  <c r="R946"/>
  <c r="P946"/>
  <c r="BI944"/>
  <c r="BH944"/>
  <c r="BG944"/>
  <c r="BF944"/>
  <c r="T944"/>
  <c r="R944"/>
  <c r="P944"/>
  <c r="BI943"/>
  <c r="BH943"/>
  <c r="BG943"/>
  <c r="BF943"/>
  <c r="T943"/>
  <c r="R943"/>
  <c r="P943"/>
  <c r="BI939"/>
  <c r="BH939"/>
  <c r="BG939"/>
  <c r="BF939"/>
  <c r="T939"/>
  <c r="R939"/>
  <c r="P939"/>
  <c r="BI935"/>
  <c r="BH935"/>
  <c r="BG935"/>
  <c r="BF935"/>
  <c r="T935"/>
  <c r="R935"/>
  <c r="P935"/>
  <c r="BI907"/>
  <c r="BH907"/>
  <c r="BG907"/>
  <c r="BF907"/>
  <c r="T907"/>
  <c r="R907"/>
  <c r="P907"/>
  <c r="BI902"/>
  <c r="BH902"/>
  <c r="BG902"/>
  <c r="BF902"/>
  <c r="T902"/>
  <c r="R902"/>
  <c r="P902"/>
  <c r="BI891"/>
  <c r="BH891"/>
  <c r="BG891"/>
  <c r="BF891"/>
  <c r="T891"/>
  <c r="R891"/>
  <c r="P891"/>
  <c r="BI887"/>
  <c r="BH887"/>
  <c r="BG887"/>
  <c r="BF887"/>
  <c r="T887"/>
  <c r="R887"/>
  <c r="P887"/>
  <c r="BI849"/>
  <c r="BH849"/>
  <c r="BG849"/>
  <c r="BF849"/>
  <c r="T849"/>
  <c r="R849"/>
  <c r="P849"/>
  <c r="BI848"/>
  <c r="BH848"/>
  <c r="BG848"/>
  <c r="BF848"/>
  <c r="T848"/>
  <c r="R848"/>
  <c r="P848"/>
  <c r="BI844"/>
  <c r="BH844"/>
  <c r="BG844"/>
  <c r="BF844"/>
  <c r="T844"/>
  <c r="R844"/>
  <c r="P844"/>
  <c r="BI840"/>
  <c r="BH840"/>
  <c r="BG840"/>
  <c r="BF840"/>
  <c r="T840"/>
  <c r="R840"/>
  <c r="P840"/>
  <c r="BI838"/>
  <c r="BH838"/>
  <c r="BG838"/>
  <c r="BF838"/>
  <c r="T838"/>
  <c r="R838"/>
  <c r="P838"/>
  <c r="BI837"/>
  <c r="BH837"/>
  <c r="BG837"/>
  <c r="BF837"/>
  <c r="T837"/>
  <c r="R837"/>
  <c r="P837"/>
  <c r="BI832"/>
  <c r="BH832"/>
  <c r="BG832"/>
  <c r="BF832"/>
  <c r="T832"/>
  <c r="R832"/>
  <c r="P832"/>
  <c r="BI812"/>
  <c r="BH812"/>
  <c r="BG812"/>
  <c r="BF812"/>
  <c r="T812"/>
  <c r="R812"/>
  <c r="P812"/>
  <c r="BI807"/>
  <c r="BH807"/>
  <c r="BG807"/>
  <c r="BF807"/>
  <c r="T807"/>
  <c r="R807"/>
  <c r="P807"/>
  <c r="BI802"/>
  <c r="BH802"/>
  <c r="BG802"/>
  <c r="BF802"/>
  <c r="T802"/>
  <c r="R802"/>
  <c r="P802"/>
  <c r="BI797"/>
  <c r="BH797"/>
  <c r="BG797"/>
  <c r="BF797"/>
  <c r="T797"/>
  <c r="R797"/>
  <c r="P797"/>
  <c r="BI734"/>
  <c r="BH734"/>
  <c r="BG734"/>
  <c r="BF734"/>
  <c r="T734"/>
  <c r="R734"/>
  <c r="P734"/>
  <c r="BI727"/>
  <c r="BH727"/>
  <c r="BG727"/>
  <c r="BF727"/>
  <c r="T727"/>
  <c r="R727"/>
  <c r="P727"/>
  <c r="BI718"/>
  <c r="BH718"/>
  <c r="BG718"/>
  <c r="BF718"/>
  <c r="T718"/>
  <c r="R718"/>
  <c r="P718"/>
  <c r="BI717"/>
  <c r="BH717"/>
  <c r="BG717"/>
  <c r="BF717"/>
  <c r="T717"/>
  <c r="R717"/>
  <c r="P717"/>
  <c r="BI716"/>
  <c r="BH716"/>
  <c r="BG716"/>
  <c r="BF716"/>
  <c r="T716"/>
  <c r="R716"/>
  <c r="P716"/>
  <c r="BI634"/>
  <c r="BH634"/>
  <c r="BG634"/>
  <c r="BF634"/>
  <c r="T634"/>
  <c r="R634"/>
  <c r="P634"/>
  <c r="BI632"/>
  <c r="BH632"/>
  <c r="BG632"/>
  <c r="BF632"/>
  <c r="T632"/>
  <c r="R632"/>
  <c r="P632"/>
  <c r="BI631"/>
  <c r="BH631"/>
  <c r="BG631"/>
  <c r="BF631"/>
  <c r="T631"/>
  <c r="R631"/>
  <c r="P631"/>
  <c r="BI628"/>
  <c r="BH628"/>
  <c r="BG628"/>
  <c r="BF628"/>
  <c r="T628"/>
  <c r="R628"/>
  <c r="P628"/>
  <c r="BI625"/>
  <c r="BH625"/>
  <c r="BG625"/>
  <c r="BF625"/>
  <c r="T625"/>
  <c r="R625"/>
  <c r="P625"/>
  <c r="BI623"/>
  <c r="BH623"/>
  <c r="BG623"/>
  <c r="BF623"/>
  <c r="T623"/>
  <c r="R623"/>
  <c r="P623"/>
  <c r="BI618"/>
  <c r="BH618"/>
  <c r="BG618"/>
  <c r="BF618"/>
  <c r="T618"/>
  <c r="R618"/>
  <c r="P618"/>
  <c r="BI617"/>
  <c r="BH617"/>
  <c r="BG617"/>
  <c r="BF617"/>
  <c r="T617"/>
  <c r="R617"/>
  <c r="P617"/>
  <c r="BI611"/>
  <c r="BH611"/>
  <c r="BG611"/>
  <c r="BF611"/>
  <c r="T611"/>
  <c r="R611"/>
  <c r="P611"/>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29"/>
  <c r="BH529"/>
  <c r="BG529"/>
  <c r="BF529"/>
  <c r="T529"/>
  <c r="R529"/>
  <c r="P529"/>
  <c r="BI528"/>
  <c r="BH528"/>
  <c r="BG528"/>
  <c r="BF528"/>
  <c r="T528"/>
  <c r="R528"/>
  <c r="P528"/>
  <c r="BI524"/>
  <c r="BH524"/>
  <c r="BG524"/>
  <c r="BF524"/>
  <c r="T524"/>
  <c r="R524"/>
  <c r="P524"/>
  <c r="BI517"/>
  <c r="BH517"/>
  <c r="BG517"/>
  <c r="BF517"/>
  <c r="T517"/>
  <c r="R517"/>
  <c r="P517"/>
  <c r="BI484"/>
  <c r="BH484"/>
  <c r="BG484"/>
  <c r="BF484"/>
  <c r="T484"/>
  <c r="R484"/>
  <c r="P484"/>
  <c r="BI466"/>
  <c r="BH466"/>
  <c r="BG466"/>
  <c r="BF466"/>
  <c r="T466"/>
  <c r="R466"/>
  <c r="P466"/>
  <c r="BI461"/>
  <c r="BH461"/>
  <c r="BG461"/>
  <c r="BF461"/>
  <c r="T461"/>
  <c r="R461"/>
  <c r="P461"/>
  <c r="BI441"/>
  <c r="BH441"/>
  <c r="BG441"/>
  <c r="BF441"/>
  <c r="T441"/>
  <c r="R441"/>
  <c r="P441"/>
  <c r="BI428"/>
  <c r="BH428"/>
  <c r="BG428"/>
  <c r="BF428"/>
  <c r="T428"/>
  <c r="R428"/>
  <c r="P428"/>
  <c r="BI410"/>
  <c r="BH410"/>
  <c r="BG410"/>
  <c r="BF410"/>
  <c r="T410"/>
  <c r="R410"/>
  <c r="P410"/>
  <c r="BI405"/>
  <c r="BH405"/>
  <c r="BG405"/>
  <c r="BF405"/>
  <c r="T405"/>
  <c r="R405"/>
  <c r="P405"/>
  <c r="BI377"/>
  <c r="BH377"/>
  <c r="BG377"/>
  <c r="BF377"/>
  <c r="T377"/>
  <c r="R377"/>
  <c r="P377"/>
  <c r="BI376"/>
  <c r="BH376"/>
  <c r="BG376"/>
  <c r="BF376"/>
  <c r="T376"/>
  <c r="R376"/>
  <c r="P376"/>
  <c r="BI375"/>
  <c r="BH375"/>
  <c r="BG375"/>
  <c r="BF375"/>
  <c r="T375"/>
  <c r="R375"/>
  <c r="P375"/>
  <c r="BI374"/>
  <c r="BH374"/>
  <c r="BG374"/>
  <c r="BF374"/>
  <c r="T374"/>
  <c r="R374"/>
  <c r="P374"/>
  <c r="BI369"/>
  <c r="BH369"/>
  <c r="BG369"/>
  <c r="BF369"/>
  <c r="T369"/>
  <c r="R369"/>
  <c r="P369"/>
  <c r="BI358"/>
  <c r="BH358"/>
  <c r="BG358"/>
  <c r="BF358"/>
  <c r="T358"/>
  <c r="R358"/>
  <c r="P358"/>
  <c r="BI353"/>
  <c r="BH353"/>
  <c r="BG353"/>
  <c r="BF353"/>
  <c r="T353"/>
  <c r="R353"/>
  <c r="P353"/>
  <c r="BI348"/>
  <c r="BH348"/>
  <c r="BG348"/>
  <c r="BF348"/>
  <c r="T348"/>
  <c r="R348"/>
  <c r="P348"/>
  <c r="BI341"/>
  <c r="BH341"/>
  <c r="BG341"/>
  <c r="BF341"/>
  <c r="T341"/>
  <c r="R341"/>
  <c r="P341"/>
  <c r="BI334"/>
  <c r="BH334"/>
  <c r="BG334"/>
  <c r="BF334"/>
  <c r="T334"/>
  <c r="R334"/>
  <c r="P334"/>
  <c r="BI329"/>
  <c r="BH329"/>
  <c r="BG329"/>
  <c r="BF329"/>
  <c r="T329"/>
  <c r="R329"/>
  <c r="P329"/>
  <c r="BI324"/>
  <c r="BH324"/>
  <c r="BG324"/>
  <c r="BF324"/>
  <c r="T324"/>
  <c r="R324"/>
  <c r="P324"/>
  <c r="BI322"/>
  <c r="BH322"/>
  <c r="BG322"/>
  <c r="BF322"/>
  <c r="T322"/>
  <c r="R322"/>
  <c r="P322"/>
  <c r="BI321"/>
  <c r="BH321"/>
  <c r="BG321"/>
  <c r="BF321"/>
  <c r="T321"/>
  <c r="R321"/>
  <c r="P321"/>
  <c r="BI319"/>
  <c r="BH319"/>
  <c r="BG319"/>
  <c r="BF319"/>
  <c r="T319"/>
  <c r="R319"/>
  <c r="P319"/>
  <c r="BI240"/>
  <c r="BH240"/>
  <c r="BG240"/>
  <c r="BF240"/>
  <c r="T240"/>
  <c r="R240"/>
  <c r="P240"/>
  <c r="BI228"/>
  <c r="BH228"/>
  <c r="BG228"/>
  <c r="BF228"/>
  <c r="T228"/>
  <c r="R228"/>
  <c r="P228"/>
  <c r="BI222"/>
  <c r="BH222"/>
  <c r="BG222"/>
  <c r="BF222"/>
  <c r="T222"/>
  <c r="R222"/>
  <c r="P222"/>
  <c r="BI209"/>
  <c r="BH209"/>
  <c r="BG209"/>
  <c r="BF209"/>
  <c r="T209"/>
  <c r="R209"/>
  <c r="P209"/>
  <c r="BI199"/>
  <c r="BH199"/>
  <c r="BG199"/>
  <c r="BF199"/>
  <c r="T199"/>
  <c r="T198"/>
  <c r="R199"/>
  <c r="R198"/>
  <c r="P199"/>
  <c r="P198"/>
  <c r="BI196"/>
  <c r="BH196"/>
  <c r="BG196"/>
  <c r="BF196"/>
  <c r="T196"/>
  <c r="R196"/>
  <c r="P196"/>
  <c r="BI195"/>
  <c r="BH195"/>
  <c r="BG195"/>
  <c r="BF195"/>
  <c r="T195"/>
  <c r="R195"/>
  <c r="P195"/>
  <c r="BI193"/>
  <c r="BH193"/>
  <c r="BG193"/>
  <c r="BF193"/>
  <c r="T193"/>
  <c r="R193"/>
  <c r="P193"/>
  <c r="BI192"/>
  <c r="BH192"/>
  <c r="BG192"/>
  <c r="BF192"/>
  <c r="T192"/>
  <c r="R192"/>
  <c r="P192"/>
  <c r="BI189"/>
  <c r="BH189"/>
  <c r="BG189"/>
  <c r="BF189"/>
  <c r="T189"/>
  <c r="R189"/>
  <c r="P189"/>
  <c r="BI174"/>
  <c r="BH174"/>
  <c r="BG174"/>
  <c r="BF174"/>
  <c r="T174"/>
  <c r="R174"/>
  <c r="P174"/>
  <c r="BI168"/>
  <c r="BH168"/>
  <c r="BG168"/>
  <c r="BF168"/>
  <c r="T168"/>
  <c r="R168"/>
  <c r="P168"/>
  <c r="BI161"/>
  <c r="BH161"/>
  <c r="BG161"/>
  <c r="BF161"/>
  <c r="T161"/>
  <c r="R161"/>
  <c r="P161"/>
  <c r="BI156"/>
  <c r="BH156"/>
  <c r="BG156"/>
  <c r="BF156"/>
  <c r="T156"/>
  <c r="R156"/>
  <c r="P156"/>
  <c r="BI151"/>
  <c r="BH151"/>
  <c r="BG151"/>
  <c r="BF151"/>
  <c r="T151"/>
  <c r="R151"/>
  <c r="P151"/>
  <c r="BI150"/>
  <c r="BH150"/>
  <c r="BG150"/>
  <c r="BF150"/>
  <c r="T150"/>
  <c r="R150"/>
  <c r="P150"/>
  <c r="BI145"/>
  <c r="BH145"/>
  <c r="BG145"/>
  <c r="BF145"/>
  <c r="T145"/>
  <c r="R145"/>
  <c r="P145"/>
  <c r="J137"/>
  <c r="F137"/>
  <c r="F135"/>
  <c r="E133"/>
  <c r="J95"/>
  <c r="F95"/>
  <c r="F93"/>
  <c r="E91"/>
  <c r="J28"/>
  <c r="E28"/>
  <c r="J138"/>
  <c r="J27"/>
  <c r="J22"/>
  <c r="E22"/>
  <c r="F96"/>
  <c r="J21"/>
  <c r="J16"/>
  <c r="J93"/>
  <c r="E7"/>
  <c r="E127"/>
  <c i="1" r="L90"/>
  <c r="AM90"/>
  <c r="AM89"/>
  <c r="L89"/>
  <c r="AM87"/>
  <c r="L87"/>
  <c r="L85"/>
  <c r="L84"/>
  <c i="2" r="BK594"/>
  <c r="J580"/>
  <c r="J334"/>
  <c r="J560"/>
  <c r="J586"/>
  <c r="BK321"/>
  <c r="BK623"/>
  <c r="BK441"/>
  <c r="J562"/>
  <c r="BK358"/>
  <c r="J1038"/>
  <c r="J590"/>
  <c r="BK542"/>
  <c r="J602"/>
  <c r="J145"/>
  <c r="BK887"/>
  <c r="J611"/>
  <c r="BK428"/>
  <c i="3" r="BK193"/>
  <c r="BK413"/>
  <c r="J183"/>
  <c r="J468"/>
  <c r="BK403"/>
  <c r="J365"/>
  <c r="J223"/>
  <c r="J294"/>
  <c r="J191"/>
  <c r="BK137"/>
  <c r="BK329"/>
  <c r="BK251"/>
  <c r="BK472"/>
  <c r="BK381"/>
  <c r="J481"/>
  <c r="J353"/>
  <c r="BK234"/>
  <c r="J470"/>
  <c r="BK286"/>
  <c r="BK441"/>
  <c r="J255"/>
  <c r="BK208"/>
  <c r="BK407"/>
  <c i="4" r="BK285"/>
  <c r="BK201"/>
  <c r="BK233"/>
  <c r="BK223"/>
  <c r="J271"/>
  <c r="J259"/>
  <c i="5" r="J424"/>
  <c r="BK265"/>
  <c r="BK424"/>
  <c r="BK506"/>
  <c r="BK352"/>
  <c r="J203"/>
  <c r="BK400"/>
  <c r="J221"/>
  <c r="J519"/>
  <c r="BK412"/>
  <c r="BK326"/>
  <c r="J225"/>
  <c r="BK497"/>
  <c r="BK275"/>
  <c r="J482"/>
  <c r="BK261"/>
  <c i="6" r="BK141"/>
  <c r="BK139"/>
  <c r="J133"/>
  <c i="7" r="J147"/>
  <c r="BK170"/>
  <c r="BK135"/>
  <c r="BK174"/>
  <c i="8" r="J158"/>
  <c r="BK152"/>
  <c r="BK140"/>
  <c r="BK141"/>
  <c i="9" r="BK151"/>
  <c r="J184"/>
  <c r="J152"/>
  <c r="J210"/>
  <c r="J176"/>
  <c r="J182"/>
  <c r="BK163"/>
  <c r="J151"/>
  <c r="BK139"/>
  <c r="J166"/>
  <c i="10" r="J156"/>
  <c r="BK142"/>
  <c r="J138"/>
  <c i="11" r="J184"/>
  <c r="J155"/>
  <c r="J136"/>
  <c r="J180"/>
  <c r="BK173"/>
  <c r="J192"/>
  <c r="J182"/>
  <c r="J151"/>
  <c i="12" r="J134"/>
  <c i="13" r="BK153"/>
  <c r="BK139"/>
  <c i="14" r="BK145"/>
  <c r="BK179"/>
  <c r="BK139"/>
  <c r="J141"/>
  <c i="15" r="J378"/>
  <c r="BK262"/>
  <c r="J368"/>
  <c r="BK165"/>
  <c r="BK357"/>
  <c r="BK431"/>
  <c r="BK311"/>
  <c r="J427"/>
  <c r="J447"/>
  <c r="BK201"/>
  <c r="J337"/>
  <c r="BK331"/>
  <c r="BK149"/>
  <c r="BK195"/>
  <c r="BK388"/>
  <c r="J216"/>
  <c r="BK461"/>
  <c r="J246"/>
  <c r="J281"/>
  <c r="J260"/>
  <c r="J347"/>
  <c r="BK230"/>
  <c r="J480"/>
  <c r="BK351"/>
  <c r="BK207"/>
  <c i="16" r="BK284"/>
  <c r="J149"/>
  <c r="J153"/>
  <c r="J227"/>
  <c r="J166"/>
  <c r="BK245"/>
  <c r="J355"/>
  <c r="J160"/>
  <c r="BK219"/>
  <c r="J282"/>
  <c r="BK363"/>
  <c r="BK194"/>
  <c r="BK367"/>
  <c r="BK361"/>
  <c r="J176"/>
  <c r="J133"/>
  <c i="17" r="BK163"/>
  <c r="BK152"/>
  <c r="J143"/>
  <c r="J167"/>
  <c r="J157"/>
  <c r="BK128"/>
  <c r="J187"/>
  <c r="J185"/>
  <c i="18" r="J176"/>
  <c r="BK145"/>
  <c r="BK137"/>
  <c r="J167"/>
  <c r="BK142"/>
  <c r="J127"/>
  <c i="19" r="J127"/>
  <c i="20" r="BK149"/>
  <c r="BK224"/>
  <c r="J134"/>
  <c r="BK143"/>
  <c r="J172"/>
  <c r="BK214"/>
  <c r="BK220"/>
  <c r="BK174"/>
  <c r="BK251"/>
  <c r="J206"/>
  <c i="21" r="BK162"/>
  <c r="BK136"/>
  <c r="J158"/>
  <c r="BK132"/>
  <c i="22" r="J141"/>
  <c r="J127"/>
  <c i="23" r="J200"/>
  <c r="J148"/>
  <c r="J169"/>
  <c r="J164"/>
  <c r="BK149"/>
  <c r="J177"/>
  <c r="J149"/>
  <c i="24" r="BK355"/>
  <c r="J387"/>
  <c r="J271"/>
  <c r="J467"/>
  <c r="J348"/>
  <c r="J490"/>
  <c r="J358"/>
  <c r="BK467"/>
  <c r="J342"/>
  <c r="BK222"/>
  <c r="BK466"/>
  <c r="BK351"/>
  <c r="J368"/>
  <c r="J289"/>
  <c r="J365"/>
  <c i="25" r="BK216"/>
  <c r="BK232"/>
  <c r="J226"/>
  <c r="BK195"/>
  <c r="BK148"/>
  <c r="J148"/>
  <c r="J176"/>
  <c i="26" r="J144"/>
  <c r="J168"/>
  <c r="J148"/>
  <c r="BK184"/>
  <c r="J156"/>
  <c i="27" r="BK242"/>
  <c r="BK398"/>
  <c r="BK360"/>
  <c r="BK312"/>
  <c r="BK399"/>
  <c r="J370"/>
  <c r="J334"/>
  <c r="J288"/>
  <c r="BK232"/>
  <c r="J170"/>
  <c r="BK391"/>
  <c r="J352"/>
  <c r="J192"/>
  <c i="28" r="J127"/>
  <c r="BK138"/>
  <c r="BK157"/>
  <c i="29" r="BK146"/>
  <c r="J150"/>
  <c r="J154"/>
  <c i="30" r="BK143"/>
  <c r="J163"/>
  <c r="BK175"/>
  <c r="J140"/>
  <c i="31" r="BK131"/>
  <c i="32" r="BK170"/>
  <c r="BK177"/>
  <c r="J130"/>
  <c r="J137"/>
  <c r="J133"/>
  <c i="33" r="J127"/>
  <c r="J144"/>
  <c i="34" r="J151"/>
  <c r="BK137"/>
  <c i="35" r="J168"/>
  <c r="BK220"/>
  <c r="J219"/>
  <c r="J213"/>
  <c i="36" r="BK179"/>
  <c r="J191"/>
  <c r="BK160"/>
  <c r="J162"/>
  <c r="J219"/>
  <c r="J168"/>
  <c i="37" r="BK134"/>
  <c r="J146"/>
  <c r="J192"/>
  <c r="J180"/>
  <c r="J143"/>
  <c i="38" r="BK142"/>
  <c r="J127"/>
  <c i="39" r="BK181"/>
  <c r="J152"/>
  <c i="41" r="BK143"/>
  <c r="BK139"/>
  <c r="J176"/>
  <c r="J135"/>
  <c r="J147"/>
  <c r="J148"/>
  <c i="2" r="J375"/>
  <c r="J556"/>
  <c r="BK322"/>
  <c r="BK575"/>
  <c i="1" r="AS128"/>
  <c i="2" r="J584"/>
  <c r="J428"/>
  <c r="J840"/>
  <c r="J540"/>
  <c r="BK168"/>
  <c r="BK598"/>
  <c r="BK531"/>
  <c r="BK586"/>
  <c r="BK943"/>
  <c r="J538"/>
  <c r="J887"/>
  <c r="BK563"/>
  <c r="BK319"/>
  <c r="J161"/>
  <c r="J585"/>
  <c r="J571"/>
  <c r="J565"/>
  <c r="J552"/>
  <c r="BK947"/>
  <c r="BK718"/>
  <c r="J605"/>
  <c r="J524"/>
  <c r="J935"/>
  <c r="BK802"/>
  <c r="BK588"/>
  <c r="J536"/>
  <c i="1" r="AS101"/>
  <c i="3" r="J435"/>
  <c r="J369"/>
  <c r="BK302"/>
  <c r="BK315"/>
  <c r="BK210"/>
  <c r="J419"/>
  <c r="BK417"/>
  <c r="BK483"/>
  <c r="J327"/>
  <c r="J189"/>
  <c r="BK282"/>
  <c r="BK153"/>
  <c r="J351"/>
  <c r="BK257"/>
  <c r="BK466"/>
  <c r="BK391"/>
  <c r="J458"/>
  <c r="BK306"/>
  <c r="BK165"/>
  <c r="J441"/>
  <c r="BK263"/>
  <c r="BK476"/>
  <c r="BK269"/>
  <c r="J204"/>
  <c r="BK265"/>
  <c r="J165"/>
  <c r="J309"/>
  <c r="J464"/>
  <c r="BK187"/>
  <c i="4" r="BK217"/>
  <c r="J173"/>
  <c r="BK229"/>
  <c r="J267"/>
  <c r="J227"/>
  <c r="J133"/>
  <c r="J275"/>
  <c r="J181"/>
  <c r="J231"/>
  <c r="BK247"/>
  <c r="J249"/>
  <c r="BK175"/>
  <c r="BK157"/>
  <c i="5" r="J490"/>
  <c r="BK414"/>
  <c r="J199"/>
  <c r="BK298"/>
  <c r="J468"/>
  <c r="J157"/>
  <c r="BK386"/>
  <c r="J227"/>
  <c r="J446"/>
  <c r="BK378"/>
  <c r="BK442"/>
  <c r="J326"/>
  <c r="BK514"/>
  <c r="J338"/>
  <c r="J197"/>
  <c r="J271"/>
  <c r="BK141"/>
  <c r="J404"/>
  <c r="J518"/>
  <c r="J364"/>
  <c r="J374"/>
  <c r="J223"/>
  <c r="J470"/>
  <c r="J330"/>
  <c r="BK243"/>
  <c r="BK510"/>
  <c r="BK322"/>
  <c r="J178"/>
  <c r="BK462"/>
  <c r="BK292"/>
  <c r="J408"/>
  <c r="J182"/>
  <c i="6" r="J139"/>
  <c r="J128"/>
  <c r="BK130"/>
  <c i="7" r="J142"/>
  <c r="J163"/>
  <c r="J130"/>
  <c r="BK154"/>
  <c r="J135"/>
  <c i="8" r="BK158"/>
  <c r="J132"/>
  <c r="BK150"/>
  <c i="9" r="J218"/>
  <c r="J206"/>
  <c r="J142"/>
  <c r="J146"/>
  <c r="BK212"/>
  <c r="J179"/>
  <c r="BK170"/>
  <c r="J134"/>
  <c r="BK167"/>
  <c r="BK157"/>
  <c r="BK146"/>
  <c r="J191"/>
  <c i="10" r="J133"/>
  <c r="BK138"/>
  <c r="J152"/>
  <c i="11" r="BK152"/>
  <c r="J177"/>
  <c r="BK137"/>
  <c r="J167"/>
  <c r="J154"/>
  <c r="J140"/>
  <c i="12" r="J155"/>
  <c r="J144"/>
  <c r="BK139"/>
  <c r="BK131"/>
  <c i="13" r="J137"/>
  <c r="BK137"/>
  <c i="14" r="BK167"/>
  <c r="BK173"/>
  <c r="BK165"/>
  <c r="BK157"/>
  <c r="BK143"/>
  <c i="15" r="BK468"/>
  <c r="BK228"/>
  <c r="BK474"/>
  <c r="BK349"/>
  <c r="BK260"/>
  <c r="J358"/>
  <c r="BK197"/>
  <c r="J412"/>
  <c r="J339"/>
  <c r="BK222"/>
  <c r="J458"/>
  <c r="BK329"/>
  <c r="J147"/>
  <c r="BK277"/>
  <c r="BK482"/>
  <c r="BK319"/>
  <c r="J356"/>
  <c r="J151"/>
  <c r="BK177"/>
  <c r="BK212"/>
  <c r="BK376"/>
  <c r="BK226"/>
  <c r="J450"/>
  <c r="J161"/>
  <c r="J466"/>
  <c r="J244"/>
  <c r="J485"/>
  <c r="BK291"/>
  <c r="J226"/>
  <c r="BK471"/>
  <c r="J341"/>
  <c r="J212"/>
  <c i="16" r="BK266"/>
  <c r="BK282"/>
  <c r="BK147"/>
  <c r="J245"/>
  <c r="J297"/>
  <c r="BK231"/>
  <c r="BK241"/>
  <c r="J164"/>
  <c r="BK357"/>
  <c r="J254"/>
  <c r="BK371"/>
  <c r="BK170"/>
  <c r="BK213"/>
  <c r="J235"/>
  <c r="BK243"/>
  <c r="BK278"/>
  <c r="J341"/>
  <c r="J186"/>
  <c r="J260"/>
  <c i="17" r="BK185"/>
  <c r="BK166"/>
  <c r="J208"/>
  <c r="J149"/>
  <c r="J176"/>
  <c r="BK146"/>
  <c r="J137"/>
  <c i="18" r="J168"/>
  <c r="J146"/>
  <c r="BK170"/>
  <c r="BK161"/>
  <c r="J165"/>
  <c r="BK152"/>
  <c r="BK128"/>
  <c i="19" r="BK127"/>
  <c i="20" r="J204"/>
  <c r="J241"/>
  <c r="BK273"/>
  <c r="BK176"/>
  <c r="BK178"/>
  <c r="J149"/>
  <c r="BK247"/>
  <c r="J278"/>
  <c r="J139"/>
  <c r="J218"/>
  <c r="J202"/>
  <c r="BK237"/>
  <c i="21" r="BK138"/>
  <c r="BK170"/>
  <c r="J175"/>
  <c r="BK156"/>
  <c r="BK134"/>
  <c i="22" r="BK143"/>
  <c i="23" r="J157"/>
  <c r="J194"/>
  <c r="BK152"/>
  <c r="J165"/>
  <c r="J191"/>
  <c r="BK154"/>
  <c r="J162"/>
  <c r="J140"/>
  <c i="24" r="J459"/>
  <c r="J261"/>
  <c r="J380"/>
  <c r="BK261"/>
  <c r="J492"/>
  <c r="J356"/>
  <c r="J266"/>
  <c r="J474"/>
  <c r="J357"/>
  <c i="26" r="J178"/>
  <c r="J134"/>
  <c r="J160"/>
  <c r="J158"/>
  <c r="BK192"/>
  <c r="J146"/>
  <c i="27" r="J395"/>
  <c r="J340"/>
  <c r="J298"/>
  <c r="BK393"/>
  <c r="J376"/>
  <c r="J350"/>
  <c r="J310"/>
  <c r="J294"/>
  <c r="BK238"/>
  <c r="BK178"/>
  <c r="J399"/>
  <c r="BK370"/>
  <c r="J336"/>
  <c r="J306"/>
  <c r="BK272"/>
  <c r="BK382"/>
  <c r="J328"/>
  <c r="BK282"/>
  <c r="BK264"/>
  <c r="J214"/>
  <c r="BK268"/>
  <c r="BK136"/>
  <c r="BK192"/>
  <c r="BK200"/>
  <c i="28" r="J165"/>
  <c r="BK136"/>
  <c r="BK169"/>
  <c r="BK165"/>
  <c r="J139"/>
  <c i="29" r="BK135"/>
  <c r="BK137"/>
  <c i="30" r="J152"/>
  <c r="J127"/>
  <c r="BK177"/>
  <c r="J165"/>
  <c r="J156"/>
  <c i="31" r="J129"/>
  <c i="32" r="J160"/>
  <c r="BK163"/>
  <c r="J170"/>
  <c r="BK166"/>
  <c r="J174"/>
  <c r="J172"/>
  <c r="J161"/>
  <c r="BK149"/>
  <c i="33" r="BK149"/>
  <c r="BK153"/>
  <c r="J155"/>
  <c i="34" r="J149"/>
  <c r="BK129"/>
  <c r="J145"/>
  <c i="35" r="BK208"/>
  <c r="J182"/>
  <c r="J135"/>
  <c r="J153"/>
  <c r="BK206"/>
  <c r="BK186"/>
  <c r="J203"/>
  <c r="J170"/>
  <c r="BK137"/>
  <c r="J141"/>
  <c i="36" r="BK145"/>
  <c r="J158"/>
  <c r="BK177"/>
  <c r="J131"/>
  <c r="BK211"/>
  <c r="J160"/>
  <c r="BK209"/>
  <c r="BK181"/>
  <c r="J156"/>
  <c i="37" r="J190"/>
  <c r="J145"/>
  <c r="J128"/>
  <c r="BK184"/>
  <c r="BK186"/>
  <c r="J142"/>
  <c r="BK180"/>
  <c i="38" r="BK131"/>
  <c i="39" r="BK185"/>
  <c r="J200"/>
  <c r="J183"/>
  <c r="J162"/>
  <c i="40" r="BK157"/>
  <c r="J151"/>
  <c r="J138"/>
  <c i="41" r="BK170"/>
  <c r="BK155"/>
  <c r="J168"/>
  <c r="J134"/>
  <c r="J150"/>
  <c r="BK127"/>
  <c r="BK132"/>
  <c r="BK151"/>
  <c r="J143"/>
  <c r="J136"/>
  <c i="2" r="BK405"/>
  <c r="J561"/>
  <c r="BK377"/>
  <c r="J576"/>
  <c r="BK156"/>
  <c r="BK535"/>
  <c r="J848"/>
  <c r="J608"/>
  <c r="BK528"/>
  <c r="BK939"/>
  <c r="BK536"/>
  <c r="BK222"/>
  <c r="BK560"/>
  <c r="J599"/>
  <c r="J609"/>
  <c i="1" r="AS119"/>
  <c i="2" r="J631"/>
  <c r="BK558"/>
  <c r="J595"/>
  <c r="BK603"/>
  <c r="J558"/>
  <c r="J192"/>
  <c r="BK606"/>
  <c r="J222"/>
  <c i="3" r="BK367"/>
  <c r="BK331"/>
  <c r="BK311"/>
  <c r="BK161"/>
  <c r="BK355"/>
  <c r="J280"/>
  <c r="J175"/>
  <c r="J326"/>
  <c r="J173"/>
  <c r="J290"/>
  <c r="BK452"/>
  <c r="BK280"/>
  <c r="BK458"/>
  <c r="J275"/>
  <c r="J209"/>
  <c r="J395"/>
  <c r="J248"/>
  <c r="J195"/>
  <c r="J367"/>
  <c r="BK240"/>
  <c r="BK454"/>
  <c r="BK273"/>
  <c r="J167"/>
  <c i="4" r="BK179"/>
  <c r="J233"/>
  <c r="J179"/>
  <c r="J175"/>
  <c r="BK145"/>
  <c r="J195"/>
  <c r="J251"/>
  <c r="BK271"/>
  <c r="BK149"/>
  <c r="BK263"/>
  <c r="BK153"/>
  <c r="BK253"/>
  <c i="5" r="BK173"/>
  <c r="BK388"/>
  <c r="BK191"/>
  <c r="BK472"/>
  <c r="J229"/>
  <c r="J492"/>
  <c r="J398"/>
  <c r="BK279"/>
  <c r="BK396"/>
  <c r="J298"/>
  <c r="BK519"/>
  <c r="J438"/>
  <c r="J285"/>
  <c r="J159"/>
  <c r="J498"/>
  <c r="BK215"/>
  <c r="J454"/>
  <c r="J402"/>
  <c r="J191"/>
  <c r="J458"/>
  <c r="J217"/>
  <c r="J368"/>
  <c r="J176"/>
  <c r="BK490"/>
  <c r="BK340"/>
  <c r="J296"/>
  <c r="J163"/>
  <c r="J430"/>
  <c r="BK342"/>
  <c r="BK245"/>
  <c r="BK458"/>
  <c r="BK504"/>
  <c r="BK316"/>
  <c r="BK209"/>
  <c i="6" r="BK127"/>
  <c r="J147"/>
  <c i="7" r="BK163"/>
  <c r="BK157"/>
  <c i="9" r="BK188"/>
  <c r="BK127"/>
  <c r="J149"/>
  <c r="BK181"/>
  <c i="10" r="J154"/>
  <c r="J131"/>
  <c r="BK152"/>
  <c r="J139"/>
  <c i="11" r="BK172"/>
  <c r="BK136"/>
  <c r="J137"/>
  <c r="BK149"/>
  <c r="J173"/>
  <c r="J188"/>
  <c r="J164"/>
  <c r="J160"/>
  <c r="BK142"/>
  <c r="J152"/>
  <c i="12" r="J149"/>
  <c r="J140"/>
  <c r="J131"/>
  <c r="BK155"/>
  <c i="13" r="BK127"/>
  <c r="J151"/>
  <c r="BK129"/>
  <c i="14" r="J157"/>
  <c r="BK141"/>
  <c r="BK129"/>
  <c r="BK151"/>
  <c r="J131"/>
  <c i="15" r="J433"/>
  <c r="BK325"/>
  <c r="BK244"/>
  <c r="J483"/>
  <c r="J376"/>
  <c r="BK281"/>
  <c r="J189"/>
  <c r="J327"/>
  <c r="J203"/>
  <c r="J473"/>
  <c r="BK380"/>
  <c r="BK313"/>
  <c r="BK470"/>
  <c r="J418"/>
  <c r="BK285"/>
  <c r="J185"/>
  <c r="BK236"/>
  <c r="J481"/>
  <c r="J386"/>
  <c r="BK203"/>
  <c r="J359"/>
  <c r="J169"/>
  <c r="BK295"/>
  <c r="J475"/>
  <c r="J285"/>
  <c r="J477"/>
  <c r="J374"/>
  <c r="BK250"/>
  <c r="J210"/>
  <c r="J474"/>
  <c r="J414"/>
  <c r="J199"/>
  <c r="BK489"/>
  <c r="J402"/>
  <c r="BK493"/>
  <c r="J187"/>
  <c r="BK410"/>
  <c r="J295"/>
  <c r="J228"/>
  <c r="BK473"/>
  <c r="BK364"/>
  <c r="BK299"/>
  <c i="16" r="BK305"/>
  <c r="BK141"/>
  <c r="J278"/>
  <c r="BK347"/>
  <c r="J223"/>
  <c r="J204"/>
  <c r="BK251"/>
  <c r="BK188"/>
  <c r="J147"/>
  <c r="BK211"/>
  <c r="BK369"/>
  <c r="J313"/>
  <c r="BK178"/>
  <c r="J363"/>
  <c r="BK160"/>
  <c r="J251"/>
  <c r="J365"/>
  <c r="BK225"/>
  <c r="BK270"/>
  <c r="J162"/>
  <c r="BK233"/>
  <c r="J145"/>
  <c r="J239"/>
  <c r="J217"/>
  <c r="J325"/>
  <c r="BK235"/>
  <c i="17" r="J158"/>
  <c r="J163"/>
  <c r="J200"/>
  <c r="BK206"/>
  <c r="BK202"/>
  <c r="J190"/>
  <c r="J146"/>
  <c r="J173"/>
  <c r="BK148"/>
  <c r="J136"/>
  <c r="J134"/>
  <c i="18" r="BK184"/>
  <c r="BK180"/>
  <c r="J158"/>
  <c r="BK182"/>
  <c r="J130"/>
  <c r="J182"/>
  <c r="BK146"/>
  <c r="J139"/>
  <c r="J128"/>
  <c i="19" r="J135"/>
  <c i="20" r="BK228"/>
  <c r="J151"/>
  <c r="J226"/>
  <c r="J161"/>
  <c r="BK184"/>
  <c r="BK132"/>
  <c r="BK134"/>
  <c r="J253"/>
  <c r="J214"/>
  <c r="J257"/>
  <c r="BK182"/>
  <c r="BK259"/>
  <c r="BK243"/>
  <c r="J247"/>
  <c r="BK151"/>
  <c r="J245"/>
  <c r="BK180"/>
  <c i="21" r="BK154"/>
  <c r="J152"/>
  <c r="BK142"/>
  <c r="BK146"/>
  <c i="23" r="BK150"/>
  <c r="BK146"/>
  <c r="BK139"/>
  <c i="24" r="J322"/>
  <c r="BK415"/>
  <c r="BK332"/>
  <c r="BK196"/>
  <c r="J466"/>
  <c r="J363"/>
  <c r="J341"/>
  <c r="BK492"/>
  <c r="BK380"/>
  <c r="BK282"/>
  <c r="BK396"/>
  <c r="J314"/>
  <c r="BK209"/>
  <c r="J396"/>
  <c r="J332"/>
  <c r="BK338"/>
  <c r="BK459"/>
  <c i="25" r="BK226"/>
  <c r="BK152"/>
  <c r="J140"/>
  <c r="J243"/>
  <c r="J216"/>
  <c r="BK189"/>
  <c r="J162"/>
  <c r="BK170"/>
  <c r="BK150"/>
  <c r="BK191"/>
  <c r="BK156"/>
  <c i="26" r="BK136"/>
  <c r="J172"/>
  <c r="J164"/>
  <c r="BK166"/>
  <c r="BK180"/>
  <c i="27" r="BK240"/>
  <c r="J200"/>
  <c r="BK378"/>
  <c r="BK280"/>
  <c r="BK394"/>
  <c r="J380"/>
  <c r="BK352"/>
  <c r="J314"/>
  <c r="BK286"/>
  <c r="BK234"/>
  <c r="J162"/>
  <c r="BK396"/>
  <c r="J354"/>
  <c r="BK334"/>
  <c r="J302"/>
  <c r="BK220"/>
  <c r="BK362"/>
  <c r="J168"/>
  <c r="BK157"/>
  <c r="BK250"/>
  <c r="BK210"/>
  <c r="BK142"/>
  <c r="BK146"/>
  <c r="J254"/>
  <c r="J196"/>
  <c r="J262"/>
  <c i="28" r="BK145"/>
  <c r="BK141"/>
  <c i="2" r="J374"/>
  <c r="J529"/>
  <c r="BK539"/>
  <c r="BK570"/>
  <c r="J319"/>
  <c r="BK634"/>
  <c r="J550"/>
  <c r="BK838"/>
  <c r="J535"/>
  <c r="BK161"/>
  <c r="J544"/>
  <c r="J581"/>
  <c r="BK727"/>
  <c r="BK849"/>
  <c r="BK595"/>
  <c r="BK545"/>
  <c r="BK840"/>
  <c r="J849"/>
  <c r="BK565"/>
  <c r="J193"/>
  <c r="BK602"/>
  <c r="J539"/>
  <c i="3" r="J373"/>
  <c r="BK411"/>
  <c r="J298"/>
  <c r="J137"/>
  <c r="J295"/>
  <c r="J208"/>
  <c r="BK191"/>
  <c r="J383"/>
  <c r="BK201"/>
  <c r="J456"/>
  <c r="J304"/>
  <c r="BK179"/>
  <c r="J271"/>
  <c r="J147"/>
  <c r="J425"/>
  <c r="BK266"/>
  <c r="BK456"/>
  <c r="BK393"/>
  <c r="BK309"/>
  <c r="J423"/>
  <c r="J292"/>
  <c r="BK149"/>
  <c r="J338"/>
  <c r="BK261"/>
  <c r="J466"/>
  <c r="BK347"/>
  <c r="J232"/>
  <c r="BK173"/>
  <c r="BK294"/>
  <c r="J236"/>
  <c r="J193"/>
  <c i="4" r="BK213"/>
  <c r="BK255"/>
  <c r="BK189"/>
  <c r="BK231"/>
  <c r="BK173"/>
  <c r="BK133"/>
  <c r="J157"/>
  <c r="J169"/>
  <c r="BK167"/>
  <c i="5" r="BK404"/>
  <c r="J155"/>
  <c r="J416"/>
  <c r="BK229"/>
  <c r="J396"/>
  <c r="J141"/>
  <c r="J340"/>
  <c r="J494"/>
  <c r="BK466"/>
  <c r="J259"/>
  <c r="J213"/>
  <c r="BK454"/>
  <c r="BK380"/>
  <c r="BK159"/>
  <c r="J376"/>
  <c r="J169"/>
  <c r="J456"/>
  <c r="J306"/>
  <c r="BK522"/>
  <c r="J263"/>
  <c r="BK513"/>
  <c r="BK406"/>
  <c r="J251"/>
  <c r="BK468"/>
  <c r="BK384"/>
  <c r="J514"/>
  <c r="BK358"/>
  <c r="BK253"/>
  <c r="J350"/>
  <c r="J261"/>
  <c r="J167"/>
  <c r="BK499"/>
  <c r="BK382"/>
  <c r="J249"/>
  <c i="7" r="BK165"/>
  <c i="8" r="BK132"/>
  <c r="BK137"/>
  <c r="BK148"/>
  <c r="J129"/>
  <c i="9" r="J208"/>
  <c r="J212"/>
  <c r="J216"/>
  <c r="J178"/>
  <c r="J158"/>
  <c r="BK173"/>
  <c r="BK158"/>
  <c r="BK164"/>
  <c r="BK140"/>
  <c i="10" r="BK156"/>
  <c r="BK133"/>
  <c r="BK154"/>
  <c r="BK135"/>
  <c i="11" r="BK167"/>
  <c r="BK179"/>
  <c r="J134"/>
  <c r="J175"/>
  <c r="BK177"/>
  <c r="BK158"/>
  <c i="12" r="BK140"/>
  <c r="J151"/>
  <c r="BK144"/>
  <c i="13" r="J141"/>
  <c r="J129"/>
  <c r="J127"/>
  <c i="14" r="J161"/>
  <c r="J171"/>
  <c i="15" r="BK171"/>
  <c r="BK406"/>
  <c r="J349"/>
  <c r="J218"/>
  <c r="J468"/>
  <c r="J408"/>
  <c r="J250"/>
  <c r="BK447"/>
  <c r="J179"/>
  <c r="BK443"/>
  <c r="BK323"/>
  <c r="J191"/>
  <c r="BK394"/>
  <c r="J283"/>
  <c r="BK358"/>
  <c r="J252"/>
  <c r="J452"/>
  <c r="BK293"/>
  <c r="BK398"/>
  <c r="BK297"/>
  <c r="BK218"/>
  <c r="BK492"/>
  <c r="J444"/>
  <c r="BK274"/>
  <c r="J149"/>
  <c r="J464"/>
  <c r="J279"/>
  <c r="BK475"/>
  <c r="J193"/>
  <c r="BK446"/>
  <c r="J293"/>
  <c r="J155"/>
  <c r="J454"/>
  <c r="J345"/>
  <c r="BK258"/>
  <c i="16" r="BK260"/>
  <c r="BK327"/>
  <c r="BK254"/>
  <c r="J353"/>
  <c r="BK198"/>
  <c r="BK272"/>
  <c r="J180"/>
  <c r="J309"/>
  <c r="BK192"/>
  <c r="BK276"/>
  <c r="BK174"/>
  <c r="BK315"/>
  <c i="17" r="J166"/>
  <c r="J206"/>
  <c r="J151"/>
  <c r="J192"/>
  <c r="BK164"/>
  <c r="J178"/>
  <c r="BK160"/>
  <c r="BK151"/>
  <c r="J202"/>
  <c r="BK183"/>
  <c r="J142"/>
  <c r="BK134"/>
  <c i="18" r="J186"/>
  <c r="BK160"/>
  <c r="J184"/>
  <c r="J148"/>
  <c r="J131"/>
  <c r="J157"/>
  <c r="J172"/>
  <c r="J151"/>
  <c r="J133"/>
  <c i="19" r="BK135"/>
  <c r="BK137"/>
  <c i="20" r="J176"/>
  <c r="J136"/>
  <c r="J222"/>
  <c r="J271"/>
  <c r="BK241"/>
  <c r="J174"/>
  <c i="21" r="J154"/>
  <c i="22" r="BK141"/>
  <c r="BK133"/>
  <c i="23" r="BK147"/>
  <c r="J185"/>
  <c r="J181"/>
  <c r="J154"/>
  <c r="BK165"/>
  <c r="BK140"/>
  <c r="BK166"/>
  <c r="J147"/>
  <c r="J163"/>
  <c r="J150"/>
  <c r="J171"/>
  <c i="24" r="J475"/>
  <c r="BK292"/>
  <c r="BK482"/>
  <c r="J351"/>
  <c r="BK290"/>
  <c r="BK167"/>
  <c r="BK490"/>
  <c r="BK413"/>
  <c r="BK365"/>
  <c r="J413"/>
  <c r="J349"/>
  <c r="J194"/>
  <c r="J415"/>
  <c r="J344"/>
  <c r="BK443"/>
  <c r="BK194"/>
  <c r="J150"/>
  <c i="25" r="BK206"/>
  <c r="BK234"/>
  <c r="J230"/>
  <c r="J236"/>
  <c r="BK224"/>
  <c r="J191"/>
  <c r="J202"/>
  <c r="BK202"/>
  <c r="BK168"/>
  <c r="J136"/>
  <c r="J189"/>
  <c r="BK162"/>
  <c i="26" r="J182"/>
  <c r="BK138"/>
  <c r="J154"/>
  <c r="J142"/>
  <c r="J180"/>
  <c r="J136"/>
  <c i="27" r="J264"/>
  <c r="J393"/>
  <c r="BK326"/>
  <c r="J402"/>
  <c r="J382"/>
  <c r="J356"/>
  <c r="J326"/>
  <c r="BK300"/>
  <c r="J270"/>
  <c r="BK204"/>
  <c r="BK168"/>
  <c r="J390"/>
  <c r="J312"/>
  <c r="J226"/>
  <c r="J364"/>
  <c r="J284"/>
  <c r="J236"/>
  <c r="J222"/>
  <c r="J266"/>
  <c r="BK276"/>
  <c r="BK148"/>
  <c r="BK202"/>
  <c r="BK162"/>
  <c i="28" r="J163"/>
  <c r="BK133"/>
  <c r="BK154"/>
  <c r="J136"/>
  <c r="BK127"/>
  <c i="29" r="BK150"/>
  <c r="J127"/>
  <c r="J131"/>
  <c r="J143"/>
  <c i="30" r="BK154"/>
  <c r="J145"/>
  <c r="BK156"/>
  <c r="BK139"/>
  <c r="J151"/>
  <c i="31" r="BK133"/>
  <c r="J133"/>
  <c i="32" r="BK142"/>
  <c r="BK161"/>
  <c r="J148"/>
  <c r="BK145"/>
  <c r="BK187"/>
  <c r="J158"/>
  <c r="BK167"/>
  <c i="33" r="BK151"/>
  <c r="J130"/>
  <c r="BK140"/>
  <c r="BK145"/>
  <c i="34" r="J143"/>
  <c r="J129"/>
  <c i="35" r="BK172"/>
  <c r="J155"/>
  <c r="BK151"/>
  <c r="BK149"/>
  <c r="J166"/>
  <c r="BK184"/>
  <c i="36" r="J193"/>
  <c r="J177"/>
  <c i="37" r="BK164"/>
  <c r="BK163"/>
  <c r="J169"/>
  <c r="J133"/>
  <c r="BK137"/>
  <c r="J131"/>
  <c r="J136"/>
  <c i="38" r="BK144"/>
  <c r="BK140"/>
  <c r="J130"/>
  <c i="39" r="J168"/>
  <c r="BK179"/>
  <c r="BK166"/>
  <c r="J154"/>
  <c r="BK160"/>
  <c i="40" r="BK136"/>
  <c r="J139"/>
  <c r="BK152"/>
  <c r="BK150"/>
  <c i="41" r="J174"/>
  <c r="J154"/>
  <c r="J145"/>
  <c r="BK163"/>
  <c r="BK133"/>
  <c r="BK153"/>
  <c i="2" r="BK573"/>
  <c r="BK484"/>
  <c r="J807"/>
  <c r="BK546"/>
  <c r="J588"/>
  <c r="J228"/>
  <c r="J594"/>
  <c r="J563"/>
  <c r="BK324"/>
  <c r="J727"/>
  <c r="BK552"/>
  <c r="BK807"/>
  <c r="J564"/>
  <c r="J844"/>
  <c r="J582"/>
  <c i="3" r="BK379"/>
  <c r="BK349"/>
  <c r="BK181"/>
  <c r="J211"/>
  <c r="BK167"/>
  <c r="J433"/>
  <c r="BK401"/>
  <c r="BK326"/>
  <c r="BK359"/>
  <c r="BK171"/>
  <c r="BK323"/>
  <c r="BK139"/>
  <c r="BK387"/>
  <c r="J407"/>
  <c r="BK275"/>
  <c r="J349"/>
  <c r="BK213"/>
  <c i="4" r="BK141"/>
  <c r="J237"/>
  <c r="BK277"/>
  <c r="J177"/>
  <c r="BK225"/>
  <c r="J261"/>
  <c r="BK147"/>
  <c r="J129"/>
  <c i="5" r="J474"/>
  <c r="BK195"/>
  <c r="J352"/>
  <c r="BK197"/>
  <c r="BK318"/>
  <c r="BK478"/>
  <c r="J241"/>
  <c r="BK150"/>
  <c r="J292"/>
  <c i="6" r="BK135"/>
  <c r="J135"/>
  <c r="J137"/>
  <c i="7" r="J139"/>
  <c r="J175"/>
  <c r="J157"/>
  <c r="BK187"/>
  <c r="BK168"/>
  <c r="BK128"/>
  <c i="9" r="J190"/>
  <c r="J188"/>
  <c i="10" r="BK131"/>
  <c i="12" r="BK142"/>
  <c r="J146"/>
  <c r="BK146"/>
  <c i="13" r="J139"/>
  <c r="J135"/>
  <c i="14" r="J147"/>
  <c r="J151"/>
  <c r="BK149"/>
  <c r="BK135"/>
  <c i="15" r="J420"/>
  <c r="J333"/>
  <c r="J262"/>
  <c r="BK366"/>
  <c r="J289"/>
  <c r="BK157"/>
  <c r="BK246"/>
  <c r="BK167"/>
  <c r="BK400"/>
  <c r="J141"/>
  <c r="J422"/>
  <c r="J254"/>
  <c r="BK450"/>
  <c r="BK153"/>
  <c r="J384"/>
  <c r="BK480"/>
  <c r="BK173"/>
  <c r="J309"/>
  <c r="BK421"/>
  <c r="BK481"/>
  <c r="BK272"/>
  <c r="J145"/>
  <c i="16" r="BK190"/>
  <c r="BK280"/>
  <c r="BK297"/>
  <c r="J307"/>
  <c r="BK289"/>
  <c r="J178"/>
  <c r="BK153"/>
  <c r="J194"/>
  <c r="J343"/>
  <c r="J249"/>
  <c r="BK143"/>
  <c r="J237"/>
  <c r="J284"/>
  <c r="J361"/>
  <c r="BK339"/>
  <c r="J139"/>
  <c r="J206"/>
  <c r="J274"/>
  <c r="J276"/>
  <c r="BK317"/>
  <c i="17" r="BK161"/>
  <c r="BK142"/>
  <c r="BK131"/>
  <c r="BK188"/>
  <c r="J175"/>
  <c r="J131"/>
  <c r="BK136"/>
  <c i="20" r="BK164"/>
  <c r="J190"/>
  <c r="J228"/>
  <c r="BK253"/>
  <c r="BK192"/>
  <c r="J276"/>
  <c r="J170"/>
  <c r="BK265"/>
  <c r="BK232"/>
  <c r="BK245"/>
  <c i="21" r="BK168"/>
  <c r="J172"/>
  <c r="J140"/>
  <c r="J136"/>
  <c i="22" r="J139"/>
  <c r="BK127"/>
  <c i="23" r="J199"/>
  <c r="BK167"/>
  <c r="BK174"/>
  <c r="BK189"/>
  <c r="BK144"/>
  <c r="BK163"/>
  <c r="BK172"/>
  <c i="24" r="BK266"/>
  <c r="BK361"/>
  <c r="J352"/>
  <c i="25" r="BK204"/>
  <c r="J160"/>
  <c r="BK166"/>
  <c i="26" r="J132"/>
  <c r="BK146"/>
  <c r="BK188"/>
  <c i="27" r="BK180"/>
  <c r="J133"/>
  <c r="BK368"/>
  <c r="J344"/>
  <c r="J296"/>
  <c r="BK380"/>
  <c r="J318"/>
  <c r="J238"/>
  <c r="J174"/>
  <c r="J234"/>
  <c r="BK198"/>
  <c r="J258"/>
  <c r="J216"/>
  <c r="J246"/>
  <c i="28" r="J150"/>
  <c r="BK144"/>
  <c r="BK163"/>
  <c i="29" r="J160"/>
  <c r="J158"/>
  <c r="BK156"/>
  <c r="BK129"/>
  <c i="30" r="BK148"/>
  <c r="BK131"/>
  <c r="BK169"/>
  <c r="J148"/>
  <c i="32" r="BK172"/>
  <c r="J145"/>
  <c r="BK183"/>
  <c r="J155"/>
  <c r="J146"/>
  <c r="BK152"/>
  <c i="33" r="J137"/>
  <c r="J128"/>
  <c r="J142"/>
  <c i="34" r="BK149"/>
  <c r="BK127"/>
  <c i="35" r="BK180"/>
  <c r="BK174"/>
  <c r="BK209"/>
  <c r="J220"/>
  <c r="J191"/>
  <c r="BK176"/>
  <c r="J145"/>
  <c i="36" r="J223"/>
  <c r="J185"/>
  <c r="J189"/>
  <c r="J147"/>
  <c i="37" r="BK133"/>
  <c r="J186"/>
  <c r="J194"/>
  <c r="J184"/>
  <c r="J137"/>
  <c r="BK155"/>
  <c i="38" r="J128"/>
  <c r="J136"/>
  <c i="39" r="J179"/>
  <c r="BK187"/>
  <c r="J170"/>
  <c r="J143"/>
  <c r="BK139"/>
  <c i="40" r="BK158"/>
  <c i="41" r="BK135"/>
  <c r="BK161"/>
  <c r="BK131"/>
  <c i="2" r="BK576"/>
  <c r="J324"/>
  <c r="J537"/>
  <c r="J196"/>
  <c r="J547"/>
  <c r="BK590"/>
  <c r="J322"/>
  <c r="BK734"/>
  <c r="BK599"/>
  <c r="J461"/>
  <c r="J591"/>
  <c r="J531"/>
  <c r="BK199"/>
  <c r="BK617"/>
  <c r="BK592"/>
  <c r="J546"/>
  <c r="BK952"/>
  <c r="BK625"/>
  <c r="J601"/>
  <c r="J947"/>
  <c r="J634"/>
  <c r="BK578"/>
  <c r="J195"/>
  <c r="J625"/>
  <c r="BK564"/>
  <c r="J341"/>
  <c i="3" r="BK357"/>
  <c r="BK415"/>
  <c r="BK313"/>
  <c r="BK217"/>
  <c r="J401"/>
  <c r="BK271"/>
  <c r="BK268"/>
  <c r="J462"/>
  <c r="BK419"/>
  <c r="J266"/>
  <c r="J206"/>
  <c r="J361"/>
  <c r="BK204"/>
  <c r="J405"/>
  <c r="J163"/>
  <c r="J300"/>
  <c r="J439"/>
  <c i="4" r="BK243"/>
  <c r="BK159"/>
  <c r="BK135"/>
  <c r="BK227"/>
  <c r="BK279"/>
  <c r="J167"/>
  <c r="BK245"/>
  <c r="J209"/>
  <c r="BK203"/>
  <c r="BK155"/>
  <c r="J211"/>
  <c r="J201"/>
  <c i="5" r="J302"/>
  <c r="J488"/>
  <c r="BK394"/>
  <c r="J195"/>
  <c r="BK448"/>
  <c r="J318"/>
  <c r="J480"/>
  <c r="BK290"/>
  <c r="BK169"/>
  <c r="BK416"/>
  <c r="BK235"/>
  <c r="J370"/>
  <c r="J257"/>
  <c r="BK368"/>
  <c r="J209"/>
  <c r="J505"/>
  <c r="J193"/>
  <c r="BK398"/>
  <c r="J515"/>
  <c r="J243"/>
  <c r="BK482"/>
  <c r="J138"/>
  <c i="7" r="J141"/>
  <c r="BK177"/>
  <c r="BK130"/>
  <c i="8" r="BK160"/>
  <c r="BK154"/>
  <c r="BK145"/>
  <c i="9" r="BK185"/>
  <c i="10" r="J160"/>
  <c r="BK150"/>
  <c r="BK127"/>
  <c i="11" r="BK164"/>
  <c i="13" r="J143"/>
  <c r="BK135"/>
  <c i="14" r="BK181"/>
  <c r="J175"/>
  <c r="BK137"/>
  <c i="15" r="BK384"/>
  <c r="J205"/>
  <c r="J471"/>
  <c r="BK339"/>
  <c r="J201"/>
  <c r="J366"/>
  <c r="J220"/>
  <c r="J421"/>
  <c r="J353"/>
  <c r="BK232"/>
  <c r="J429"/>
  <c r="BK252"/>
  <c r="BK362"/>
  <c r="BK454"/>
  <c r="BK216"/>
  <c r="BK396"/>
  <c r="BK181"/>
  <c r="J315"/>
  <c r="J175"/>
  <c r="BK279"/>
  <c r="J456"/>
  <c r="BK341"/>
  <c r="J234"/>
  <c r="J445"/>
  <c r="BK147"/>
  <c r="J404"/>
  <c r="J266"/>
  <c r="J197"/>
  <c r="BK368"/>
  <c r="BK270"/>
  <c r="BK179"/>
  <c r="J398"/>
  <c r="J303"/>
  <c r="BK189"/>
  <c i="16" r="BK319"/>
  <c r="BK223"/>
  <c r="BK299"/>
  <c r="J168"/>
  <c r="J305"/>
  <c r="J143"/>
  <c r="BK149"/>
  <c r="J225"/>
  <c r="J367"/>
  <c r="J256"/>
  <c r="J287"/>
  <c r="J301"/>
  <c r="BK202"/>
  <c r="J280"/>
  <c r="J349"/>
  <c r="BK345"/>
  <c r="J151"/>
  <c r="J157"/>
  <c r="J135"/>
  <c i="17" r="BK204"/>
  <c r="BK145"/>
  <c r="J198"/>
  <c r="J139"/>
  <c r="BK169"/>
  <c r="J127"/>
  <c i="20" r="J198"/>
  <c r="BK235"/>
  <c r="J145"/>
  <c r="J220"/>
  <c r="BK216"/>
  <c r="J243"/>
  <c r="BK257"/>
  <c r="J259"/>
  <c r="J255"/>
  <c r="BK269"/>
  <c r="BK198"/>
  <c r="BK230"/>
  <c r="J147"/>
  <c r="J200"/>
  <c i="21" r="J166"/>
  <c r="BK150"/>
  <c r="BK180"/>
  <c r="J134"/>
  <c i="22" r="J137"/>
  <c r="BK137"/>
  <c i="23" r="J151"/>
  <c r="BK178"/>
  <c r="BK180"/>
  <c r="J190"/>
  <c r="J178"/>
  <c r="BK182"/>
  <c r="BK175"/>
  <c r="BK148"/>
  <c r="J156"/>
  <c i="24" r="BK359"/>
  <c r="J353"/>
  <c r="BK360"/>
  <c r="BK190"/>
  <c r="BK349"/>
  <c r="J438"/>
  <c r="J291"/>
  <c r="BK145"/>
  <c i="25" r="J154"/>
  <c r="BK212"/>
  <c r="BK198"/>
  <c r="J232"/>
  <c r="J171"/>
  <c r="BK132"/>
  <c r="J180"/>
  <c r="J174"/>
  <c r="BK160"/>
  <c i="26" r="J150"/>
  <c r="J128"/>
  <c r="BK164"/>
  <c r="BK152"/>
  <c i="27" r="J401"/>
  <c r="J394"/>
  <c r="J300"/>
  <c r="BK388"/>
  <c r="J324"/>
  <c r="J164"/>
  <c r="BK190"/>
  <c r="J250"/>
  <c r="BK208"/>
  <c r="BK138"/>
  <c r="BK226"/>
  <c r="J186"/>
  <c i="28" r="BK147"/>
  <c r="J154"/>
  <c r="J141"/>
  <c r="J138"/>
  <c i="29" r="BK131"/>
  <c r="J134"/>
  <c r="J145"/>
  <c i="30" r="BK142"/>
  <c r="BK165"/>
  <c r="J167"/>
  <c r="J149"/>
  <c i="31" r="J139"/>
  <c i="32" r="BK151"/>
  <c r="J167"/>
  <c r="BK130"/>
  <c r="J143"/>
  <c r="BK160"/>
  <c i="33" r="J139"/>
  <c r="BK131"/>
  <c r="BK147"/>
  <c i="34" r="J153"/>
  <c i="35" r="BK187"/>
  <c r="J206"/>
  <c r="BK155"/>
  <c r="J156"/>
  <c r="BK203"/>
  <c r="BK185"/>
  <c r="BK164"/>
  <c r="J216"/>
  <c i="36" r="J134"/>
  <c r="BK193"/>
  <c r="BK173"/>
  <c r="BK201"/>
  <c r="BK221"/>
  <c r="BK187"/>
  <c r="BK156"/>
  <c r="J175"/>
  <c i="37" r="J163"/>
  <c r="J127"/>
  <c r="J157"/>
  <c r="BK160"/>
  <c r="J161"/>
  <c r="BK188"/>
  <c i="38" r="J152"/>
  <c r="BK150"/>
  <c i="39" r="J187"/>
  <c r="J185"/>
  <c r="BK193"/>
  <c r="J150"/>
  <c r="J160"/>
  <c i="40" r="J159"/>
  <c r="J149"/>
  <c r="BK143"/>
  <c r="J143"/>
  <c i="41" r="BK128"/>
  <c r="J173"/>
  <c r="J133"/>
  <c r="BK168"/>
  <c r="BK141"/>
  <c r="BK142"/>
  <c i="2" r="BK228"/>
  <c r="BK551"/>
  <c r="J575"/>
  <c r="J517"/>
  <c r="BK608"/>
  <c r="BK189"/>
  <c r="BK567"/>
  <c r="BK341"/>
  <c r="J618"/>
  <c r="J321"/>
  <c r="BK837"/>
  <c r="BK583"/>
  <c r="BK174"/>
  <c r="BK150"/>
  <c r="BK577"/>
  <c r="J566"/>
  <c r="BK553"/>
  <c r="J952"/>
  <c r="BK844"/>
  <c r="BK631"/>
  <c r="BK562"/>
  <c r="BK192"/>
  <c r="J579"/>
  <c r="BK611"/>
  <c r="BK584"/>
  <c r="J541"/>
  <c r="J734"/>
  <c r="J607"/>
  <c r="BK547"/>
  <c i="3" r="BK409"/>
  <c r="BK361"/>
  <c r="BK297"/>
  <c r="BK321"/>
  <c r="BK221"/>
  <c r="BK143"/>
  <c r="J273"/>
  <c r="J149"/>
  <c r="J187"/>
  <c r="BK427"/>
  <c r="BK290"/>
  <c r="BK157"/>
  <c r="J200"/>
  <c r="J415"/>
  <c r="BK197"/>
  <c r="J403"/>
  <c r="J336"/>
  <c r="BK462"/>
  <c r="J282"/>
  <c r="J357"/>
  <c r="BK155"/>
  <c r="J393"/>
  <c r="BK236"/>
  <c r="BK343"/>
  <c r="BK353"/>
  <c r="BK468"/>
  <c r="J284"/>
  <c i="4" r="J207"/>
  <c r="J213"/>
  <c r="J143"/>
  <c r="J219"/>
  <c i="5" r="J422"/>
  <c r="BK251"/>
  <c r="BK434"/>
  <c r="J314"/>
  <c r="J432"/>
  <c r="BK223"/>
  <c r="BK408"/>
  <c r="BK167"/>
  <c r="BK296"/>
  <c r="BK203"/>
  <c r="J173"/>
  <c r="BK285"/>
  <c r="J366"/>
  <c r="BK520"/>
  <c r="J255"/>
  <c r="BK147"/>
  <c r="BK418"/>
  <c r="BK187"/>
  <c r="J390"/>
  <c r="BK507"/>
  <c r="J273"/>
  <c r="J356"/>
  <c r="BK257"/>
  <c r="BK511"/>
  <c r="J290"/>
  <c r="BK502"/>
  <c r="BK302"/>
  <c r="J384"/>
  <c r="BK163"/>
  <c i="6" r="J130"/>
  <c i="7" r="BK189"/>
  <c r="J166"/>
  <c r="J133"/>
  <c r="J151"/>
  <c i="8" r="BK156"/>
  <c r="BK131"/>
  <c i="24" r="J481"/>
  <c r="BK197"/>
  <c r="BK394"/>
  <c r="J282"/>
  <c r="BK427"/>
  <c r="J345"/>
  <c r="BK157"/>
  <c i="25" r="BK208"/>
  <c r="BK214"/>
  <c r="BK182"/>
  <c r="BK228"/>
  <c r="J208"/>
  <c r="J198"/>
  <c r="BK171"/>
  <c r="BK140"/>
  <c r="J168"/>
  <c r="BK146"/>
  <c r="BK154"/>
  <c i="26" r="J152"/>
  <c r="J174"/>
  <c r="BK170"/>
  <c r="BK132"/>
  <c r="BK172"/>
  <c r="BK148"/>
  <c i="27" r="BK254"/>
  <c r="J389"/>
  <c r="BK356"/>
  <c r="J403"/>
  <c r="J388"/>
  <c r="BK366"/>
  <c r="BK332"/>
  <c r="BK304"/>
  <c r="J280"/>
  <c r="BK236"/>
  <c r="BK400"/>
  <c r="J384"/>
  <c r="BK350"/>
  <c r="BK320"/>
  <c r="J290"/>
  <c r="BK174"/>
  <c r="J330"/>
  <c r="J256"/>
  <c r="J228"/>
  <c r="BK218"/>
  <c r="J210"/>
  <c r="BK196"/>
  <c r="J260"/>
  <c r="J190"/>
  <c r="BK160"/>
  <c i="28" r="J152"/>
  <c r="BK128"/>
  <c r="BK132"/>
  <c r="BK139"/>
  <c r="J130"/>
  <c i="29" r="J156"/>
  <c r="BK134"/>
  <c r="J135"/>
  <c r="J146"/>
  <c i="30" r="J169"/>
  <c r="BK161"/>
  <c r="J142"/>
  <c r="J161"/>
  <c r="J173"/>
  <c r="J131"/>
  <c i="31" r="BK129"/>
  <c i="32" r="BK169"/>
  <c r="J185"/>
  <c r="BK133"/>
  <c r="J136"/>
  <c r="BK181"/>
  <c r="BK128"/>
  <c r="BK155"/>
  <c i="35" r="J186"/>
  <c r="BK218"/>
  <c r="J214"/>
  <c r="BK166"/>
  <c r="BK189"/>
  <c r="BK156"/>
  <c i="36" r="J173"/>
  <c r="J149"/>
  <c r="BK147"/>
  <c r="BK185"/>
  <c r="BK141"/>
  <c r="J207"/>
  <c r="BK162"/>
  <c r="BK205"/>
  <c r="J209"/>
  <c r="J197"/>
  <c i="37" r="J164"/>
  <c r="BK146"/>
  <c r="J182"/>
  <c r="J130"/>
  <c r="BK136"/>
  <c r="J176"/>
  <c r="J173"/>
  <c r="BK194"/>
  <c r="BK145"/>
  <c r="BK169"/>
  <c r="BK166"/>
  <c i="38" r="J144"/>
  <c r="J133"/>
  <c r="J134"/>
  <c i="39" r="BK183"/>
  <c r="J189"/>
  <c r="J158"/>
  <c r="J198"/>
  <c r="BK154"/>
  <c r="J146"/>
  <c r="J148"/>
  <c r="BK132"/>
  <c i="40" r="BK159"/>
  <c r="J152"/>
  <c r="BK138"/>
  <c r="J144"/>
  <c r="J136"/>
  <c i="41" r="J166"/>
  <c r="BK169"/>
  <c r="J169"/>
  <c r="BK176"/>
  <c r="BK172"/>
  <c r="J130"/>
  <c r="J141"/>
  <c r="BK174"/>
  <c r="J129"/>
  <c r="BK156"/>
  <c r="BK126"/>
  <c i="2" r="BK549"/>
  <c r="J573"/>
  <c r="J528"/>
  <c i="1" r="AS113"/>
  <c r="AS142"/>
  <c i="2" r="BK604"/>
  <c r="J902"/>
  <c r="BK543"/>
  <c r="J209"/>
  <c r="J548"/>
  <c r="J589"/>
  <c r="BK902"/>
  <c r="BK540"/>
  <c r="J797"/>
  <c r="BK548"/>
  <c r="J939"/>
  <c r="J812"/>
  <c r="J593"/>
  <c r="J534"/>
  <c r="BK891"/>
  <c r="J587"/>
  <c r="BK376"/>
  <c i="3" r="BK377"/>
  <c r="BK169"/>
  <c r="J230"/>
  <c r="BK464"/>
  <c r="BK395"/>
  <c r="J177"/>
  <c r="BK255"/>
  <c r="J141"/>
  <c r="BK369"/>
  <c r="J263"/>
  <c r="J476"/>
  <c r="J397"/>
  <c r="J329"/>
  <c r="J377"/>
  <c r="J242"/>
  <c r="BK449"/>
  <c r="J169"/>
  <c r="J443"/>
  <c r="J315"/>
  <c r="J244"/>
  <c r="BK200"/>
  <c r="J333"/>
  <c r="BK199"/>
  <c r="BK433"/>
  <c r="J259"/>
  <c r="J153"/>
  <c r="J437"/>
  <c r="BK259"/>
  <c i="4" r="J235"/>
  <c r="J255"/>
  <c r="J159"/>
  <c r="J253"/>
  <c r="BK151"/>
  <c r="J193"/>
  <c i="5" r="J410"/>
  <c r="J247"/>
  <c r="BK470"/>
  <c r="BK338"/>
  <c r="BK178"/>
  <c r="J316"/>
  <c r="BK430"/>
  <c r="J180"/>
  <c r="J478"/>
  <c r="J283"/>
  <c r="J215"/>
  <c r="J466"/>
  <c r="J388"/>
  <c r="BK460"/>
  <c r="J358"/>
  <c r="J233"/>
  <c r="J380"/>
  <c r="BK314"/>
  <c r="BK199"/>
  <c r="BK503"/>
  <c r="J239"/>
  <c r="BK517"/>
  <c r="BK432"/>
  <c r="J267"/>
  <c r="J450"/>
  <c r="J147"/>
  <c r="BK370"/>
  <c r="J287"/>
  <c r="BK486"/>
  <c r="J328"/>
  <c r="J294"/>
  <c r="BK153"/>
  <c r="BK498"/>
  <c r="BK350"/>
  <c r="J500"/>
  <c r="BK364"/>
  <c r="BK189"/>
  <c r="J406"/>
  <c r="BK227"/>
  <c i="6" r="BK137"/>
  <c r="BK143"/>
  <c i="7" r="J172"/>
  <c r="J187"/>
  <c r="J144"/>
  <c r="BK185"/>
  <c r="BK175"/>
  <c r="BK153"/>
  <c r="BK138"/>
  <c r="J127"/>
  <c r="BK127"/>
  <c r="BK148"/>
  <c r="BK133"/>
  <c r="J156"/>
  <c r="BK141"/>
  <c i="8" r="J131"/>
  <c r="BK146"/>
  <c r="J148"/>
  <c r="J146"/>
  <c i="9" r="BK166"/>
  <c r="J202"/>
  <c r="J169"/>
  <c r="J164"/>
  <c r="BK131"/>
  <c r="BK208"/>
  <c r="J181"/>
  <c r="BK160"/>
  <c r="J161"/>
  <c r="BK184"/>
  <c r="J154"/>
  <c r="J175"/>
  <c r="J172"/>
  <c i="10" r="BK160"/>
  <c r="J149"/>
  <c i="11" r="J179"/>
  <c r="J148"/>
  <c r="J186"/>
  <c r="BK154"/>
  <c r="BK188"/>
  <c r="BK190"/>
  <c r="BK130"/>
  <c r="J170"/>
  <c r="BK134"/>
  <c r="J169"/>
  <c r="J127"/>
  <c i="12" r="J139"/>
  <c r="BK134"/>
  <c r="J137"/>
  <c r="BK127"/>
  <c i="13" r="BK145"/>
  <c r="BK131"/>
  <c i="14" r="J145"/>
  <c r="BK177"/>
  <c r="BK153"/>
  <c r="J133"/>
  <c i="15" r="J431"/>
  <c r="J329"/>
  <c r="J232"/>
  <c r="J446"/>
  <c r="J325"/>
  <c r="BK191"/>
  <c r="BK309"/>
  <c r="BK478"/>
  <c r="J362"/>
  <c r="J171"/>
  <c r="BK386"/>
  <c r="BK193"/>
  <c r="BK209"/>
  <c r="BK151"/>
  <c r="J311"/>
  <c r="BK266"/>
  <c r="BK420"/>
  <c r="J277"/>
  <c r="BK183"/>
  <c r="J461"/>
  <c r="J313"/>
  <c i="16" r="J329"/>
  <c r="J323"/>
  <c r="BK264"/>
  <c r="J221"/>
  <c r="BK151"/>
  <c r="BK196"/>
  <c r="J345"/>
  <c r="J209"/>
  <c r="BK351"/>
  <c r="J247"/>
  <c r="BK247"/>
  <c r="BK291"/>
  <c r="BK137"/>
  <c r="BK209"/>
  <c r="BK239"/>
  <c r="J289"/>
  <c r="BK353"/>
  <c r="BK262"/>
  <c r="BK341"/>
  <c i="17" r="J164"/>
  <c r="J170"/>
  <c r="BK173"/>
  <c r="BK196"/>
  <c r="J161"/>
  <c r="J169"/>
  <c r="BK190"/>
  <c r="BK133"/>
  <c i="18" r="BK167"/>
  <c r="J136"/>
  <c r="BK157"/>
  <c r="BK136"/>
  <c r="BK148"/>
  <c r="BK163"/>
  <c r="J137"/>
  <c i="19" r="BK136"/>
  <c i="20" r="BK194"/>
  <c i="21" r="BK178"/>
  <c r="BK164"/>
  <c r="BK140"/>
  <c r="J168"/>
  <c i="22" r="J143"/>
  <c i="23" r="J187"/>
  <c r="J197"/>
  <c r="J166"/>
  <c r="BK179"/>
  <c r="BK194"/>
  <c r="BK192"/>
  <c r="J172"/>
  <c r="J179"/>
  <c r="BK151"/>
  <c i="24" r="J360"/>
  <c r="J414"/>
  <c r="J264"/>
  <c r="J493"/>
  <c r="J393"/>
  <c r="BK344"/>
  <c r="J197"/>
  <c r="BK448"/>
  <c r="BK289"/>
  <c r="BK353"/>
  <c r="BK484"/>
  <c r="BK366"/>
  <c r="J462"/>
  <c r="BK314"/>
  <c r="J422"/>
  <c i="25" r="J214"/>
  <c i="26" r="BK142"/>
  <c i="27" r="BK260"/>
  <c r="J396"/>
  <c r="J338"/>
  <c r="BK401"/>
  <c r="J391"/>
  <c r="J362"/>
  <c r="BK318"/>
  <c r="BK296"/>
  <c r="J248"/>
  <c r="J182"/>
  <c r="J136"/>
  <c r="J372"/>
  <c r="J342"/>
  <c r="BK310"/>
  <c r="BK274"/>
  <c r="BK322"/>
  <c r="J140"/>
  <c r="J146"/>
  <c r="BK182"/>
  <c r="BK164"/>
  <c r="J166"/>
  <c i="28" r="BK135"/>
  <c r="J155"/>
  <c r="J148"/>
  <c r="BK159"/>
  <c i="29" r="BK154"/>
  <c r="J129"/>
  <c r="BK127"/>
  <c r="BK138"/>
  <c i="30" r="BK130"/>
  <c r="J157"/>
  <c r="J130"/>
  <c r="J128"/>
  <c r="BK140"/>
  <c i="31" r="BK135"/>
  <c i="32" r="BK148"/>
  <c r="J163"/>
  <c r="BK189"/>
  <c r="J189"/>
  <c r="J127"/>
  <c r="J134"/>
  <c i="33" r="J140"/>
  <c r="J149"/>
  <c i="34" r="BK135"/>
  <c r="BK145"/>
  <c i="35" r="J210"/>
  <c r="BK178"/>
  <c r="BK141"/>
  <c r="J172"/>
  <c r="J178"/>
  <c r="BK143"/>
  <c i="36" r="BK215"/>
  <c r="J203"/>
  <c r="BK166"/>
  <c r="BK164"/>
  <c r="BK170"/>
  <c r="J217"/>
  <c r="BK213"/>
  <c i="37" r="BK157"/>
  <c r="J167"/>
  <c r="BK148"/>
  <c r="BK173"/>
  <c r="BK174"/>
  <c r="J134"/>
  <c r="J139"/>
  <c r="J152"/>
  <c i="38" r="BK134"/>
  <c r="BK127"/>
  <c r="BK148"/>
  <c i="39" r="J195"/>
  <c r="J139"/>
  <c r="J164"/>
  <c r="BK189"/>
  <c r="BK162"/>
  <c r="BK143"/>
  <c i="40" r="J150"/>
  <c r="BK141"/>
  <c r="J155"/>
  <c r="BK135"/>
  <c r="J137"/>
  <c i="41" r="J163"/>
  <c r="J162"/>
  <c r="J172"/>
  <c r="BK144"/>
  <c r="BK159"/>
  <c r="J170"/>
  <c r="BK157"/>
  <c r="J155"/>
  <c r="J142"/>
  <c r="BK138"/>
  <c i="2" r="J838"/>
  <c r="BK959"/>
  <c r="BK557"/>
  <c r="J559"/>
  <c i="1" r="AS121"/>
  <c i="2" r="J549"/>
  <c r="J623"/>
  <c r="BK944"/>
  <c r="BK601"/>
  <c r="BK537"/>
  <c r="J837"/>
  <c r="BK609"/>
  <c r="BK559"/>
  <c r="BK209"/>
  <c r="BK632"/>
  <c r="J554"/>
  <c r="J151"/>
  <c i="3" r="BK341"/>
  <c r="J371"/>
  <c r="BK232"/>
  <c r="BK423"/>
  <c r="J215"/>
  <c r="J399"/>
  <c r="BK304"/>
  <c r="BK365"/>
  <c r="BK246"/>
  <c r="J474"/>
  <c r="J323"/>
  <c r="J478"/>
  <c r="J413"/>
  <c r="J261"/>
  <c r="J217"/>
  <c r="BK470"/>
  <c r="J288"/>
  <c r="J197"/>
  <c r="BK435"/>
  <c r="BK284"/>
  <c r="J234"/>
  <c r="BK447"/>
  <c r="BK206"/>
  <c i="4" r="BK211"/>
  <c r="J147"/>
  <c r="J203"/>
  <c r="J171"/>
  <c r="BK237"/>
  <c r="J225"/>
  <c r="J257"/>
  <c r="J223"/>
  <c r="J283"/>
  <c r="J221"/>
  <c r="BK191"/>
  <c r="BK215"/>
  <c r="J161"/>
  <c r="J163"/>
  <c i="5" r="J392"/>
  <c r="J484"/>
  <c r="BK372"/>
  <c r="BK494"/>
  <c r="BK249"/>
  <c r="BK410"/>
  <c r="J312"/>
  <c r="BK492"/>
  <c r="J342"/>
  <c r="BK241"/>
  <c r="J476"/>
  <c r="BK438"/>
  <c r="BK277"/>
  <c r="BK392"/>
  <c r="BK348"/>
  <c r="BK239"/>
  <c r="J464"/>
  <c r="J336"/>
  <c r="BK211"/>
  <c r="J517"/>
  <c r="J277"/>
  <c r="BK207"/>
  <c r="J511"/>
  <c r="J334"/>
  <c r="J522"/>
  <c r="J448"/>
  <c r="BK304"/>
  <c r="BK500"/>
  <c r="BK354"/>
  <c r="BK518"/>
  <c r="J462"/>
  <c r="BK310"/>
  <c r="BK259"/>
  <c r="J161"/>
  <c r="J440"/>
  <c r="J344"/>
  <c r="BK505"/>
  <c r="BK306"/>
  <c r="BK161"/>
  <c r="BK376"/>
  <c i="6" r="BK147"/>
  <c r="BK145"/>
  <c i="7" r="BK162"/>
  <c r="BK172"/>
  <c r="J136"/>
  <c r="J170"/>
  <c i="8" r="J160"/>
  <c r="J150"/>
  <c r="J152"/>
  <c i="9" r="BK214"/>
  <c r="J214"/>
  <c r="BK182"/>
  <c r="BK161"/>
  <c r="J200"/>
  <c r="BK155"/>
  <c r="J187"/>
  <c r="BK148"/>
  <c r="J160"/>
  <c i="10" r="J142"/>
  <c r="J150"/>
  <c r="J147"/>
  <c i="11" r="BK160"/>
  <c r="BK143"/>
  <c r="J146"/>
  <c r="BK148"/>
  <c r="BK175"/>
  <c r="BK127"/>
  <c r="J163"/>
  <c r="BK146"/>
  <c i="12" r="BK133"/>
  <c r="J153"/>
  <c r="BK137"/>
  <c r="J130"/>
  <c i="13" r="J153"/>
  <c i="14" r="BK163"/>
  <c r="BK127"/>
  <c r="J179"/>
  <c r="J173"/>
  <c r="J153"/>
  <c i="15" r="J435"/>
  <c r="J335"/>
  <c r="J195"/>
  <c r="BK437"/>
  <c r="BK317"/>
  <c r="BK427"/>
  <c r="J236"/>
  <c r="J437"/>
  <c r="BK347"/>
  <c r="J476"/>
  <c r="J297"/>
  <c r="BK444"/>
  <c r="J139"/>
  <c r="J287"/>
  <c r="J439"/>
  <c r="BK143"/>
  <c r="BK303"/>
  <c r="BK486"/>
  <c r="BK210"/>
  <c r="J396"/>
  <c r="J258"/>
  <c r="BK199"/>
  <c r="BK458"/>
  <c r="BK264"/>
  <c r="BK488"/>
  <c r="J319"/>
  <c r="BK452"/>
  <c r="BK161"/>
  <c r="BK374"/>
  <c r="J264"/>
  <c r="J181"/>
  <c r="BK466"/>
  <c r="BK301"/>
  <c i="16" r="J339"/>
  <c r="J331"/>
  <c r="BK155"/>
  <c r="BK325"/>
  <c r="J303"/>
  <c r="BK139"/>
  <c r="BK323"/>
  <c r="BK172"/>
  <c r="J262"/>
  <c r="J311"/>
  <c r="BK204"/>
  <c r="J231"/>
  <c r="J202"/>
  <c r="J357"/>
  <c r="J188"/>
  <c r="J258"/>
  <c r="BK256"/>
  <c r="J333"/>
  <c r="BK168"/>
  <c i="17" r="BK181"/>
  <c r="J194"/>
  <c r="BK170"/>
  <c r="BK192"/>
  <c r="BK187"/>
  <c r="BK179"/>
  <c r="BK139"/>
  <c r="BK157"/>
  <c i="18" r="J140"/>
  <c r="J154"/>
  <c r="J178"/>
  <c r="J143"/>
  <c r="BK154"/>
  <c r="BK168"/>
  <c r="J142"/>
  <c r="BK130"/>
  <c i="19" r="J134"/>
  <c i="20" r="BK239"/>
  <c r="BK153"/>
  <c r="J232"/>
  <c r="J269"/>
  <c r="J196"/>
  <c r="J212"/>
  <c r="J166"/>
  <c r="BK271"/>
  <c r="J168"/>
  <c r="J273"/>
  <c r="J208"/>
  <c r="BK226"/>
  <c r="BK249"/>
  <c r="BK170"/>
  <c i="21" r="J162"/>
  <c r="J132"/>
  <c r="J177"/>
  <c i="22" r="J133"/>
  <c r="J131"/>
  <c i="23" r="BK145"/>
  <c r="BK173"/>
  <c r="BK200"/>
  <c r="BK162"/>
  <c r="BK186"/>
  <c r="BK188"/>
  <c r="J175"/>
  <c r="J155"/>
  <c r="BK160"/>
  <c i="24" r="BK393"/>
  <c r="J460"/>
  <c r="J346"/>
  <c r="J209"/>
  <c r="BK475"/>
  <c r="J374"/>
  <c r="BK345"/>
  <c r="BK150"/>
  <c r="BK422"/>
  <c r="BK277"/>
  <c r="BK454"/>
  <c i="25" r="BK218"/>
  <c r="J150"/>
  <c r="BK164"/>
  <c r="BK178"/>
  <c r="J130"/>
  <c r="BK193"/>
  <c r="J164"/>
  <c i="27" r="J304"/>
  <c r="BK266"/>
  <c r="BK376"/>
  <c r="J180"/>
  <c r="J220"/>
  <c r="BK230"/>
  <c r="J157"/>
  <c r="BK155"/>
  <c r="BK194"/>
  <c r="J274"/>
  <c r="BK222"/>
  <c r="BK176"/>
  <c i="28" r="J157"/>
  <c r="J159"/>
  <c r="BK148"/>
  <c r="J133"/>
  <c r="J135"/>
  <c i="29" r="J141"/>
  <c r="BK140"/>
  <c r="J148"/>
  <c i="30" r="BK127"/>
  <c r="BK159"/>
  <c r="BK145"/>
  <c r="BK149"/>
  <c r="BK167"/>
  <c i="31" r="BK139"/>
  <c i="32" r="BK157"/>
  <c r="J181"/>
  <c r="BK179"/>
  <c r="BK154"/>
  <c r="BK185"/>
  <c r="BK137"/>
  <c r="BK140"/>
  <c i="33" r="BK134"/>
  <c r="BK127"/>
  <c r="BK142"/>
  <c r="J153"/>
  <c i="34" r="J133"/>
  <c r="J141"/>
  <c r="J135"/>
  <c i="35" r="BK135"/>
  <c r="J194"/>
  <c r="BK170"/>
  <c r="J143"/>
  <c r="J189"/>
  <c r="BK168"/>
  <c r="BK200"/>
  <c r="J176"/>
  <c r="J162"/>
  <c i="36" r="BK217"/>
  <c r="J151"/>
  <c r="BK151"/>
  <c r="BK168"/>
  <c r="J136"/>
  <c r="J221"/>
  <c r="J164"/>
  <c r="J215"/>
  <c r="J153"/>
  <c r="J183"/>
  <c i="37" r="J151"/>
  <c r="BK182"/>
  <c r="J171"/>
  <c r="BK140"/>
  <c r="BK128"/>
  <c r="BK192"/>
  <c r="BK161"/>
  <c i="38" r="BK128"/>
  <c r="J140"/>
  <c i="39" r="J193"/>
  <c r="BK158"/>
  <c r="BK170"/>
  <c r="J132"/>
  <c i="40" r="BK155"/>
  <c r="J147"/>
  <c r="J156"/>
  <c r="BK147"/>
  <c i="41" r="BK145"/>
  <c r="BK137"/>
  <c r="J167"/>
  <c r="BK148"/>
  <c r="BK158"/>
  <c r="J137"/>
  <c r="J158"/>
  <c r="BK134"/>
  <c i="2" r="J369"/>
  <c r="J557"/>
  <c r="BK193"/>
  <c r="BK374"/>
  <c r="J466"/>
  <c r="BK812"/>
  <c r="BK566"/>
  <c r="BK960"/>
  <c r="BK589"/>
  <c r="BK353"/>
  <c r="J891"/>
  <c r="BK517"/>
  <c r="BK582"/>
  <c r="BK832"/>
  <c r="J960"/>
  <c r="J944"/>
  <c r="J603"/>
  <c r="BK240"/>
  <c r="J189"/>
  <c r="J604"/>
  <c r="J551"/>
  <c r="J718"/>
  <c r="BK571"/>
  <c i="3" r="J381"/>
  <c r="BK333"/>
  <c r="J355"/>
  <c r="BK195"/>
  <c r="BK292"/>
  <c r="J431"/>
  <c r="J228"/>
  <c r="BK373"/>
  <c r="J421"/>
  <c r="BK371"/>
  <c r="J240"/>
  <c r="J135"/>
  <c r="J286"/>
  <c r="BK189"/>
  <c r="BK135"/>
  <c r="J343"/>
  <c r="J201"/>
  <c r="BK443"/>
  <c r="BK385"/>
  <c r="J297"/>
  <c r="BK338"/>
  <c r="BK209"/>
  <c r="BK351"/>
  <c r="J145"/>
  <c r="J445"/>
  <c r="BK345"/>
  <c r="J246"/>
  <c r="J472"/>
  <c r="BK295"/>
  <c r="BK141"/>
  <c r="J317"/>
  <c r="BK238"/>
  <c r="BK399"/>
  <c r="J199"/>
  <c r="BK445"/>
  <c i="4" r="J149"/>
  <c r="J189"/>
  <c r="J247"/>
  <c r="BK209"/>
  <c r="J205"/>
  <c r="BK239"/>
  <c r="BK251"/>
  <c r="J139"/>
  <c r="BK269"/>
  <c r="BK137"/>
  <c r="J239"/>
  <c r="J281"/>
  <c r="BK161"/>
  <c r="J241"/>
  <c r="BK185"/>
  <c r="BK197"/>
  <c i="5" r="J426"/>
  <c r="J269"/>
  <c r="J452"/>
  <c r="BK332"/>
  <c r="J187"/>
  <c r="BK346"/>
  <c r="J171"/>
  <c r="BK422"/>
  <c r="BK155"/>
  <c r="J420"/>
  <c r="J211"/>
  <c r="J497"/>
  <c r="BK269"/>
  <c r="J509"/>
  <c r="J362"/>
  <c r="BK185"/>
  <c r="BK287"/>
  <c i="6" r="BK133"/>
  <c r="J143"/>
  <c r="J131"/>
  <c i="7" r="J174"/>
  <c r="J189"/>
  <c r="J165"/>
  <c r="J183"/>
  <c r="J154"/>
  <c i="8" r="BK127"/>
  <c r="J141"/>
  <c r="BK129"/>
  <c i="9" r="BK200"/>
  <c r="BK206"/>
  <c r="BK143"/>
  <c r="J195"/>
  <c r="BK149"/>
  <c r="J136"/>
  <c r="J173"/>
  <c r="J155"/>
  <c r="J163"/>
  <c r="BK169"/>
  <c i="10" r="BK144"/>
  <c r="BK162"/>
  <c r="J158"/>
  <c r="BK136"/>
  <c i="11" r="BK140"/>
  <c r="BK161"/>
  <c r="BK155"/>
  <c r="BK182"/>
  <c r="BK128"/>
  <c r="BK170"/>
  <c r="J139"/>
  <c r="J128"/>
  <c i="12" r="BK157"/>
  <c r="BK147"/>
  <c r="BK130"/>
  <c i="13" r="BK147"/>
  <c r="BK141"/>
  <c r="BK133"/>
  <c i="14" r="BK147"/>
  <c r="J169"/>
  <c r="BK159"/>
  <c r="J149"/>
  <c i="15" r="BK491"/>
  <c r="J321"/>
  <c r="J167"/>
  <c r="J423"/>
  <c r="J331"/>
  <c r="BK141"/>
  <c r="J291"/>
  <c r="J416"/>
  <c r="J317"/>
  <c r="J394"/>
  <c r="BK220"/>
  <c r="BK343"/>
  <c r="BK477"/>
  <c r="J214"/>
  <c r="J392"/>
  <c r="J441"/>
  <c r="J207"/>
  <c r="BK464"/>
  <c r="BK353"/>
  <c r="BK256"/>
  <c i="16" r="BK309"/>
  <c r="J155"/>
  <c r="BK258"/>
  <c r="BK311"/>
  <c r="BK176"/>
  <c r="BK343"/>
  <c r="J337"/>
  <c r="BK329"/>
  <c r="BK145"/>
  <c r="J319"/>
  <c r="BK180"/>
  <c r="J272"/>
  <c r="BK355"/>
  <c r="BK237"/>
  <c r="J327"/>
  <c r="J335"/>
  <c r="BK359"/>
  <c r="BK227"/>
  <c r="J321"/>
  <c r="BK206"/>
  <c r="BK131"/>
  <c r="J243"/>
  <c i="17" r="J188"/>
  <c r="J140"/>
  <c r="J133"/>
  <c r="BK178"/>
  <c r="BK158"/>
  <c r="J148"/>
  <c r="BK200"/>
  <c r="BK137"/>
  <c r="J130"/>
  <c i="20" r="BK202"/>
  <c r="J230"/>
  <c r="BK136"/>
  <c r="J141"/>
  <c r="BK188"/>
  <c r="J192"/>
  <c r="J265"/>
  <c r="BK161"/>
  <c r="BK208"/>
  <c i="21" r="J170"/>
  <c r="BK166"/>
  <c r="J180"/>
  <c r="J138"/>
  <c i="22" r="J135"/>
  <c i="23" r="BK181"/>
  <c r="J193"/>
  <c r="J182"/>
  <c r="J167"/>
  <c r="BK155"/>
  <c r="J189"/>
  <c r="BK183"/>
  <c r="BK156"/>
  <c r="BK164"/>
  <c i="24" r="J290"/>
  <c r="J454"/>
  <c r="BK341"/>
  <c r="BK200"/>
  <c r="J364"/>
  <c r="J343"/>
  <c r="J244"/>
  <c r="BK460"/>
  <c r="BK339"/>
  <c r="J238"/>
  <c r="BK356"/>
  <c r="BK168"/>
  <c r="BK350"/>
  <c r="BK414"/>
  <c r="BK271"/>
  <c r="J339"/>
  <c i="25" r="BK144"/>
  <c r="J204"/>
  <c r="J212"/>
  <c r="J134"/>
  <c r="BK172"/>
  <c r="J172"/>
  <c i="26" r="J140"/>
  <c r="J186"/>
  <c r="BK140"/>
  <c r="J162"/>
  <c i="27" r="J194"/>
  <c i="30" r="J143"/>
  <c r="BK133"/>
  <c i="31" r="BK137"/>
  <c i="32" r="J169"/>
  <c r="J176"/>
  <c r="BK131"/>
  <c r="BK191"/>
  <c r="J179"/>
  <c r="J157"/>
  <c i="33" r="BK139"/>
  <c r="BK128"/>
  <c i="34" r="J131"/>
  <c r="BK143"/>
  <c i="35" r="J197"/>
  <c r="J137"/>
  <c r="BK211"/>
  <c r="BK139"/>
  <c r="BK214"/>
  <c r="BK191"/>
  <c r="J158"/>
  <c i="36" r="J139"/>
  <c r="BK136"/>
  <c r="J195"/>
  <c r="BK223"/>
  <c r="J213"/>
  <c r="BK219"/>
  <c r="BK149"/>
  <c i="37" r="BK190"/>
  <c r="BK127"/>
  <c r="BK142"/>
  <c r="BK178"/>
  <c r="J160"/>
  <c r="J166"/>
  <c i="38" r="BK152"/>
  <c r="J146"/>
  <c r="J138"/>
  <c i="39" r="BK191"/>
  <c r="BK164"/>
  <c r="BK168"/>
  <c r="J181"/>
  <c r="BK135"/>
  <c r="BK150"/>
  <c r="J135"/>
  <c i="40" r="BK151"/>
  <c r="BK162"/>
  <c r="J158"/>
  <c r="J145"/>
  <c i="41" r="BK173"/>
  <c r="BK166"/>
  <c r="J153"/>
  <c r="J151"/>
  <c r="BK165"/>
  <c r="J132"/>
  <c r="J126"/>
  <c r="J131"/>
  <c r="BK152"/>
  <c r="J140"/>
  <c r="J144"/>
  <c i="2" r="BK334"/>
  <c r="BK538"/>
  <c r="BK593"/>
  <c r="J592"/>
  <c r="BK935"/>
  <c r="BK618"/>
  <c r="BK529"/>
  <c r="J943"/>
  <c r="BK555"/>
  <c r="BK145"/>
  <c r="BK541"/>
  <c r="BK550"/>
  <c r="BK797"/>
  <c r="BK907"/>
  <c r="J577"/>
  <c r="J532"/>
  <c r="BK716"/>
  <c r="J628"/>
  <c r="J542"/>
  <c r="J617"/>
  <c r="J543"/>
  <c i="3" r="BK383"/>
  <c r="J334"/>
  <c r="J409"/>
  <c r="BK300"/>
  <c r="BK151"/>
  <c r="J347"/>
  <c r="BK288"/>
  <c r="BK183"/>
  <c r="J411"/>
  <c r="BK185"/>
  <c r="J454"/>
  <c r="BK334"/>
  <c r="BK242"/>
  <c r="J417"/>
  <c r="BK211"/>
  <c r="J151"/>
  <c r="J375"/>
  <c r="J159"/>
  <c r="J429"/>
  <c r="J389"/>
  <c r="J302"/>
  <c r="J321"/>
  <c r="J483"/>
  <c r="J447"/>
  <c r="BK277"/>
  <c r="BK460"/>
  <c r="J319"/>
  <c r="BK230"/>
  <c r="J171"/>
  <c r="J277"/>
  <c r="J202"/>
  <c r="BK437"/>
  <c r="J269"/>
  <c r="BK145"/>
  <c r="BK363"/>
  <c r="J238"/>
  <c r="BK175"/>
  <c i="4" r="BK177"/>
  <c r="BK241"/>
  <c r="BK181"/>
  <c r="BK259"/>
  <c r="BK205"/>
  <c r="J185"/>
  <c r="BK275"/>
  <c r="J215"/>
  <c r="J243"/>
  <c r="J273"/>
  <c r="J151"/>
  <c r="J141"/>
  <c r="BK257"/>
  <c r="J263"/>
  <c r="J187"/>
  <c r="J191"/>
  <c i="5" r="J414"/>
  <c r="BK201"/>
  <c r="J436"/>
  <c r="J346"/>
  <c r="J201"/>
  <c r="BK426"/>
  <c r="J281"/>
  <c r="J428"/>
  <c r="J265"/>
  <c r="J144"/>
  <c r="BK474"/>
  <c r="J324"/>
  <c r="J253"/>
  <c r="J207"/>
  <c r="BK456"/>
  <c r="J310"/>
  <c r="BK452"/>
  <c r="BK320"/>
  <c r="J520"/>
  <c r="BK444"/>
  <c r="J332"/>
  <c r="BK176"/>
  <c r="BK450"/>
  <c r="BK213"/>
  <c r="BK515"/>
  <c r="BK428"/>
  <c r="BK217"/>
  <c r="J499"/>
  <c r="J308"/>
  <c r="BK509"/>
  <c r="BK390"/>
  <c r="J189"/>
  <c r="J354"/>
  <c r="J304"/>
  <c r="J237"/>
  <c r="BK138"/>
  <c r="J394"/>
  <c r="BK267"/>
  <c r="J508"/>
  <c r="J386"/>
  <c r="BK237"/>
  <c r="J412"/>
  <c r="BK271"/>
  <c i="6" r="J127"/>
  <c r="BK128"/>
  <c i="7" r="J145"/>
  <c r="J185"/>
  <c r="J162"/>
  <c r="BK179"/>
  <c r="J148"/>
  <c i="8" r="J156"/>
  <c r="J154"/>
  <c r="J143"/>
  <c r="J140"/>
  <c i="9" r="BK218"/>
  <c r="BK198"/>
  <c r="BK176"/>
  <c r="BK134"/>
  <c r="BK197"/>
  <c r="J170"/>
  <c r="BK130"/>
  <c r="J131"/>
  <c r="J127"/>
  <c r="BK128"/>
  <c i="10" r="BK145"/>
  <c r="J144"/>
  <c r="J127"/>
  <c i="11" r="BK145"/>
  <c r="BK163"/>
  <c r="J145"/>
  <c r="J190"/>
  <c r="BK157"/>
  <c r="J158"/>
  <c r="J161"/>
  <c i="12" r="J157"/>
  <c r="BK151"/>
  <c r="J136"/>
  <c r="J142"/>
  <c i="13" r="BK143"/>
  <c r="J131"/>
  <c i="14" r="BK133"/>
  <c r="J163"/>
  <c r="J129"/>
  <c r="J155"/>
  <c i="15" r="J492"/>
  <c r="BK382"/>
  <c r="BK254"/>
  <c r="J470"/>
  <c r="BK356"/>
  <c r="J256"/>
  <c r="J390"/>
  <c r="J242"/>
  <c r="BK456"/>
  <c r="J351"/>
  <c r="BK163"/>
  <c r="J370"/>
  <c r="BK234"/>
  <c r="J222"/>
  <c r="BK390"/>
  <c r="J209"/>
  <c r="BK370"/>
  <c r="BK445"/>
  <c r="J301"/>
  <c r="BK392"/>
  <c r="BK159"/>
  <c r="BK378"/>
  <c r="BK248"/>
  <c r="J488"/>
  <c r="J307"/>
  <c r="BK145"/>
  <c r="J343"/>
  <c r="J323"/>
  <c r="J493"/>
  <c r="BK242"/>
  <c r="J163"/>
  <c r="BK429"/>
  <c i="16" r="J215"/>
  <c r="J369"/>
  <c r="J359"/>
  <c r="BK274"/>
  <c r="BK335"/>
  <c r="BK166"/>
  <c r="BK135"/>
  <c r="J219"/>
  <c i="18" r="BK176"/>
  <c r="J152"/>
  <c r="J155"/>
  <c r="BK155"/>
  <c r="BK172"/>
  <c r="J163"/>
  <c r="BK143"/>
  <c r="J134"/>
  <c i="19" r="J137"/>
  <c i="20" r="BK206"/>
  <c r="BK139"/>
  <c r="J216"/>
  <c r="BK263"/>
  <c r="BK147"/>
  <c r="BK145"/>
  <c r="BK204"/>
  <c r="J261"/>
  <c r="BK212"/>
  <c r="J184"/>
  <c r="J251"/>
  <c r="J153"/>
  <c r="J235"/>
  <c r="BK172"/>
  <c i="21" r="J144"/>
  <c r="BK160"/>
  <c r="J164"/>
  <c r="J150"/>
  <c i="22" r="J129"/>
  <c i="23" r="J174"/>
  <c r="BK197"/>
  <c r="J186"/>
  <c r="BK159"/>
  <c r="BK169"/>
  <c r="J145"/>
  <c r="J180"/>
  <c r="J139"/>
  <c i="24" r="J394"/>
  <c r="BK485"/>
  <c r="J366"/>
  <c r="BK322"/>
  <c r="BK493"/>
  <c r="BK438"/>
  <c r="BK347"/>
  <c r="J305"/>
  <c r="BK481"/>
  <c r="J361"/>
  <c r="J193"/>
  <c r="BK477"/>
  <c r="J228"/>
  <c r="BK375"/>
  <c i="25" r="BK230"/>
  <c r="BK134"/>
  <c r="BK185"/>
  <c r="J156"/>
  <c r="J138"/>
  <c r="J152"/>
  <c r="J185"/>
  <c i="26" r="BK168"/>
  <c r="BK128"/>
  <c r="BK158"/>
  <c r="BK134"/>
  <c r="BK182"/>
  <c i="27" r="J206"/>
  <c r="BK386"/>
  <c r="BK324"/>
  <c r="J400"/>
  <c r="BK390"/>
  <c r="BK346"/>
  <c r="J308"/>
  <c r="J252"/>
  <c r="J184"/>
  <c r="J150"/>
  <c r="J360"/>
  <c r="BK314"/>
  <c r="J286"/>
  <c r="BK374"/>
  <c r="J316"/>
  <c r="J278"/>
  <c r="J242"/>
  <c r="BK256"/>
  <c r="BK252"/>
  <c r="BK140"/>
  <c r="J232"/>
  <c r="BK258"/>
  <c i="28" r="J145"/>
  <c r="J169"/>
  <c r="J167"/>
  <c r="J132"/>
  <c i="29" r="J138"/>
  <c r="BK141"/>
  <c i="30" r="BK163"/>
  <c r="J133"/>
  <c r="BK128"/>
  <c r="BK146"/>
  <c i="31" r="J127"/>
  <c i="32" r="J152"/>
  <c r="J128"/>
  <c r="J191"/>
  <c r="J149"/>
  <c r="BK136"/>
  <c i="33" r="J151"/>
  <c r="BK136"/>
  <c i="34" r="BK139"/>
  <c r="J137"/>
  <c r="BK133"/>
  <c i="35" r="J205"/>
  <c r="J185"/>
  <c r="BK210"/>
  <c r="J154"/>
  <c r="J147"/>
  <c r="J200"/>
  <c i="36" r="J205"/>
  <c r="BK153"/>
  <c r="J143"/>
  <c r="BK199"/>
  <c r="BK189"/>
  <c r="BK191"/>
  <c r="BK158"/>
  <c i="37" r="J140"/>
  <c r="BK176"/>
  <c r="J174"/>
  <c r="BK139"/>
  <c r="BK158"/>
  <c r="J155"/>
  <c r="J178"/>
  <c r="BK151"/>
  <c i="38" r="J150"/>
  <c r="BK138"/>
  <c i="39" r="BK198"/>
  <c r="J166"/>
  <c r="BK195"/>
  <c r="J137"/>
  <c r="BK156"/>
  <c r="J156"/>
  <c i="40" r="BK149"/>
  <c r="BK139"/>
  <c r="J157"/>
  <c r="J141"/>
  <c r="J140"/>
  <c i="41" r="J152"/>
  <c r="J146"/>
  <c r="BK129"/>
  <c r="J156"/>
  <c r="BK149"/>
  <c r="BK175"/>
  <c r="BK150"/>
  <c r="BK171"/>
  <c i="24" r="J338"/>
  <c r="BK162"/>
  <c r="J375"/>
  <c r="BK238"/>
  <c r="BK364"/>
  <c r="J222"/>
  <c r="J390"/>
  <c i="25" r="J218"/>
  <c r="BK236"/>
  <c r="BK200"/>
  <c r="J234"/>
  <c r="J210"/>
  <c r="BK180"/>
  <c r="J182"/>
  <c r="J144"/>
  <c r="J170"/>
  <c r="BK210"/>
  <c r="J178"/>
  <c i="26" r="J188"/>
  <c r="BK174"/>
  <c r="J176"/>
  <c r="J166"/>
  <c r="J192"/>
  <c r="BK186"/>
  <c i="27" r="BK172"/>
  <c r="J178"/>
  <c r="BK384"/>
  <c r="BK336"/>
  <c r="J268"/>
  <c r="BK395"/>
  <c r="J378"/>
  <c r="BK344"/>
  <c r="BK302"/>
  <c r="J172"/>
  <c r="J212"/>
  <c r="BK262"/>
  <c i="29" r="J140"/>
  <c r="J152"/>
  <c r="J132"/>
  <c r="J137"/>
  <c i="30" r="J139"/>
  <c r="J175"/>
  <c r="J154"/>
  <c r="J137"/>
  <c r="BK152"/>
  <c i="31" r="J135"/>
  <c i="32" r="J166"/>
  <c r="J131"/>
  <c r="BK143"/>
  <c r="BK176"/>
  <c r="BK134"/>
  <c r="J164"/>
  <c r="J142"/>
  <c r="BK127"/>
  <c i="33" r="BK133"/>
  <c r="J136"/>
  <c r="J145"/>
  <c i="34" r="J147"/>
  <c r="BK131"/>
  <c r="BK141"/>
  <c i="35" r="J209"/>
  <c r="BK202"/>
  <c r="BK160"/>
  <c r="J218"/>
  <c r="BK204"/>
  <c r="J211"/>
  <c r="BK205"/>
  <c r="J208"/>
  <c i="36" r="BK197"/>
  <c r="BK131"/>
  <c r="J187"/>
  <c r="BK143"/>
  <c r="BK139"/>
  <c r="J211"/>
  <c r="J179"/>
  <c r="BK195"/>
  <c r="J170"/>
  <c i="37" r="J149"/>
  <c r="BK131"/>
  <c i="39" r="BK172"/>
  <c r="BK174"/>
  <c r="BK148"/>
  <c r="BK141"/>
  <c i="40" r="BK156"/>
  <c r="BK140"/>
  <c r="BK137"/>
  <c r="BK144"/>
  <c r="J154"/>
  <c i="41" r="J165"/>
  <c r="J160"/>
  <c r="J139"/>
  <c r="BK162"/>
  <c r="J128"/>
  <c r="BK140"/>
  <c r="J127"/>
  <c r="BK146"/>
  <c i="2" r="J329"/>
  <c r="J358"/>
  <c r="BK556"/>
  <c r="J553"/>
  <c r="J832"/>
  <c r="BK581"/>
  <c r="J946"/>
  <c r="BK461"/>
  <c r="J717"/>
  <c r="J174"/>
  <c r="J545"/>
  <c r="BK544"/>
  <c r="BK848"/>
  <c r="J578"/>
  <c r="J597"/>
  <c r="J441"/>
  <c r="J572"/>
  <c r="J606"/>
  <c r="BK585"/>
  <c r="BK329"/>
  <c r="BK628"/>
  <c r="BK572"/>
  <c r="BK369"/>
  <c i="3" r="J391"/>
  <c r="BK336"/>
  <c r="J379"/>
  <c r="J306"/>
  <c r="BK147"/>
  <c r="J341"/>
  <c r="J210"/>
  <c r="J179"/>
  <c r="BK248"/>
  <c r="BK159"/>
  <c r="BK439"/>
  <c r="J257"/>
  <c r="BK163"/>
  <c r="BK244"/>
  <c r="J251"/>
  <c i="4" r="BK165"/>
  <c r="BK129"/>
  <c r="J155"/>
  <c r="J265"/>
  <c r="J285"/>
  <c r="J279"/>
  <c r="BK219"/>
  <c r="BK187"/>
  <c r="J197"/>
  <c r="BK221"/>
  <c r="J269"/>
  <c r="BK193"/>
  <c r="J145"/>
  <c i="5" r="J434"/>
  <c r="BK263"/>
  <c r="J378"/>
  <c r="J245"/>
  <c r="BK440"/>
  <c r="BK225"/>
  <c r="J400"/>
  <c r="BK182"/>
  <c r="BK488"/>
  <c r="BK362"/>
  <c r="J231"/>
  <c r="BK464"/>
  <c r="J382"/>
  <c r="BK205"/>
  <c r="BK356"/>
  <c r="BK273"/>
  <c r="J510"/>
  <c r="BK344"/>
  <c r="J219"/>
  <c r="J506"/>
  <c r="BK247"/>
  <c r="J205"/>
  <c r="BK436"/>
  <c r="BK330"/>
  <c r="J372"/>
  <c r="BK255"/>
  <c r="BK446"/>
  <c r="BK294"/>
  <c r="BK171"/>
  <c i="6" r="J141"/>
  <c r="J149"/>
  <c r="BK131"/>
  <c i="7" r="J181"/>
  <c r="J179"/>
  <c r="BK151"/>
  <c r="BK156"/>
  <c r="BK144"/>
  <c r="BK139"/>
  <c r="J150"/>
  <c r="BK159"/>
  <c r="BK145"/>
  <c r="J132"/>
  <c r="BK132"/>
  <c i="8" r="BK143"/>
  <c r="J145"/>
  <c r="BK138"/>
  <c r="BK134"/>
  <c i="9" r="BK216"/>
  <c r="J197"/>
  <c r="J198"/>
  <c r="J130"/>
  <c r="BK190"/>
  <c r="BK187"/>
  <c r="BK137"/>
  <c r="BK136"/>
  <c r="J143"/>
  <c r="BK175"/>
  <c i="10" r="BK129"/>
  <c r="J135"/>
  <c r="J141"/>
  <c r="J136"/>
  <c i="11" r="J149"/>
  <c r="BK186"/>
  <c r="BK151"/>
  <c r="BK180"/>
  <c r="BK192"/>
  <c r="J172"/>
  <c r="J157"/>
  <c r="BK131"/>
  <c i="12" r="J128"/>
  <c r="J133"/>
  <c r="J127"/>
  <c i="13" r="J149"/>
  <c r="BK149"/>
  <c i="14" r="BK155"/>
  <c r="J181"/>
  <c r="BK171"/>
  <c r="J139"/>
  <c r="J159"/>
  <c r="J135"/>
  <c i="15" r="BK327"/>
  <c r="J159"/>
  <c r="BK424"/>
  <c r="J272"/>
  <c r="BK433"/>
  <c r="J274"/>
  <c r="J482"/>
  <c r="BK337"/>
  <c r="BK483"/>
  <c r="BK355"/>
  <c r="BK169"/>
  <c r="J238"/>
  <c r="BK435"/>
  <c r="J240"/>
  <c r="BK441"/>
  <c r="J230"/>
  <c r="J382"/>
  <c r="J248"/>
  <c r="J355"/>
  <c r="J165"/>
  <c r="BK139"/>
  <c r="BK416"/>
  <c r="BK214"/>
  <c r="J406"/>
  <c r="J357"/>
  <c r="BK476"/>
  <c r="J268"/>
  <c r="J153"/>
  <c r="BK372"/>
  <c r="J259"/>
  <c i="16" r="BK293"/>
  <c r="BK313"/>
  <c r="BK217"/>
  <c r="J229"/>
  <c r="J213"/>
  <c r="BK182"/>
  <c r="J315"/>
  <c r="BK157"/>
  <c r="BK333"/>
  <c r="J241"/>
  <c r="J131"/>
  <c r="BK229"/>
  <c r="J266"/>
  <c r="J351"/>
  <c r="J299"/>
  <c r="BK301"/>
  <c r="J172"/>
  <c r="J174"/>
  <c r="J200"/>
  <c r="BK303"/>
  <c r="BK162"/>
  <c i="17" r="J179"/>
  <c r="J204"/>
  <c r="BK208"/>
  <c r="BK155"/>
  <c r="BK167"/>
  <c r="J183"/>
  <c r="J155"/>
  <c r="J152"/>
  <c i="18" r="BK186"/>
  <c r="BK158"/>
  <c r="J170"/>
  <c r="BK133"/>
  <c r="BK140"/>
  <c r="J160"/>
  <c r="BK127"/>
  <c i="19" r="J133"/>
  <c i="20" r="BK141"/>
  <c r="BK186"/>
  <c r="BK255"/>
  <c r="J164"/>
  <c r="BK166"/>
  <c r="J143"/>
  <c r="J188"/>
  <c r="BK155"/>
  <c r="BK157"/>
  <c r="J263"/>
  <c r="J267"/>
  <c r="BK267"/>
  <c r="BK222"/>
  <c i="21" r="J178"/>
  <c r="BK148"/>
  <c r="BK152"/>
  <c r="BK175"/>
  <c i="22" r="BK131"/>
  <c i="23" r="J146"/>
  <c r="BK190"/>
  <c r="BK185"/>
  <c r="J144"/>
  <c r="J158"/>
  <c r="BK187"/>
  <c r="J183"/>
  <c r="J160"/>
  <c r="J170"/>
  <c i="24" r="J277"/>
  <c r="J427"/>
  <c r="BK305"/>
  <c r="J443"/>
  <c r="J355"/>
  <c r="BK291"/>
  <c r="BK374"/>
  <c r="BK368"/>
  <c r="J292"/>
  <c r="J157"/>
  <c r="BK264"/>
  <c r="BK357"/>
  <c r="J167"/>
  <c i="25" r="J224"/>
  <c r="BK130"/>
  <c r="BK243"/>
  <c r="J238"/>
  <c r="BK220"/>
  <c r="BK136"/>
  <c r="J200"/>
  <c r="BK158"/>
  <c r="J158"/>
  <c i="26" r="BK150"/>
  <c r="J184"/>
  <c r="BK160"/>
  <c r="J130"/>
  <c r="BK178"/>
  <c i="27" r="BK402"/>
  <c r="BK186"/>
  <c r="BK364"/>
  <c r="BK328"/>
  <c r="J282"/>
  <c r="BK397"/>
  <c r="J368"/>
  <c r="BK316"/>
  <c r="BK292"/>
  <c r="BK244"/>
  <c r="J202"/>
  <c r="J152"/>
  <c r="J397"/>
  <c r="J366"/>
  <c r="BK338"/>
  <c r="BK308"/>
  <c r="BK284"/>
  <c r="BK212"/>
  <c r="BK340"/>
  <c r="BK294"/>
  <c r="J148"/>
  <c r="J204"/>
  <c r="J160"/>
  <c r="BK150"/>
  <c r="BK152"/>
  <c r="J230"/>
  <c r="BK224"/>
  <c r="BK188"/>
  <c i="24" r="J162"/>
  <c r="BK193"/>
  <c r="BK462"/>
  <c r="BK343"/>
  <c r="J448"/>
  <c r="J347"/>
  <c r="J175"/>
  <c r="J359"/>
  <c i="25" r="J222"/>
  <c r="J240"/>
  <c r="J228"/>
  <c r="BK222"/>
  <c r="J187"/>
  <c r="J146"/>
  <c r="J193"/>
  <c r="BK142"/>
  <c r="BK138"/>
  <c r="BK187"/>
  <c i="26" r="BK162"/>
  <c r="BK176"/>
  <c r="BK156"/>
  <c r="BK154"/>
  <c r="J170"/>
  <c i="27" r="J244"/>
  <c r="J208"/>
  <c r="J387"/>
  <c r="BK354"/>
  <c r="J320"/>
  <c r="BK403"/>
  <c r="BK387"/>
  <c r="J358"/>
  <c r="BK342"/>
  <c r="BK298"/>
  <c r="J188"/>
  <c r="J144"/>
  <c r="J374"/>
  <c r="J346"/>
  <c r="J322"/>
  <c r="J292"/>
  <c r="J218"/>
  <c r="J332"/>
  <c r="J240"/>
  <c r="BK144"/>
  <c r="BK278"/>
  <c r="BK216"/>
  <c r="BK246"/>
  <c r="BK133"/>
  <c r="BK228"/>
  <c r="J198"/>
  <c r="J155"/>
  <c i="28" r="BK155"/>
  <c r="BK161"/>
  <c r="J147"/>
  <c r="J144"/>
  <c r="J128"/>
  <c r="BK152"/>
  <c i="29" r="BK160"/>
  <c r="BK143"/>
  <c r="BK152"/>
  <c i="30" r="J177"/>
  <c r="BK134"/>
  <c r="BK171"/>
  <c r="J159"/>
  <c r="J136"/>
  <c r="BK137"/>
  <c i="31" r="J137"/>
  <c i="32" r="J151"/>
  <c i="2" r="J570"/>
  <c i="1" r="AS138"/>
  <c i="2" r="BK607"/>
  <c r="BK591"/>
  <c r="BK946"/>
  <c r="BK587"/>
  <c r="J533"/>
  <c r="J716"/>
  <c r="BK579"/>
  <c r="J168"/>
  <c i="3" r="J363"/>
  <c r="J313"/>
  <c r="J331"/>
  <c r="BK219"/>
  <c r="J345"/>
  <c r="BK389"/>
  <c r="BK202"/>
  <c r="BK425"/>
  <c r="BK397"/>
  <c r="BK298"/>
  <c r="BK421"/>
  <c r="BK223"/>
  <c r="BK177"/>
  <c r="BK429"/>
  <c r="J265"/>
  <c r="J157"/>
  <c r="J324"/>
  <c r="BK431"/>
  <c r="BK481"/>
  <c r="BK319"/>
  <c r="BK474"/>
  <c r="BK317"/>
  <c r="BK225"/>
  <c r="BK478"/>
  <c r="J213"/>
  <c r="J139"/>
  <c r="BK228"/>
  <c r="J449"/>
  <c r="J253"/>
  <c r="J155"/>
  <c i="4" r="BK171"/>
  <c r="J229"/>
  <c r="BK143"/>
  <c r="BK139"/>
  <c r="BK131"/>
  <c r="BK163"/>
  <c r="BK273"/>
  <c r="J199"/>
  <c r="BK283"/>
  <c r="J277"/>
  <c r="BK183"/>
  <c r="BK207"/>
  <c r="BK267"/>
  <c r="BK199"/>
  <c r="BK235"/>
  <c r="J131"/>
  <c r="J165"/>
  <c i="5" r="J300"/>
  <c r="BK480"/>
  <c r="J444"/>
  <c r="BK312"/>
  <c r="BK484"/>
  <c r="BK328"/>
  <c r="J150"/>
  <c r="BK476"/>
  <c r="J235"/>
  <c r="BK165"/>
  <c r="J442"/>
  <c r="BK281"/>
  <c r="J153"/>
  <c r="BK360"/>
  <c r="BK283"/>
  <c r="J486"/>
  <c r="BK334"/>
  <c r="BK180"/>
  <c r="J501"/>
  <c r="BK219"/>
  <c r="J185"/>
  <c r="J472"/>
  <c r="J320"/>
  <c r="J502"/>
  <c r="J360"/>
  <c r="J503"/>
  <c r="BK300"/>
  <c r="BK144"/>
  <c r="J460"/>
  <c r="J322"/>
  <c r="BK193"/>
  <c r="BK420"/>
  <c r="BK336"/>
  <c r="BK501"/>
  <c r="BK308"/>
  <c r="J165"/>
  <c r="J279"/>
  <c i="6" r="BK149"/>
  <c r="J145"/>
  <c i="7" r="J177"/>
  <c r="J168"/>
  <c r="BK183"/>
  <c r="J160"/>
  <c r="BK181"/>
  <c r="BK166"/>
  <c r="BK142"/>
  <c r="BK136"/>
  <c r="J128"/>
  <c r="BK147"/>
  <c r="J153"/>
  <c r="J138"/>
  <c r="J159"/>
  <c r="BK150"/>
  <c i="8" r="BK135"/>
  <c r="J138"/>
  <c r="J127"/>
  <c i="9" r="J204"/>
  <c r="BK210"/>
  <c r="BK193"/>
  <c r="J167"/>
  <c r="J139"/>
  <c r="BK202"/>
  <c r="BK172"/>
  <c r="J157"/>
  <c r="BK195"/>
  <c r="J148"/>
  <c r="BK178"/>
  <c r="BK145"/>
  <c r="J137"/>
  <c r="BK179"/>
  <c i="10" r="BK158"/>
  <c r="J145"/>
  <c r="BK147"/>
  <c r="BK139"/>
  <c i="11" r="BK133"/>
  <c r="J130"/>
  <c r="BK184"/>
  <c r="J143"/>
  <c r="J166"/>
  <c r="J142"/>
  <c r="BK139"/>
  <c r="BK169"/>
  <c r="J133"/>
  <c r="BK166"/>
  <c i="12" r="BK153"/>
  <c r="BK136"/>
  <c r="BK149"/>
  <c r="J147"/>
  <c r="BK128"/>
  <c i="13" r="J133"/>
  <c r="J147"/>
  <c i="14" r="J137"/>
  <c r="J177"/>
  <c r="BK175"/>
  <c r="J127"/>
  <c r="BK131"/>
  <c i="15" r="BK418"/>
  <c r="BK283"/>
  <c r="J173"/>
  <c r="J388"/>
  <c r="BK259"/>
  <c r="J380"/>
  <c r="BK238"/>
  <c r="BK485"/>
  <c r="BK404"/>
  <c r="BK289"/>
  <c r="BK423"/>
  <c r="BK261"/>
  <c r="BK359"/>
  <c r="J486"/>
  <c r="BK185"/>
  <c r="BK307"/>
  <c r="BK439"/>
  <c r="J183"/>
  <c r="BK321"/>
  <c r="J478"/>
  <c r="J372"/>
  <c r="J224"/>
  <c r="J489"/>
  <c r="BK335"/>
  <c r="BK155"/>
  <c r="J410"/>
  <c r="BK414"/>
  <c r="J143"/>
  <c r="J299"/>
  <c r="BK240"/>
  <c r="J491"/>
  <c r="BK402"/>
  <c r="BK305"/>
  <c i="16" r="BK321"/>
  <c r="BK295"/>
  <c r="BK133"/>
  <c r="J291"/>
  <c r="J137"/>
  <c r="J295"/>
  <c r="J198"/>
  <c r="BK249"/>
  <c r="BK307"/>
  <c r="J371"/>
  <c r="BK268"/>
  <c r="J141"/>
  <c r="J170"/>
  <c r="BK184"/>
  <c r="BK164"/>
  <c r="BK186"/>
  <c r="BK221"/>
  <c r="J268"/>
  <c r="BK331"/>
  <c r="J211"/>
  <c i="17" r="BK140"/>
  <c r="J128"/>
  <c r="BK176"/>
  <c r="J154"/>
  <c r="BK172"/>
  <c r="J145"/>
  <c r="BK149"/>
  <c r="BK194"/>
  <c r="J196"/>
  <c i="18" r="BK174"/>
  <c r="BK151"/>
  <c r="BK139"/>
  <c r="BK149"/>
  <c r="BK178"/>
  <c r="J145"/>
  <c i="19" r="BK133"/>
  <c r="BK134"/>
  <c i="20" r="J186"/>
  <c r="J239"/>
  <c r="BK278"/>
  <c r="J194"/>
  <c r="BK218"/>
  <c r="J182"/>
  <c r="J237"/>
  <c r="J178"/>
  <c r="J180"/>
  <c r="BK261"/>
  <c r="BK159"/>
  <c r="J210"/>
  <c i="21" r="BK172"/>
  <c r="BK158"/>
  <c r="J160"/>
  <c r="J142"/>
  <c i="22" r="BK139"/>
  <c r="BK129"/>
  <c i="23" r="BK171"/>
  <c r="J192"/>
  <c r="BK199"/>
  <c r="BK193"/>
  <c r="BK177"/>
  <c r="BK158"/>
  <c r="BK157"/>
  <c r="J152"/>
  <c i="24" r="BK385"/>
  <c r="J190"/>
  <c r="J168"/>
  <c r="BK387"/>
  <c r="BK300"/>
  <c r="J145"/>
  <c r="BK363"/>
  <c r="J200"/>
  <c r="J300"/>
  <c r="BK474"/>
  <c i="25" r="BK240"/>
  <c r="BK238"/>
  <c r="J220"/>
  <c r="BK176"/>
  <c r="J166"/>
  <c r="BK174"/>
  <c r="J132"/>
  <c r="J206"/>
  <c r="J195"/>
  <c r="J142"/>
  <c i="26" r="BK130"/>
  <c r="J138"/>
  <c r="J190"/>
  <c r="BK190"/>
  <c r="BK144"/>
  <c i="27" r="BK170"/>
  <c r="J392"/>
  <c r="BK358"/>
  <c r="BK290"/>
  <c r="J398"/>
  <c r="BK389"/>
  <c r="BK372"/>
  <c r="J348"/>
  <c r="BK306"/>
  <c r="J272"/>
  <c r="BK206"/>
  <c r="J176"/>
  <c r="J386"/>
  <c r="BK330"/>
  <c r="J276"/>
  <c r="BK392"/>
  <c r="BK348"/>
  <c r="BK288"/>
  <c r="BK248"/>
  <c r="J138"/>
  <c r="BK166"/>
  <c r="J224"/>
  <c r="J142"/>
  <c r="BK270"/>
  <c r="BK214"/>
  <c r="BK184"/>
  <c i="28" r="J161"/>
  <c r="BK167"/>
  <c r="J142"/>
  <c r="BK142"/>
  <c r="BK150"/>
  <c r="BK130"/>
  <c i="29" r="BK145"/>
  <c r="BK148"/>
  <c r="BK158"/>
  <c r="BK132"/>
  <c i="30" r="BK151"/>
  <c r="J146"/>
  <c r="J134"/>
  <c r="BK173"/>
  <c r="BK157"/>
  <c i="31" r="J131"/>
  <c i="32" r="J183"/>
  <c r="BK164"/>
  <c r="J139"/>
  <c r="BK146"/>
  <c r="BK158"/>
  <c i="33" r="J147"/>
  <c r="BK137"/>
  <c r="BK155"/>
  <c r="J133"/>
  <c r="BK130"/>
  <c i="34" r="BK153"/>
  <c r="J127"/>
  <c r="J139"/>
  <c i="35" r="BK153"/>
  <c r="J139"/>
  <c r="J180"/>
  <c r="J204"/>
  <c r="BK147"/>
  <c r="J164"/>
  <c r="BK182"/>
  <c r="J151"/>
  <c r="J160"/>
  <c r="BK194"/>
  <c r="BK197"/>
  <c r="BK154"/>
  <c r="J149"/>
  <c r="BK158"/>
  <c i="36" r="BK175"/>
  <c r="BK207"/>
  <c r="J141"/>
  <c i="37" r="J188"/>
  <c r="BK154"/>
  <c r="J154"/>
  <c i="38" r="J131"/>
  <c r="J142"/>
  <c r="BK146"/>
  <c i="39" r="BK200"/>
  <c r="J172"/>
  <c r="BK137"/>
  <c r="BK177"/>
  <c i="41" r="J149"/>
  <c r="BK147"/>
  <c r="J171"/>
  <c r="BK136"/>
  <c i="2" r="J569"/>
  <c r="J568"/>
  <c r="BK466"/>
  <c r="J596"/>
  <c r="J150"/>
  <c r="BK348"/>
  <c r="BK717"/>
  <c r="J598"/>
  <c r="BK1038"/>
  <c r="BK597"/>
  <c r="BK524"/>
  <c r="J156"/>
  <c r="BK596"/>
  <c r="BK195"/>
  <c r="J555"/>
  <c r="J959"/>
  <c r="BK534"/>
  <c r="BK533"/>
  <c r="BK532"/>
  <c r="J484"/>
  <c r="J410"/>
  <c r="J405"/>
  <c r="J377"/>
  <c r="J376"/>
  <c r="BK375"/>
  <c r="J353"/>
  <c r="J348"/>
  <c r="J240"/>
  <c r="BK196"/>
  <c r="BK580"/>
  <c r="BK569"/>
  <c r="BK568"/>
  <c r="J199"/>
  <c r="BK151"/>
  <c r="J583"/>
  <c r="J567"/>
  <c r="BK554"/>
  <c r="BK410"/>
  <c r="J907"/>
  <c r="J632"/>
  <c r="BK561"/>
  <c r="J802"/>
  <c r="BK605"/>
  <c i="3" r="J452"/>
  <c r="J225"/>
  <c r="BK375"/>
  <c r="J185"/>
  <c r="BK327"/>
  <c r="J427"/>
  <c r="J311"/>
  <c r="BK405"/>
  <c r="J221"/>
  <c r="J385"/>
  <c r="BK215"/>
  <c r="BK324"/>
  <c r="J219"/>
  <c r="J387"/>
  <c r="BK253"/>
  <c r="J460"/>
  <c r="J268"/>
  <c r="J143"/>
  <c r="J359"/>
  <c r="J181"/>
  <c r="J161"/>
  <c i="4" r="BK169"/>
  <c r="J183"/>
  <c r="J245"/>
  <c r="J135"/>
  <c r="J153"/>
  <c r="BK249"/>
  <c r="BK265"/>
  <c r="BK195"/>
  <c r="BK281"/>
  <c r="J217"/>
  <c r="BK261"/>
  <c r="J137"/>
  <c i="5" r="J418"/>
  <c r="BK157"/>
  <c r="BK402"/>
  <c r="BK221"/>
  <c r="J507"/>
  <c r="BK233"/>
  <c r="BK516"/>
  <c r="BK324"/>
  <c r="J516"/>
  <c r="BK374"/>
  <c r="BK508"/>
  <c r="J275"/>
  <c r="J513"/>
  <c r="J348"/>
  <c r="BK231"/>
  <c r="J504"/>
  <c r="BK366"/>
  <c i="7" r="BK160"/>
  <c i="8" r="J134"/>
  <c r="J135"/>
  <c r="J137"/>
  <c i="9" r="BK152"/>
  <c r="BK204"/>
  <c r="J140"/>
  <c r="J145"/>
  <c r="J128"/>
  <c r="J193"/>
  <c r="BK142"/>
  <c r="BK154"/>
  <c r="J185"/>
  <c r="BK191"/>
  <c r="J133"/>
  <c r="BK133"/>
  <c i="10" r="J162"/>
  <c r="BK149"/>
  <c r="BK141"/>
  <c r="J129"/>
  <c i="11" r="J131"/>
  <c i="13" r="J145"/>
  <c r="BK151"/>
  <c i="14" r="BK169"/>
  <c r="J167"/>
  <c r="BK161"/>
  <c r="J165"/>
  <c r="J143"/>
  <c i="15" r="BK412"/>
  <c r="J270"/>
  <c r="J157"/>
  <c r="BK422"/>
  <c r="J305"/>
  <c r="BK345"/>
  <c r="J424"/>
  <c r="BK187"/>
  <c r="BK333"/>
  <c r="J443"/>
  <c r="BK287"/>
  <c r="BK205"/>
  <c r="J364"/>
  <c r="BK175"/>
  <c r="BK408"/>
  <c r="BK268"/>
  <c r="J177"/>
  <c r="BK315"/>
  <c r="BK224"/>
  <c r="J400"/>
  <c r="J261"/>
  <c i="16" r="J264"/>
  <c r="BK337"/>
  <c r="J317"/>
  <c r="J233"/>
  <c r="BK215"/>
  <c r="J196"/>
  <c r="J347"/>
  <c r="J192"/>
  <c r="J270"/>
  <c r="BK287"/>
  <c r="BK200"/>
  <c r="BK365"/>
  <c r="J182"/>
  <c r="J190"/>
  <c r="BK349"/>
  <c r="J184"/>
  <c r="J293"/>
  <c i="17" r="J181"/>
  <c r="J172"/>
  <c r="BK127"/>
  <c r="BK130"/>
  <c r="BK198"/>
  <c r="BK143"/>
  <c r="BK175"/>
  <c r="J160"/>
  <c r="BK154"/>
  <c i="18" r="BK134"/>
  <c r="J161"/>
  <c r="BK165"/>
  <c r="J180"/>
  <c r="J174"/>
  <c r="J149"/>
  <c r="BK131"/>
  <c i="19" r="J136"/>
  <c i="20" r="BK168"/>
  <c r="J132"/>
  <c r="BK210"/>
  <c r="J155"/>
  <c r="J159"/>
  <c r="BK276"/>
  <c r="J224"/>
  <c r="BK196"/>
  <c r="BK200"/>
  <c r="J157"/>
  <c r="BK190"/>
  <c r="J249"/>
  <c i="21" r="J148"/>
  <c r="BK177"/>
  <c r="J146"/>
  <c r="J156"/>
  <c r="BK144"/>
  <c i="22" r="BK135"/>
  <c i="23" r="BK201"/>
  <c r="BK191"/>
  <c r="J201"/>
  <c r="BK170"/>
  <c r="J142"/>
  <c r="J188"/>
  <c r="J173"/>
  <c r="BK142"/>
  <c r="J159"/>
  <c i="24" r="J196"/>
  <c r="J350"/>
  <c r="BK244"/>
  <c r="J484"/>
  <c r="J385"/>
  <c r="BK342"/>
  <c r="J485"/>
  <c r="BK390"/>
  <c r="BK263"/>
  <c r="J477"/>
  <c r="BK348"/>
  <c r="BK175"/>
  <c r="J482"/>
  <c r="BK358"/>
  <c r="BK228"/>
  <c r="BK352"/>
  <c r="J263"/>
  <c r="BK346"/>
  <c i="30" r="J171"/>
  <c r="BK136"/>
  <c i="31" r="BK127"/>
  <c i="32" r="J154"/>
  <c r="J140"/>
  <c r="BK174"/>
  <c r="J187"/>
  <c r="J177"/>
  <c r="BK139"/>
  <c i="33" r="J131"/>
  <c r="BK144"/>
  <c r="J134"/>
  <c i="34" r="BK147"/>
  <c r="BK151"/>
  <c i="35" r="BK213"/>
  <c r="J184"/>
  <c r="J174"/>
  <c r="BK145"/>
  <c r="BK216"/>
  <c r="BK219"/>
  <c r="J187"/>
  <c r="BK162"/>
  <c r="J202"/>
  <c i="36" r="BK183"/>
  <c r="J181"/>
  <c r="BK134"/>
  <c r="J145"/>
  <c r="J166"/>
  <c r="J199"/>
  <c r="J201"/>
  <c r="BK203"/>
  <c i="37" r="BK171"/>
  <c r="BK149"/>
  <c r="BK130"/>
  <c r="BK152"/>
  <c r="J158"/>
  <c r="J148"/>
  <c r="BK143"/>
  <c r="BK167"/>
  <c i="38" r="J148"/>
  <c r="BK136"/>
  <c r="BK133"/>
  <c r="BK130"/>
  <c i="39" r="J177"/>
  <c r="J174"/>
  <c r="J191"/>
  <c r="BK146"/>
  <c r="BK152"/>
  <c r="J141"/>
  <c i="40" r="J162"/>
  <c r="BK145"/>
  <c r="BK154"/>
  <c r="J135"/>
  <c i="41" r="BK167"/>
  <c r="J161"/>
  <c r="BK154"/>
  <c r="BK160"/>
  <c r="J175"/>
  <c r="J159"/>
  <c r="J157"/>
  <c r="BK130"/>
  <c r="J138"/>
  <c i="2" l="1" r="R323"/>
  <c r="BK600"/>
  <c r="J600"/>
  <c r="J112"/>
  <c r="T839"/>
  <c i="3" r="T279"/>
  <c r="R451"/>
  <c i="4" r="P214"/>
  <c i="5" r="P335"/>
  <c i="6" r="T126"/>
  <c r="T125"/>
  <c i="24" r="P144"/>
  <c r="P143"/>
  <c r="P189"/>
  <c r="R195"/>
  <c r="P340"/>
  <c r="T354"/>
  <c r="T461"/>
  <c i="25" r="BK197"/>
  <c r="J197"/>
  <c r="J103"/>
  <c i="27" r="T259"/>
  <c i="29" r="BK126"/>
  <c r="J126"/>
  <c r="J101"/>
  <c i="32" r="T126"/>
  <c r="T125"/>
  <c i="33" r="BK126"/>
  <c r="J126"/>
  <c r="J101"/>
  <c i="34" r="R126"/>
  <c r="R125"/>
  <c i="35" r="R134"/>
  <c r="P201"/>
  <c i="36" r="P172"/>
  <c i="2" r="T208"/>
  <c r="T574"/>
  <c r="R839"/>
  <c i="3" r="R227"/>
  <c r="R340"/>
  <c i="4" r="T128"/>
  <c i="5" r="BK152"/>
  <c r="J152"/>
  <c r="J106"/>
  <c r="R175"/>
  <c r="BK289"/>
  <c r="J289"/>
  <c r="J109"/>
  <c i="9" r="BK126"/>
  <c r="J126"/>
  <c r="J101"/>
  <c i="12" r="P126"/>
  <c r="P125"/>
  <c i="1" r="AU108"/>
  <c i="13" r="P126"/>
  <c r="P125"/>
  <c i="1" r="AU109"/>
  <c i="14" r="R126"/>
  <c r="R125"/>
  <c i="15" r="BK138"/>
  <c r="P361"/>
  <c r="BK487"/>
  <c r="J487"/>
  <c r="J112"/>
  <c i="16" r="R286"/>
  <c i="18" r="P126"/>
  <c r="P125"/>
  <c i="1" r="AU115"/>
  <c i="20" r="R163"/>
  <c i="21" r="P131"/>
  <c r="R163"/>
  <c i="23" r="BK153"/>
  <c r="J153"/>
  <c r="J105"/>
  <c r="R184"/>
  <c i="24" r="P265"/>
  <c r="BK367"/>
  <c r="J367"/>
  <c r="J113"/>
  <c r="BK491"/>
  <c r="J491"/>
  <c r="J117"/>
  <c i="25" r="BK129"/>
  <c i="27" r="T159"/>
  <c i="32" r="P126"/>
  <c r="P125"/>
  <c i="1" r="AU133"/>
  <c i="33" r="P126"/>
  <c r="P125"/>
  <c i="1" r="AU134"/>
  <c i="35" r="P157"/>
  <c r="T217"/>
  <c i="36" r="R133"/>
  <c r="P155"/>
  <c i="38" r="P126"/>
  <c r="P125"/>
  <c i="1" r="AU140"/>
  <c i="39" r="T134"/>
  <c i="40" r="R148"/>
  <c i="27" r="P159"/>
  <c r="T385"/>
  <c i="29" r="R126"/>
  <c r="R125"/>
  <c i="30" r="BK126"/>
  <c r="J126"/>
  <c r="J101"/>
  <c i="34" r="P126"/>
  <c r="P125"/>
  <c i="1" r="AU135"/>
  <c i="35" r="BK157"/>
  <c r="J157"/>
  <c r="J102"/>
  <c r="BK201"/>
  <c r="J201"/>
  <c r="J107"/>
  <c i="39" r="P134"/>
  <c i="40" r="P148"/>
  <c i="2" r="P323"/>
  <c r="R574"/>
  <c r="P610"/>
  <c r="BK839"/>
  <c r="J839"/>
  <c r="J115"/>
  <c r="T945"/>
  <c i="3" r="T308"/>
  <c i="4" r="T214"/>
  <c i="5" r="P152"/>
  <c r="T175"/>
  <c r="P496"/>
  <c i="8" r="T126"/>
  <c r="T125"/>
  <c i="10" r="T126"/>
  <c r="T125"/>
  <c i="11" r="T126"/>
  <c r="T125"/>
  <c i="12" r="T126"/>
  <c r="T125"/>
  <c i="14" r="T126"/>
  <c r="T125"/>
  <c i="15" r="T138"/>
  <c r="R426"/>
  <c r="P469"/>
  <c r="BK490"/>
  <c r="J490"/>
  <c r="J113"/>
  <c i="16" r="T286"/>
  <c i="17" r="P126"/>
  <c r="P125"/>
  <c i="1" r="AU114"/>
  <c i="20" r="T234"/>
  <c i="21" r="R151"/>
  <c i="23" r="BK161"/>
  <c r="J161"/>
  <c r="J106"/>
  <c r="P168"/>
  <c r="BK198"/>
  <c r="J198"/>
  <c r="J112"/>
  <c i="24" r="P208"/>
  <c r="R340"/>
  <c r="R354"/>
  <c r="BK461"/>
  <c r="J461"/>
  <c r="J115"/>
  <c i="27" r="BK159"/>
  <c r="J159"/>
  <c r="J104"/>
  <c r="R385"/>
  <c i="35" r="BK188"/>
  <c r="J188"/>
  <c r="J103"/>
  <c i="36" r="T138"/>
  <c i="37" r="P126"/>
  <c r="P125"/>
  <c i="1" r="AU139"/>
  <c i="39" r="R176"/>
  <c i="40" r="BK142"/>
  <c r="J142"/>
  <c r="J103"/>
  <c i="9" r="R126"/>
  <c r="R125"/>
  <c i="13" r="BK126"/>
  <c r="J126"/>
  <c r="J101"/>
  <c i="15" r="BK276"/>
  <c r="J276"/>
  <c r="J102"/>
  <c r="T426"/>
  <c r="P472"/>
  <c r="R490"/>
  <c i="16" r="BK130"/>
  <c r="BK286"/>
  <c r="J286"/>
  <c r="J105"/>
  <c i="18" r="BK126"/>
  <c r="J126"/>
  <c r="J101"/>
  <c i="20" r="BK138"/>
  <c r="J138"/>
  <c r="J102"/>
  <c r="R234"/>
  <c i="21" r="BK143"/>
  <c r="J143"/>
  <c r="J102"/>
  <c r="T163"/>
  <c i="23" r="BK138"/>
  <c r="J138"/>
  <c r="J102"/>
  <c r="T153"/>
  <c r="P176"/>
  <c i="24" r="BK265"/>
  <c r="J265"/>
  <c r="J109"/>
  <c r="R367"/>
  <c r="BK483"/>
  <c r="J483"/>
  <c r="J116"/>
  <c i="25" r="P184"/>
  <c i="27" r="R135"/>
  <c r="T223"/>
  <c i="31" r="R126"/>
  <c r="R125"/>
  <c i="34" r="BK126"/>
  <c r="J126"/>
  <c r="J101"/>
  <c i="35" r="P134"/>
  <c i="36" r="P138"/>
  <c i="39" r="R145"/>
  <c i="40" r="T142"/>
  <c i="2" r="T144"/>
  <c r="T143"/>
  <c r="P633"/>
  <c r="BK945"/>
  <c r="J945"/>
  <c r="J116"/>
  <c i="3" r="BK227"/>
  <c r="J227"/>
  <c r="J102"/>
  <c i="4" r="P128"/>
  <c r="P127"/>
  <c i="1" r="AU99"/>
  <c i="5" r="BK335"/>
  <c r="J335"/>
  <c r="J110"/>
  <c i="6" r="R126"/>
  <c r="R125"/>
  <c i="11" r="R126"/>
  <c r="R125"/>
  <c i="13" r="R126"/>
  <c r="R125"/>
  <c i="15" r="R361"/>
  <c r="R472"/>
  <c i="16" r="BK208"/>
  <c r="J208"/>
  <c r="J103"/>
  <c r="P253"/>
  <c i="19" r="T126"/>
  <c r="T125"/>
  <c i="21" r="P143"/>
  <c r="P174"/>
  <c i="23" r="R143"/>
  <c r="P184"/>
  <c i="24" r="T144"/>
  <c r="T143"/>
  <c r="BK195"/>
  <c r="J195"/>
  <c r="J105"/>
  <c r="P395"/>
  <c r="R483"/>
  <c i="25" r="P129"/>
  <c i="26" r="BK127"/>
  <c i="27" r="R159"/>
  <c r="P385"/>
  <c i="28" r="BK126"/>
  <c r="J126"/>
  <c r="J101"/>
  <c i="36" r="R138"/>
  <c i="39" r="BK145"/>
  <c i="40" r="R153"/>
  <c i="2" r="BK208"/>
  <c r="J208"/>
  <c r="J108"/>
  <c r="P530"/>
  <c r="T600"/>
  <c r="R610"/>
  <c i="3" r="BK134"/>
  <c r="J134"/>
  <c r="J101"/>
  <c r="P308"/>
  <c i="5" r="T335"/>
  <c i="7" r="P126"/>
  <c r="P125"/>
  <c i="1" r="AU103"/>
  <c i="12" r="R126"/>
  <c r="R125"/>
  <c i="15" r="R138"/>
  <c r="BK426"/>
  <c r="J426"/>
  <c r="J104"/>
  <c r="T469"/>
  <c r="T490"/>
  <c i="16" r="T159"/>
  <c r="T253"/>
  <c i="20" r="P138"/>
  <c r="T138"/>
  <c i="21" r="BK131"/>
  <c r="T143"/>
  <c r="BK174"/>
  <c r="J174"/>
  <c r="J105"/>
  <c i="22" r="P126"/>
  <c r="P125"/>
  <c i="1" r="AU120"/>
  <c i="23" r="T138"/>
  <c r="R153"/>
  <c r="T184"/>
  <c i="24" r="BK208"/>
  <c r="J208"/>
  <c r="J108"/>
  <c r="T340"/>
  <c r="BK362"/>
  <c r="J362"/>
  <c r="J112"/>
  <c r="T362"/>
  <c r="R491"/>
  <c i="25" r="T184"/>
  <c i="26" r="P127"/>
  <c r="P126"/>
  <c i="1" r="AU126"/>
  <c i="27" r="R259"/>
  <c i="28" r="T126"/>
  <c r="T125"/>
  <c i="34" r="T126"/>
  <c r="T125"/>
  <c i="35" r="T157"/>
  <c i="36" r="BK155"/>
  <c r="J155"/>
  <c r="J104"/>
  <c i="37" r="BK126"/>
  <c r="J126"/>
  <c r="J101"/>
  <c i="40" r="BK148"/>
  <c r="J148"/>
  <c r="J105"/>
  <c i="2" r="P144"/>
  <c r="P143"/>
  <c r="T633"/>
  <c r="R945"/>
  <c i="3" r="R134"/>
  <c r="BK451"/>
  <c r="J451"/>
  <c r="J107"/>
  <c i="5" r="T184"/>
  <c i="6" r="P126"/>
  <c r="P125"/>
  <c i="1" r="AU102"/>
  <c i="8" r="P126"/>
  <c r="P125"/>
  <c i="1" r="AU104"/>
  <c i="12" r="BK126"/>
  <c r="J126"/>
  <c r="J101"/>
  <c i="14" r="BK126"/>
  <c r="BK125"/>
  <c r="J125"/>
  <c i="15" r="P276"/>
  <c r="BK449"/>
  <c r="J449"/>
  <c r="J105"/>
  <c r="T472"/>
  <c i="16" r="T130"/>
  <c r="R208"/>
  <c i="17" r="T126"/>
  <c r="T125"/>
  <c i="18" r="R126"/>
  <c r="R125"/>
  <c i="19" r="BK126"/>
  <c r="J126"/>
  <c r="J101"/>
  <c i="20" r="BK131"/>
  <c r="J131"/>
  <c r="J101"/>
  <c i="21" r="R143"/>
  <c r="R174"/>
  <c i="23" r="P143"/>
  <c r="BK168"/>
  <c r="J168"/>
  <c r="J107"/>
  <c r="R176"/>
  <c i="24" r="R265"/>
  <c r="P367"/>
  <c r="T491"/>
  <c i="25" r="T197"/>
  <c i="27" r="BK223"/>
  <c r="J223"/>
  <c r="J105"/>
  <c i="28" r="R126"/>
  <c r="R125"/>
  <c i="29" r="P126"/>
  <c r="P125"/>
  <c i="1" r="AU130"/>
  <c i="31" r="P126"/>
  <c r="P125"/>
  <c i="1" r="AU132"/>
  <c i="33" r="R126"/>
  <c r="R125"/>
  <c i="35" r="T188"/>
  <c r="BK217"/>
  <c r="J217"/>
  <c r="J109"/>
  <c i="36" r="P133"/>
  <c r="R155"/>
  <c i="40" r="T134"/>
  <c r="T133"/>
  <c i="2" r="R208"/>
  <c r="BK574"/>
  <c r="J574"/>
  <c r="J111"/>
  <c i="3" r="BK250"/>
  <c r="J250"/>
  <c r="J103"/>
  <c r="T250"/>
  <c r="R308"/>
  <c i="5" r="T152"/>
  <c r="T289"/>
  <c i="11" r="P126"/>
  <c r="P125"/>
  <c i="1" r="AU107"/>
  <c i="15" r="P138"/>
  <c r="P426"/>
  <c r="BK472"/>
  <c r="J472"/>
  <c r="J111"/>
  <c r="P490"/>
  <c i="16" r="P159"/>
  <c r="BK253"/>
  <c r="J253"/>
  <c r="J104"/>
  <c i="20" r="P131"/>
  <c r="T163"/>
  <c i="21" r="T151"/>
  <c i="22" r="R126"/>
  <c r="R125"/>
  <c i="23" r="P138"/>
  <c i="24" r="R208"/>
  <c r="BK395"/>
  <c r="J395"/>
  <c r="J114"/>
  <c r="P491"/>
  <c i="25" r="R184"/>
  <c i="26" r="R127"/>
  <c r="R126"/>
  <c i="27" r="P135"/>
  <c r="R223"/>
  <c i="35" r="R217"/>
  <c i="36" r="BK133"/>
  <c r="J133"/>
  <c r="J102"/>
  <c r="T155"/>
  <c i="37" r="R126"/>
  <c r="R125"/>
  <c i="39" r="P145"/>
  <c i="40" r="R134"/>
  <c i="2" r="T323"/>
  <c r="R600"/>
  <c r="T610"/>
  <c i="3" r="P340"/>
  <c i="5" r="P184"/>
  <c r="R496"/>
  <c i="9" r="T126"/>
  <c r="T125"/>
  <c i="15" r="T361"/>
  <c r="BK469"/>
  <c r="J469"/>
  <c r="J110"/>
  <c r="R487"/>
  <c i="16" r="BK159"/>
  <c r="J159"/>
  <c r="J102"/>
  <c r="P208"/>
  <c i="18" r="T126"/>
  <c r="T125"/>
  <c i="20" r="BK163"/>
  <c r="J163"/>
  <c r="J103"/>
  <c i="21" r="P151"/>
  <c i="23" r="T143"/>
  <c r="BK184"/>
  <c r="J184"/>
  <c r="J109"/>
  <c i="24" r="R189"/>
  <c r="T195"/>
  <c r="T395"/>
  <c i="25" r="BK184"/>
  <c r="J184"/>
  <c r="J102"/>
  <c i="27" r="T135"/>
  <c r="P154"/>
  <c r="R154"/>
  <c r="BK385"/>
  <c r="J385"/>
  <c r="J107"/>
  <c i="29" r="T126"/>
  <c r="T125"/>
  <c i="30" r="R126"/>
  <c r="R125"/>
  <c i="35" r="BK134"/>
  <c i="36" r="BK138"/>
  <c r="J138"/>
  <c r="J103"/>
  <c i="37" r="T126"/>
  <c r="T125"/>
  <c i="40" r="T153"/>
  <c i="2" r="BK188"/>
  <c r="J188"/>
  <c r="J104"/>
  <c r="T188"/>
  <c r="R194"/>
  <c r="T530"/>
  <c i="3" r="R250"/>
  <c r="P279"/>
  <c i="4" r="BK214"/>
  <c r="J214"/>
  <c r="J102"/>
  <c i="5" r="BK175"/>
  <c r="J175"/>
  <c r="J107"/>
  <c r="P289"/>
  <c i="7" r="T126"/>
  <c r="T125"/>
  <c i="11" r="BK126"/>
  <c r="J126"/>
  <c r="J101"/>
  <c i="14" r="P126"/>
  <c r="P125"/>
  <c i="1" r="AU110"/>
  <c i="15" r="T276"/>
  <c r="T449"/>
  <c r="R469"/>
  <c r="T487"/>
  <c i="16" r="R130"/>
  <c r="T208"/>
  <c i="19" r="R126"/>
  <c r="R125"/>
  <c i="20" r="R138"/>
  <c i="22" r="T126"/>
  <c r="T125"/>
  <c i="23" r="P153"/>
  <c r="T168"/>
  <c r="R198"/>
  <c r="R195"/>
  <c i="24" r="T265"/>
  <c r="T367"/>
  <c r="P483"/>
  <c i="25" r="T129"/>
  <c r="T128"/>
  <c i="27" r="BK135"/>
  <c r="J135"/>
  <c r="J102"/>
  <c r="P223"/>
  <c i="39" r="BK134"/>
  <c r="J134"/>
  <c r="J102"/>
  <c i="40" r="R142"/>
  <c i="2" r="P208"/>
  <c r="R530"/>
  <c r="BK610"/>
  <c r="J610"/>
  <c r="J113"/>
  <c i="3" r="P227"/>
  <c r="T340"/>
  <c i="5" r="BK184"/>
  <c r="BK496"/>
  <c r="J496"/>
  <c r="J111"/>
  <c i="6" r="BK126"/>
  <c r="J126"/>
  <c r="J101"/>
  <c i="10" r="BK126"/>
  <c r="J126"/>
  <c r="J101"/>
  <c i="20" r="BK234"/>
  <c r="J234"/>
  <c r="J104"/>
  <c i="21" r="T131"/>
  <c r="P163"/>
  <c i="23" r="BK143"/>
  <c r="J143"/>
  <c r="J104"/>
  <c r="P161"/>
  <c r="BK176"/>
  <c r="J176"/>
  <c r="J108"/>
  <c r="T198"/>
  <c r="T195"/>
  <c i="24" r="BK144"/>
  <c r="BK143"/>
  <c r="BK142"/>
  <c r="J142"/>
  <c r="J101"/>
  <c r="BK189"/>
  <c r="J189"/>
  <c r="J104"/>
  <c r="P195"/>
  <c r="R395"/>
  <c r="T483"/>
  <c i="25" r="R197"/>
  <c i="27" r="P259"/>
  <c i="35" r="P188"/>
  <c r="R201"/>
  <c i="36" r="BK172"/>
  <c r="J172"/>
  <c r="J105"/>
  <c i="39" r="T145"/>
  <c i="40" r="T148"/>
  <c i="2" r="P188"/>
  <c r="P194"/>
  <c r="BK633"/>
  <c r="J633"/>
  <c r="J114"/>
  <c i="3" r="P134"/>
  <c r="BK279"/>
  <c r="J279"/>
  <c r="J104"/>
  <c r="T451"/>
  <c i="5" r="R152"/>
  <c r="R289"/>
  <c i="31" r="T126"/>
  <c r="T125"/>
  <c i="38" r="T126"/>
  <c r="T125"/>
  <c i="39" r="R134"/>
  <c r="R130"/>
  <c i="40" r="BK134"/>
  <c r="J134"/>
  <c r="J102"/>
  <c r="BK153"/>
  <c r="J153"/>
  <c r="J106"/>
  <c i="2" r="BK323"/>
  <c r="J323"/>
  <c r="J109"/>
  <c r="P574"/>
  <c r="P839"/>
  <c i="3" r="BK340"/>
  <c r="J340"/>
  <c r="J106"/>
  <c i="4" r="BK128"/>
  <c i="5" r="P175"/>
  <c i="7" r="R126"/>
  <c r="R125"/>
  <c i="10" r="P126"/>
  <c r="P125"/>
  <c i="1" r="AU106"/>
  <c i="27" r="BK154"/>
  <c r="J154"/>
  <c r="J103"/>
  <c r="T154"/>
  <c i="28" r="P126"/>
  <c r="P125"/>
  <c i="1" r="AU129"/>
  <c i="31" r="BK126"/>
  <c r="J126"/>
  <c r="J101"/>
  <c i="32" r="R126"/>
  <c r="R125"/>
  <c i="35" r="R157"/>
  <c r="T201"/>
  <c i="36" r="T172"/>
  <c i="39" r="BK176"/>
  <c r="J176"/>
  <c r="J104"/>
  <c i="40" r="P134"/>
  <c r="P153"/>
  <c i="41" r="P125"/>
  <c r="BK164"/>
  <c r="J164"/>
  <c r="J101"/>
  <c r="R164"/>
  <c i="2" r="BK144"/>
  <c r="BK143"/>
  <c r="BK142"/>
  <c r="R188"/>
  <c r="BK194"/>
  <c r="J194"/>
  <c r="J105"/>
  <c r="T194"/>
  <c r="BK530"/>
  <c r="J530"/>
  <c r="J110"/>
  <c r="P600"/>
  <c i="3" r="T134"/>
  <c r="BK308"/>
  <c r="J308"/>
  <c r="J105"/>
  <c i="4" r="R128"/>
  <c i="5" r="R184"/>
  <c r="T496"/>
  <c i="7" r="BK126"/>
  <c r="J126"/>
  <c r="J101"/>
  <c i="8" r="R126"/>
  <c r="R125"/>
  <c i="9" r="P126"/>
  <c r="P125"/>
  <c i="1" r="AU105"/>
  <c i="10" r="R126"/>
  <c r="R125"/>
  <c i="15" r="BK361"/>
  <c r="J361"/>
  <c r="J103"/>
  <c r="P449"/>
  <c r="P487"/>
  <c i="16" r="P130"/>
  <c r="P286"/>
  <c i="17" r="BK126"/>
  <c r="J126"/>
  <c r="J101"/>
  <c i="20" r="P163"/>
  <c i="21" r="R131"/>
  <c r="R130"/>
  <c r="BK163"/>
  <c r="J163"/>
  <c r="J104"/>
  <c i="23" r="R138"/>
  <c r="T161"/>
  <c r="T176"/>
  <c i="24" r="R144"/>
  <c r="R143"/>
  <c r="R142"/>
  <c r="T189"/>
  <c r="BK340"/>
  <c r="J340"/>
  <c r="J110"/>
  <c r="P354"/>
  <c r="P362"/>
  <c r="P461"/>
  <c i="25" r="P197"/>
  <c i="26" r="T127"/>
  <c r="T126"/>
  <c i="27" r="BK259"/>
  <c r="J259"/>
  <c r="J106"/>
  <c i="30" r="T126"/>
  <c r="T125"/>
  <c i="32" r="BK126"/>
  <c r="J126"/>
  <c r="J101"/>
  <c i="33" r="T126"/>
  <c r="T125"/>
  <c i="35" r="T134"/>
  <c r="T133"/>
  <c i="36" r="T133"/>
  <c i="38" r="R126"/>
  <c r="R125"/>
  <c i="39" r="P176"/>
  <c i="40" r="P142"/>
  <c i="41" r="BK125"/>
  <c r="J125"/>
  <c r="J100"/>
  <c r="T125"/>
  <c r="T124"/>
  <c r="T123"/>
  <c r="T164"/>
  <c i="2" r="R144"/>
  <c r="R143"/>
  <c r="R142"/>
  <c r="R633"/>
  <c r="P945"/>
  <c i="3" r="T227"/>
  <c r="P250"/>
  <c r="R279"/>
  <c r="P451"/>
  <c i="4" r="R214"/>
  <c i="5" r="R335"/>
  <c i="8" r="BK126"/>
  <c r="J126"/>
  <c r="J101"/>
  <c i="13" r="T126"/>
  <c r="T125"/>
  <c i="15" r="R276"/>
  <c r="R449"/>
  <c i="16" r="R159"/>
  <c r="R253"/>
  <c i="17" r="R126"/>
  <c r="R125"/>
  <c i="19" r="P126"/>
  <c r="P125"/>
  <c i="1" r="AU116"/>
  <c i="20" r="R131"/>
  <c r="T131"/>
  <c r="P234"/>
  <c i="21" r="BK151"/>
  <c r="J151"/>
  <c r="J103"/>
  <c r="T174"/>
  <c i="22" r="BK126"/>
  <c r="J126"/>
  <c r="J101"/>
  <c i="23" r="R161"/>
  <c r="R168"/>
  <c r="P198"/>
  <c r="P195"/>
  <c i="24" r="T208"/>
  <c r="BK354"/>
  <c r="J354"/>
  <c r="J111"/>
  <c r="R362"/>
  <c r="R461"/>
  <c i="25" r="R129"/>
  <c r="R128"/>
  <c i="30" r="P126"/>
  <c r="P125"/>
  <c i="1" r="AU131"/>
  <c i="35" r="R188"/>
  <c r="P217"/>
  <c i="36" r="R172"/>
  <c i="38" r="BK126"/>
  <c r="J126"/>
  <c r="J101"/>
  <c i="39" r="T176"/>
  <c i="41" r="R125"/>
  <c r="R124"/>
  <c r="R123"/>
  <c r="P164"/>
  <c i="3" r="BK480"/>
  <c r="J480"/>
  <c r="J108"/>
  <c i="5" r="BK521"/>
  <c r="J521"/>
  <c r="J112"/>
  <c i="15" r="BK460"/>
  <c r="J460"/>
  <c r="J106"/>
  <c r="BK465"/>
  <c r="J465"/>
  <c r="J108"/>
  <c i="39" r="BK131"/>
  <c r="J131"/>
  <c r="J101"/>
  <c i="40" r="BK161"/>
  <c r="J161"/>
  <c r="J108"/>
  <c i="3" r="BK482"/>
  <c r="J482"/>
  <c r="J109"/>
  <c i="15" r="BK467"/>
  <c r="J467"/>
  <c r="J109"/>
  <c i="35" r="BK199"/>
  <c r="J199"/>
  <c r="J106"/>
  <c i="36" r="BK130"/>
  <c r="J130"/>
  <c r="J101"/>
  <c i="39" r="BK197"/>
  <c r="J197"/>
  <c r="J105"/>
  <c r="BK199"/>
  <c r="J199"/>
  <c r="J106"/>
  <c i="26" r="BK191"/>
  <c r="J191"/>
  <c r="J102"/>
  <c i="27" r="BK132"/>
  <c r="J132"/>
  <c r="J101"/>
  <c i="40" r="BK146"/>
  <c r="J146"/>
  <c r="J104"/>
  <c i="5" r="BK137"/>
  <c r="J137"/>
  <c r="J101"/>
  <c r="BK146"/>
  <c r="J146"/>
  <c r="J104"/>
  <c i="35" r="BK193"/>
  <c r="J193"/>
  <c r="J104"/>
  <c i="20" r="BK275"/>
  <c r="J275"/>
  <c r="J105"/>
  <c r="BK277"/>
  <c r="J277"/>
  <c r="J106"/>
  <c i="2" r="BK198"/>
  <c r="J198"/>
  <c r="J107"/>
  <c i="4" r="BK284"/>
  <c r="J284"/>
  <c r="J103"/>
  <c i="5" r="BK143"/>
  <c r="J143"/>
  <c r="J103"/>
  <c i="15" r="BK463"/>
  <c r="J463"/>
  <c r="J107"/>
  <c i="21" r="BK179"/>
  <c r="J179"/>
  <c r="J106"/>
  <c i="5" r="BK140"/>
  <c r="J140"/>
  <c r="J102"/>
  <c r="BK149"/>
  <c r="J149"/>
  <c r="J105"/>
  <c i="2" r="BK958"/>
  <c r="J958"/>
  <c r="J117"/>
  <c i="23" r="BK196"/>
  <c r="J196"/>
  <c r="J111"/>
  <c i="24" r="BK199"/>
  <c r="BK198"/>
  <c r="J198"/>
  <c r="J106"/>
  <c i="35" r="BK215"/>
  <c r="J215"/>
  <c r="J108"/>
  <c i="23" r="BK141"/>
  <c r="J141"/>
  <c r="J103"/>
  <c i="25" r="BK242"/>
  <c r="J242"/>
  <c r="J104"/>
  <c i="35" r="BK196"/>
  <c r="J196"/>
  <c r="J105"/>
  <c i="41" r="BE134"/>
  <c r="BE140"/>
  <c r="J117"/>
  <c r="BE126"/>
  <c r="BE129"/>
  <c r="BE143"/>
  <c r="BE145"/>
  <c r="BE151"/>
  <c r="BE158"/>
  <c r="BE161"/>
  <c r="BE163"/>
  <c i="40" r="BK133"/>
  <c i="41" r="J120"/>
  <c r="BE133"/>
  <c r="BE137"/>
  <c r="BE139"/>
  <c r="BE144"/>
  <c r="BE159"/>
  <c r="BE174"/>
  <c r="BE136"/>
  <c r="BE153"/>
  <c r="BE160"/>
  <c r="BE166"/>
  <c r="BE168"/>
  <c r="BE170"/>
  <c r="BE130"/>
  <c r="BE132"/>
  <c r="BE162"/>
  <c r="BE172"/>
  <c r="BE176"/>
  <c r="BE127"/>
  <c r="BE141"/>
  <c r="BE173"/>
  <c r="BE155"/>
  <c r="F120"/>
  <c r="BE131"/>
  <c r="BE149"/>
  <c r="BE152"/>
  <c r="BE128"/>
  <c r="BE142"/>
  <c r="BE146"/>
  <c r="BE156"/>
  <c r="BE169"/>
  <c r="BE135"/>
  <c r="BE154"/>
  <c r="BE165"/>
  <c r="BE167"/>
  <c r="BE175"/>
  <c r="BE147"/>
  <c r="BE157"/>
  <c r="E85"/>
  <c r="BE138"/>
  <c r="BE148"/>
  <c r="BE150"/>
  <c r="BE171"/>
  <c i="40" r="J126"/>
  <c r="J96"/>
  <c r="F129"/>
  <c r="BE141"/>
  <c r="E85"/>
  <c r="BE137"/>
  <c r="BE154"/>
  <c r="BE157"/>
  <c i="39" r="J145"/>
  <c r="J103"/>
  <c i="40" r="BE135"/>
  <c r="BE138"/>
  <c r="BE155"/>
  <c r="BE149"/>
  <c r="BE158"/>
  <c r="BE140"/>
  <c r="BE145"/>
  <c r="BE143"/>
  <c r="BE159"/>
  <c r="BE151"/>
  <c r="BE156"/>
  <c r="BE162"/>
  <c r="BE147"/>
  <c r="BE152"/>
  <c r="BE139"/>
  <c r="BE144"/>
  <c r="BE136"/>
  <c r="BE150"/>
  <c i="39" r="J124"/>
  <c r="BE150"/>
  <c r="J96"/>
  <c r="E85"/>
  <c r="BE139"/>
  <c r="BE135"/>
  <c r="BE137"/>
  <c r="BE152"/>
  <c r="BE148"/>
  <c i="38" r="BK125"/>
  <c r="J125"/>
  <c r="J100"/>
  <c i="39" r="F96"/>
  <c r="BE156"/>
  <c r="BE158"/>
  <c r="BE154"/>
  <c r="BE160"/>
  <c r="BE164"/>
  <c r="BE170"/>
  <c r="BE177"/>
  <c r="BE185"/>
  <c r="BE200"/>
  <c r="BE168"/>
  <c r="BE174"/>
  <c r="BE181"/>
  <c r="BE193"/>
  <c r="BE143"/>
  <c r="BE166"/>
  <c r="BE172"/>
  <c r="BE179"/>
  <c r="BE183"/>
  <c r="BE191"/>
  <c r="BE195"/>
  <c r="BE198"/>
  <c r="BE132"/>
  <c r="BE141"/>
  <c r="BE146"/>
  <c r="BE162"/>
  <c r="BE187"/>
  <c r="BE189"/>
  <c i="38" r="BE127"/>
  <c r="BE134"/>
  <c r="J93"/>
  <c r="E85"/>
  <c r="J96"/>
  <c r="BE140"/>
  <c i="37" r="BK125"/>
  <c r="J125"/>
  <c i="38" r="F122"/>
  <c r="BE130"/>
  <c r="BE133"/>
  <c r="BE136"/>
  <c r="BE128"/>
  <c r="BE131"/>
  <c r="BE148"/>
  <c r="BE138"/>
  <c r="BE144"/>
  <c r="BE152"/>
  <c r="BE142"/>
  <c r="BE150"/>
  <c r="BE146"/>
  <c i="37" r="J122"/>
  <c r="BE137"/>
  <c r="BE145"/>
  <c r="BE157"/>
  <c r="BE136"/>
  <c r="F122"/>
  <c r="BE134"/>
  <c r="BE146"/>
  <c r="BE184"/>
  <c r="BE163"/>
  <c r="BE192"/>
  <c r="J93"/>
  <c r="BE139"/>
  <c r="BE182"/>
  <c r="BE186"/>
  <c r="BE169"/>
  <c r="BE190"/>
  <c i="36" r="BK129"/>
  <c r="J129"/>
  <c i="37" r="E85"/>
  <c r="BE155"/>
  <c r="BE160"/>
  <c r="BE180"/>
  <c r="BE188"/>
  <c r="BE149"/>
  <c r="BE152"/>
  <c r="BE161"/>
  <c r="BE194"/>
  <c r="BE148"/>
  <c r="BE178"/>
  <c r="BE128"/>
  <c r="BE131"/>
  <c r="BE142"/>
  <c r="BE158"/>
  <c r="BE133"/>
  <c r="BE143"/>
  <c r="BE164"/>
  <c r="BE140"/>
  <c r="BE174"/>
  <c r="BE127"/>
  <c r="BE130"/>
  <c r="BE151"/>
  <c r="BE167"/>
  <c r="BE173"/>
  <c r="BE176"/>
  <c r="BE166"/>
  <c r="BE171"/>
  <c r="BE154"/>
  <c i="35" r="J134"/>
  <c r="J101"/>
  <c i="36" r="F96"/>
  <c r="BE177"/>
  <c r="E85"/>
  <c r="J96"/>
  <c r="BE158"/>
  <c r="BE160"/>
  <c r="BE181"/>
  <c r="BE195"/>
  <c r="BE211"/>
  <c r="BE215"/>
  <c r="BE164"/>
  <c r="BE170"/>
  <c r="BE189"/>
  <c r="BE193"/>
  <c r="BE143"/>
  <c r="BE166"/>
  <c r="BE213"/>
  <c r="BE223"/>
  <c r="BE141"/>
  <c r="BE149"/>
  <c r="BE156"/>
  <c r="BE217"/>
  <c r="BE219"/>
  <c r="BE134"/>
  <c r="BE168"/>
  <c r="BE185"/>
  <c r="BE221"/>
  <c r="J123"/>
  <c r="BE139"/>
  <c r="BE147"/>
  <c r="BE151"/>
  <c r="BE205"/>
  <c r="BE136"/>
  <c r="BE162"/>
  <c r="BE175"/>
  <c r="BE199"/>
  <c r="BE183"/>
  <c r="BE207"/>
  <c r="BE187"/>
  <c r="BE145"/>
  <c r="BE153"/>
  <c r="BE173"/>
  <c r="BE179"/>
  <c r="BE203"/>
  <c r="BE131"/>
  <c r="BE191"/>
  <c r="BE201"/>
  <c r="BE209"/>
  <c r="BE197"/>
  <c i="35" r="E119"/>
  <c r="BE182"/>
  <c r="BE186"/>
  <c r="BE203"/>
  <c r="BE209"/>
  <c i="34" r="BK125"/>
  <c r="J125"/>
  <c r="J100"/>
  <c i="35" r="BE154"/>
  <c r="BE191"/>
  <c r="F95"/>
  <c r="BE155"/>
  <c r="BE214"/>
  <c r="J96"/>
  <c r="BE137"/>
  <c r="BE180"/>
  <c r="BE189"/>
  <c r="BE211"/>
  <c r="BE218"/>
  <c r="F130"/>
  <c r="BE149"/>
  <c r="BE172"/>
  <c r="BE178"/>
  <c r="BE185"/>
  <c r="BE205"/>
  <c r="BE213"/>
  <c r="J127"/>
  <c r="BE141"/>
  <c r="BE156"/>
  <c r="BE202"/>
  <c r="BE210"/>
  <c r="BE216"/>
  <c r="BE219"/>
  <c r="BE143"/>
  <c r="BE164"/>
  <c r="BE184"/>
  <c r="BE220"/>
  <c r="BE135"/>
  <c r="BE151"/>
  <c r="BE162"/>
  <c r="BE158"/>
  <c r="BE166"/>
  <c r="BE170"/>
  <c r="BE194"/>
  <c r="BE206"/>
  <c r="BE176"/>
  <c r="BE139"/>
  <c r="BE147"/>
  <c r="BE160"/>
  <c r="BE200"/>
  <c r="BE208"/>
  <c r="J129"/>
  <c r="BE174"/>
  <c r="BE187"/>
  <c r="BE204"/>
  <c r="BE145"/>
  <c r="BE153"/>
  <c r="BE197"/>
  <c r="BE168"/>
  <c i="34" r="F96"/>
  <c r="J122"/>
  <c r="BE135"/>
  <c r="J119"/>
  <c r="BE141"/>
  <c r="BE145"/>
  <c r="BE131"/>
  <c r="BE143"/>
  <c r="BE151"/>
  <c i="33" r="BK125"/>
  <c r="J125"/>
  <c i="34" r="E85"/>
  <c r="BE153"/>
  <c r="BE139"/>
  <c r="BE149"/>
  <c r="BE129"/>
  <c r="BE133"/>
  <c r="BE137"/>
  <c r="BE147"/>
  <c r="BE127"/>
  <c i="33" r="F122"/>
  <c r="BE139"/>
  <c r="BE131"/>
  <c r="BE136"/>
  <c r="J122"/>
  <c r="BE142"/>
  <c r="BE137"/>
  <c r="BE155"/>
  <c i="32" r="BK125"/>
  <c r="J125"/>
  <c r="J100"/>
  <c i="33" r="BE127"/>
  <c r="BE133"/>
  <c r="BE151"/>
  <c r="J93"/>
  <c r="BE130"/>
  <c r="BE144"/>
  <c r="BE149"/>
  <c r="BE145"/>
  <c r="E85"/>
  <c r="BE140"/>
  <c r="BE153"/>
  <c r="BE128"/>
  <c r="BE134"/>
  <c r="BE147"/>
  <c i="31" r="BK125"/>
  <c r="J125"/>
  <c i="32" r="E111"/>
  <c r="BE151"/>
  <c r="J96"/>
  <c r="BE128"/>
  <c r="BE131"/>
  <c r="BE148"/>
  <c r="BE133"/>
  <c r="BE142"/>
  <c r="BE152"/>
  <c r="BE160"/>
  <c r="BE166"/>
  <c r="BE169"/>
  <c r="BE163"/>
  <c r="BE172"/>
  <c r="BE183"/>
  <c r="F122"/>
  <c r="BE167"/>
  <c r="BE181"/>
  <c r="BE189"/>
  <c r="BE191"/>
  <c r="J93"/>
  <c r="BE134"/>
  <c r="BE137"/>
  <c r="BE139"/>
  <c r="BE143"/>
  <c r="BE157"/>
  <c r="BE158"/>
  <c r="BE170"/>
  <c r="BE127"/>
  <c r="BE185"/>
  <c r="BE130"/>
  <c r="BE136"/>
  <c r="BE149"/>
  <c r="BE179"/>
  <c r="BE154"/>
  <c r="BE164"/>
  <c r="BE177"/>
  <c r="BE146"/>
  <c r="BE155"/>
  <c r="BE174"/>
  <c r="BE187"/>
  <c r="BE140"/>
  <c r="BE145"/>
  <c r="BE161"/>
  <c r="BE176"/>
  <c i="30" r="BK125"/>
  <c r="J125"/>
  <c i="31" r="E111"/>
  <c r="F96"/>
  <c r="BE129"/>
  <c r="BE133"/>
  <c r="BE139"/>
  <c r="J119"/>
  <c r="BE131"/>
  <c r="BE135"/>
  <c r="J122"/>
  <c r="BE137"/>
  <c r="BE127"/>
  <c i="30" r="BE133"/>
  <c r="E111"/>
  <c r="J96"/>
  <c r="BE131"/>
  <c r="BE151"/>
  <c r="BE140"/>
  <c r="BE145"/>
  <c r="BE152"/>
  <c r="BE157"/>
  <c r="BE163"/>
  <c r="J93"/>
  <c r="BE137"/>
  <c r="BE167"/>
  <c r="F122"/>
  <c r="BE130"/>
  <c r="BE127"/>
  <c r="BE143"/>
  <c r="BE169"/>
  <c r="BE134"/>
  <c r="BE146"/>
  <c r="BE149"/>
  <c r="BE165"/>
  <c r="BE177"/>
  <c i="29" r="BK125"/>
  <c r="J125"/>
  <c i="30" r="BE139"/>
  <c r="BE148"/>
  <c r="BE161"/>
  <c r="BE128"/>
  <c r="BE136"/>
  <c r="BE142"/>
  <c r="BE171"/>
  <c r="BE173"/>
  <c r="BE156"/>
  <c r="BE159"/>
  <c r="BE175"/>
  <c r="BE154"/>
  <c i="28" r="BK125"/>
  <c r="J125"/>
  <c i="29" r="E85"/>
  <c r="J93"/>
  <c r="F96"/>
  <c r="BE129"/>
  <c r="BE134"/>
  <c r="BE140"/>
  <c r="BE148"/>
  <c r="BE158"/>
  <c r="BE127"/>
  <c r="BE156"/>
  <c r="BE160"/>
  <c r="BE131"/>
  <c r="BE132"/>
  <c r="BE135"/>
  <c r="BE138"/>
  <c r="BE143"/>
  <c r="BE146"/>
  <c r="BE150"/>
  <c r="BE154"/>
  <c r="J96"/>
  <c r="BE137"/>
  <c r="BE141"/>
  <c r="BE145"/>
  <c r="BE152"/>
  <c i="28" r="J93"/>
  <c r="J96"/>
  <c r="F96"/>
  <c r="BE127"/>
  <c r="E111"/>
  <c r="BE152"/>
  <c r="BE155"/>
  <c r="BE154"/>
  <c r="BE132"/>
  <c r="BE139"/>
  <c r="BE150"/>
  <c r="BE157"/>
  <c r="BE169"/>
  <c r="BE159"/>
  <c r="BE165"/>
  <c r="BE130"/>
  <c r="BE142"/>
  <c r="BE161"/>
  <c r="BE145"/>
  <c r="BE147"/>
  <c r="BE163"/>
  <c r="BE133"/>
  <c r="BE136"/>
  <c r="BE138"/>
  <c r="BE148"/>
  <c r="BE167"/>
  <c i="27" r="BK131"/>
  <c r="J131"/>
  <c r="J100"/>
  <c i="28" r="BE128"/>
  <c r="BE135"/>
  <c r="BE141"/>
  <c r="BE144"/>
  <c i="27" r="BE133"/>
  <c r="BE196"/>
  <c r="BE226"/>
  <c r="BE232"/>
  <c r="BE238"/>
  <c r="BE254"/>
  <c r="BE266"/>
  <c r="J128"/>
  <c r="BE142"/>
  <c r="BE184"/>
  <c r="BE186"/>
  <c r="BE206"/>
  <c r="BE242"/>
  <c r="BE248"/>
  <c r="BE274"/>
  <c r="BE164"/>
  <c r="BE176"/>
  <c r="BE236"/>
  <c r="BE240"/>
  <c r="BE244"/>
  <c r="BE264"/>
  <c r="BE272"/>
  <c r="BE210"/>
  <c r="BE218"/>
  <c r="BE252"/>
  <c r="BE262"/>
  <c r="BE155"/>
  <c r="BE204"/>
  <c i="26" r="J127"/>
  <c r="J101"/>
  <c i="27" r="E85"/>
  <c r="BE136"/>
  <c r="BE140"/>
  <c r="BE148"/>
  <c r="BE166"/>
  <c r="BE172"/>
  <c r="BE178"/>
  <c r="BE202"/>
  <c r="BE220"/>
  <c r="BE228"/>
  <c r="BE234"/>
  <c r="BE150"/>
  <c r="BE152"/>
  <c r="BE168"/>
  <c r="BE192"/>
  <c r="BE214"/>
  <c r="BE224"/>
  <c r="BE246"/>
  <c r="BE180"/>
  <c r="BE200"/>
  <c r="BE208"/>
  <c r="BE212"/>
  <c r="BE222"/>
  <c r="BE230"/>
  <c r="BE258"/>
  <c r="F96"/>
  <c r="BE146"/>
  <c r="BE157"/>
  <c r="BE170"/>
  <c r="BE182"/>
  <c r="BE188"/>
  <c r="BE194"/>
  <c r="BE198"/>
  <c r="BE250"/>
  <c r="BE290"/>
  <c r="BE298"/>
  <c r="BE300"/>
  <c r="BE304"/>
  <c r="BE308"/>
  <c r="BE312"/>
  <c r="BE330"/>
  <c r="BE336"/>
  <c r="BE344"/>
  <c r="BE350"/>
  <c r="BE360"/>
  <c r="BE362"/>
  <c r="BE368"/>
  <c r="BE387"/>
  <c r="BE389"/>
  <c r="BE144"/>
  <c r="BE268"/>
  <c r="BE270"/>
  <c r="BE278"/>
  <c r="BE280"/>
  <c r="BE292"/>
  <c r="BE296"/>
  <c r="BE324"/>
  <c r="BE338"/>
  <c r="BE340"/>
  <c r="BE354"/>
  <c r="BE376"/>
  <c r="BE378"/>
  <c r="BE386"/>
  <c r="BE391"/>
  <c r="BE394"/>
  <c r="BE395"/>
  <c r="BE398"/>
  <c r="BE399"/>
  <c r="J93"/>
  <c r="BE138"/>
  <c r="BE160"/>
  <c r="BE216"/>
  <c r="BE256"/>
  <c r="BE260"/>
  <c r="BE282"/>
  <c r="BE284"/>
  <c r="BE288"/>
  <c r="BE310"/>
  <c r="BE314"/>
  <c r="BE318"/>
  <c r="BE320"/>
  <c r="BE326"/>
  <c r="BE328"/>
  <c r="BE334"/>
  <c r="BE346"/>
  <c r="BE352"/>
  <c r="BE356"/>
  <c r="BE358"/>
  <c r="BE364"/>
  <c r="BE372"/>
  <c r="BE382"/>
  <c r="BE384"/>
  <c r="BE392"/>
  <c r="BE393"/>
  <c r="BE396"/>
  <c r="BE401"/>
  <c r="BE402"/>
  <c r="BE403"/>
  <c r="BE276"/>
  <c r="BE286"/>
  <c r="BE294"/>
  <c r="BE302"/>
  <c r="BE306"/>
  <c r="BE316"/>
  <c r="BE322"/>
  <c r="BE332"/>
  <c r="BE342"/>
  <c r="BE348"/>
  <c r="BE366"/>
  <c r="BE370"/>
  <c r="BE374"/>
  <c r="BE380"/>
  <c r="BE388"/>
  <c r="BE390"/>
  <c r="BE397"/>
  <c r="BE174"/>
  <c r="BE190"/>
  <c r="BE400"/>
  <c r="BE162"/>
  <c i="26" r="F123"/>
  <c r="J93"/>
  <c r="BE138"/>
  <c i="25" r="J129"/>
  <c r="J101"/>
  <c i="26" r="E85"/>
  <c r="BE134"/>
  <c r="BE140"/>
  <c r="BE188"/>
  <c r="BE166"/>
  <c r="BE178"/>
  <c r="BE142"/>
  <c r="BE146"/>
  <c r="BE152"/>
  <c r="BE156"/>
  <c r="BE160"/>
  <c r="BE148"/>
  <c r="BE136"/>
  <c r="BE150"/>
  <c r="BE184"/>
  <c r="J96"/>
  <c r="BE144"/>
  <c r="BE176"/>
  <c r="BE180"/>
  <c r="BE190"/>
  <c r="BE192"/>
  <c r="BE132"/>
  <c r="BE172"/>
  <c r="BE130"/>
  <c r="BE154"/>
  <c r="BE168"/>
  <c r="BE158"/>
  <c r="BE164"/>
  <c r="BE170"/>
  <c r="BE182"/>
  <c r="BE186"/>
  <c r="BE128"/>
  <c r="BE162"/>
  <c r="BE174"/>
  <c i="24" r="J199"/>
  <c r="J107"/>
  <c i="25" r="E114"/>
  <c r="BE140"/>
  <c i="24" r="J143"/>
  <c r="J102"/>
  <c i="25" r="J122"/>
  <c r="BE154"/>
  <c r="BE136"/>
  <c r="BE148"/>
  <c r="BE168"/>
  <c r="BE182"/>
  <c r="BE202"/>
  <c r="BE171"/>
  <c r="BE172"/>
  <c r="BE185"/>
  <c r="BE206"/>
  <c r="BE138"/>
  <c r="BE152"/>
  <c r="BE191"/>
  <c r="BE195"/>
  <c r="F125"/>
  <c r="BE146"/>
  <c r="BE156"/>
  <c r="BE150"/>
  <c r="BE210"/>
  <c i="24" r="BK141"/>
  <c r="J141"/>
  <c r="J100"/>
  <c r="J144"/>
  <c r="J103"/>
  <c i="25" r="BE130"/>
  <c r="BE144"/>
  <c r="BE158"/>
  <c r="BE204"/>
  <c r="J96"/>
  <c r="BE170"/>
  <c r="BE160"/>
  <c r="BE176"/>
  <c r="BE193"/>
  <c r="BE162"/>
  <c r="BE166"/>
  <c r="BE174"/>
  <c r="BE187"/>
  <c r="BE189"/>
  <c r="BE198"/>
  <c r="BE208"/>
  <c r="BE230"/>
  <c r="BE142"/>
  <c r="BE178"/>
  <c r="BE180"/>
  <c r="BE216"/>
  <c r="BE218"/>
  <c r="BE226"/>
  <c r="BE234"/>
  <c r="BE236"/>
  <c r="BE243"/>
  <c r="BE132"/>
  <c r="BE214"/>
  <c r="BE220"/>
  <c r="BE222"/>
  <c r="BE224"/>
  <c r="BE240"/>
  <c r="BE134"/>
  <c r="BE164"/>
  <c r="BE200"/>
  <c r="BE212"/>
  <c r="BE228"/>
  <c r="BE232"/>
  <c r="BE238"/>
  <c i="24" r="F96"/>
  <c r="BE175"/>
  <c r="BE200"/>
  <c r="BE209"/>
  <c r="BE290"/>
  <c r="BE292"/>
  <c r="BE322"/>
  <c r="BE344"/>
  <c r="BE348"/>
  <c r="BE355"/>
  <c r="BE361"/>
  <c r="BE368"/>
  <c r="BE396"/>
  <c r="BE413"/>
  <c r="BE475"/>
  <c r="BE477"/>
  <c r="J93"/>
  <c r="BE196"/>
  <c r="BE342"/>
  <c r="BE349"/>
  <c r="BE350"/>
  <c r="BE375"/>
  <c r="BE380"/>
  <c r="BE387"/>
  <c r="E127"/>
  <c r="BE263"/>
  <c r="BE271"/>
  <c r="BE291"/>
  <c r="BE300"/>
  <c r="BE314"/>
  <c r="BE347"/>
  <c r="BE390"/>
  <c r="BE422"/>
  <c r="BE438"/>
  <c r="BE443"/>
  <c r="BE459"/>
  <c r="BE474"/>
  <c r="BE194"/>
  <c r="BE244"/>
  <c r="BE228"/>
  <c r="BE238"/>
  <c r="BE266"/>
  <c r="BE277"/>
  <c r="BE282"/>
  <c r="BE346"/>
  <c r="BE358"/>
  <c r="BE365"/>
  <c r="BE394"/>
  <c r="BE427"/>
  <c r="BE482"/>
  <c r="BE485"/>
  <c i="23" r="BK195"/>
  <c r="J195"/>
  <c r="J110"/>
  <c i="24" r="BE145"/>
  <c r="BE150"/>
  <c r="BE197"/>
  <c r="BE261"/>
  <c r="BE351"/>
  <c r="BE363"/>
  <c r="BE385"/>
  <c r="BE393"/>
  <c r="BE466"/>
  <c r="BE484"/>
  <c r="BE157"/>
  <c r="BE167"/>
  <c r="BE193"/>
  <c r="BE289"/>
  <c r="BE332"/>
  <c r="BE352"/>
  <c r="BE359"/>
  <c r="BE360"/>
  <c r="BE415"/>
  <c r="BE448"/>
  <c r="BE454"/>
  <c r="BE460"/>
  <c r="BE493"/>
  <c r="BE162"/>
  <c r="BE190"/>
  <c r="BE222"/>
  <c r="BE338"/>
  <c r="BE339"/>
  <c r="BE356"/>
  <c r="BE374"/>
  <c r="BE462"/>
  <c r="BE467"/>
  <c r="BE490"/>
  <c r="BE492"/>
  <c r="J96"/>
  <c r="BE168"/>
  <c r="BE264"/>
  <c r="BE305"/>
  <c r="BE341"/>
  <c r="BE343"/>
  <c r="BE345"/>
  <c r="BE353"/>
  <c r="BE357"/>
  <c r="BE364"/>
  <c r="BE366"/>
  <c r="BE414"/>
  <c r="BE481"/>
  <c i="23" r="BE150"/>
  <c r="BE157"/>
  <c r="BE163"/>
  <c r="BE167"/>
  <c r="BE175"/>
  <c r="E85"/>
  <c r="BE152"/>
  <c r="BE158"/>
  <c r="BE165"/>
  <c r="BE173"/>
  <c r="BE178"/>
  <c r="F133"/>
  <c r="BE151"/>
  <c r="BE160"/>
  <c r="BE180"/>
  <c r="BE146"/>
  <c r="BE159"/>
  <c r="BE164"/>
  <c r="BE172"/>
  <c r="J96"/>
  <c r="BE155"/>
  <c r="BE166"/>
  <c r="J130"/>
  <c r="BE169"/>
  <c r="BE192"/>
  <c i="22" r="BK125"/>
  <c r="J125"/>
  <c r="J100"/>
  <c i="23" r="BE139"/>
  <c r="BE156"/>
  <c r="BE177"/>
  <c r="BE189"/>
  <c r="BE171"/>
  <c r="BE179"/>
  <c r="BE181"/>
  <c r="BE187"/>
  <c r="BE144"/>
  <c r="BE162"/>
  <c r="BE170"/>
  <c r="BE174"/>
  <c r="BE183"/>
  <c r="BE185"/>
  <c r="BE199"/>
  <c r="BE200"/>
  <c r="BE140"/>
  <c r="BE145"/>
  <c r="BE147"/>
  <c r="BE186"/>
  <c r="BE194"/>
  <c r="BE191"/>
  <c r="BE149"/>
  <c r="BE154"/>
  <c r="BE193"/>
  <c r="BE142"/>
  <c r="BE148"/>
  <c r="BE182"/>
  <c r="BE197"/>
  <c r="BE201"/>
  <c r="BE188"/>
  <c r="BE190"/>
  <c i="21" r="J131"/>
  <c r="J101"/>
  <c i="22" r="J119"/>
  <c r="BE131"/>
  <c r="J95"/>
  <c r="BE127"/>
  <c r="BE135"/>
  <c r="F122"/>
  <c r="F95"/>
  <c r="BE137"/>
  <c r="BE143"/>
  <c r="BE139"/>
  <c r="BE141"/>
  <c r="BE133"/>
  <c r="J96"/>
  <c r="E85"/>
  <c r="BE129"/>
  <c i="21" r="J96"/>
  <c r="BE140"/>
  <c r="BE164"/>
  <c r="J124"/>
  <c r="BE162"/>
  <c r="BE166"/>
  <c r="BE175"/>
  <c r="BE160"/>
  <c r="BE172"/>
  <c r="BE178"/>
  <c r="F127"/>
  <c r="BE136"/>
  <c r="BE152"/>
  <c r="BE180"/>
  <c r="E85"/>
  <c r="BE134"/>
  <c r="BE144"/>
  <c r="BE138"/>
  <c r="BE170"/>
  <c r="BE148"/>
  <c r="BE168"/>
  <c r="BE177"/>
  <c r="BE142"/>
  <c r="BE154"/>
  <c i="20" r="BK130"/>
  <c r="J130"/>
  <c i="21" r="BE158"/>
  <c r="BE146"/>
  <c r="BE150"/>
  <c r="BE132"/>
  <c r="BE156"/>
  <c i="20" r="BE174"/>
  <c r="BE188"/>
  <c r="BE202"/>
  <c r="BE139"/>
  <c r="BE216"/>
  <c r="BE222"/>
  <c r="BE232"/>
  <c r="BE255"/>
  <c r="J93"/>
  <c r="F127"/>
  <c r="BE178"/>
  <c r="BE182"/>
  <c r="BE263"/>
  <c r="BE184"/>
  <c r="BE196"/>
  <c r="BE212"/>
  <c r="BE220"/>
  <c r="BE226"/>
  <c r="BE245"/>
  <c r="BE253"/>
  <c r="BE176"/>
  <c r="BE267"/>
  <c r="BE134"/>
  <c r="BE153"/>
  <c r="BE194"/>
  <c r="BE259"/>
  <c r="BE269"/>
  <c r="BE273"/>
  <c r="BE141"/>
  <c r="BE151"/>
  <c r="BE157"/>
  <c r="BE190"/>
  <c r="BE198"/>
  <c r="BE228"/>
  <c r="BE265"/>
  <c r="BE271"/>
  <c r="BE276"/>
  <c r="BE208"/>
  <c r="BE249"/>
  <c r="BE278"/>
  <c i="19" r="BK125"/>
  <c r="J125"/>
  <c i="20" r="E116"/>
  <c r="BE147"/>
  <c r="BE166"/>
  <c r="BE192"/>
  <c r="BE210"/>
  <c r="BE230"/>
  <c r="BE132"/>
  <c r="BE145"/>
  <c r="BE161"/>
  <c r="BE172"/>
  <c r="BE149"/>
  <c r="BE155"/>
  <c r="BE237"/>
  <c r="J127"/>
  <c r="BE136"/>
  <c r="BE206"/>
  <c r="BE218"/>
  <c r="BE224"/>
  <c r="BE143"/>
  <c r="BE159"/>
  <c r="BE168"/>
  <c r="BE186"/>
  <c r="BE200"/>
  <c r="BE204"/>
  <c r="BE164"/>
  <c r="BE180"/>
  <c r="BE214"/>
  <c r="BE235"/>
  <c r="BE239"/>
  <c r="BE247"/>
  <c r="BE257"/>
  <c r="BE261"/>
  <c r="BE170"/>
  <c r="BE243"/>
  <c r="BE241"/>
  <c r="BE251"/>
  <c i="19" r="E85"/>
  <c r="J93"/>
  <c r="J96"/>
  <c r="BE127"/>
  <c r="BE135"/>
  <c r="BE137"/>
  <c r="F96"/>
  <c r="BE133"/>
  <c r="BE136"/>
  <c r="BE134"/>
  <c i="18" r="F122"/>
  <c r="J96"/>
  <c r="BE155"/>
  <c r="BE130"/>
  <c r="BE136"/>
  <c r="BE137"/>
  <c r="BE161"/>
  <c r="E85"/>
  <c r="BE139"/>
  <c i="17" r="BK125"/>
  <c r="J125"/>
  <c r="J100"/>
  <c i="18" r="BE154"/>
  <c r="BE170"/>
  <c r="BE158"/>
  <c r="BE172"/>
  <c r="BE142"/>
  <c r="BE145"/>
  <c r="BE165"/>
  <c r="J119"/>
  <c r="BE134"/>
  <c r="BE182"/>
  <c r="BE143"/>
  <c r="BE157"/>
  <c r="BE149"/>
  <c r="BE176"/>
  <c r="BE184"/>
  <c r="BE186"/>
  <c r="BE133"/>
  <c r="BE151"/>
  <c r="BE167"/>
  <c r="BE174"/>
  <c r="BE128"/>
  <c r="BE140"/>
  <c r="BE148"/>
  <c r="BE163"/>
  <c r="BE178"/>
  <c r="BE180"/>
  <c r="BE127"/>
  <c r="BE131"/>
  <c r="BE146"/>
  <c r="BE152"/>
  <c r="BE160"/>
  <c r="BE168"/>
  <c i="17" r="J96"/>
  <c r="BE161"/>
  <c r="BE163"/>
  <c r="BE172"/>
  <c r="BE149"/>
  <c r="BE154"/>
  <c r="BE190"/>
  <c r="J93"/>
  <c r="BE128"/>
  <c r="BE140"/>
  <c r="BE148"/>
  <c r="BE151"/>
  <c r="BE198"/>
  <c r="F122"/>
  <c r="BE134"/>
  <c r="BE176"/>
  <c r="BE183"/>
  <c r="BE194"/>
  <c r="BE206"/>
  <c r="BE127"/>
  <c r="BE137"/>
  <c r="BE142"/>
  <c r="BE170"/>
  <c r="BE185"/>
  <c r="E85"/>
  <c r="BE130"/>
  <c r="BE139"/>
  <c r="BE143"/>
  <c r="BE152"/>
  <c r="BE155"/>
  <c r="BE160"/>
  <c r="BE192"/>
  <c r="BE196"/>
  <c r="BE157"/>
  <c r="BE164"/>
  <c r="BE179"/>
  <c r="BE133"/>
  <c r="BE136"/>
  <c i="16" r="J130"/>
  <c r="J101"/>
  <c i="17" r="BE131"/>
  <c r="BE145"/>
  <c r="BE175"/>
  <c r="BE204"/>
  <c r="BE146"/>
  <c r="BE166"/>
  <c r="BE169"/>
  <c r="BE178"/>
  <c r="BE181"/>
  <c r="BE187"/>
  <c r="BE208"/>
  <c r="BE158"/>
  <c r="BE173"/>
  <c r="BE200"/>
  <c r="BE202"/>
  <c r="BE167"/>
  <c r="BE188"/>
  <c i="16" r="BE229"/>
  <c r="BE237"/>
  <c r="BE241"/>
  <c r="BE284"/>
  <c r="BE321"/>
  <c r="BE353"/>
  <c r="BE149"/>
  <c r="BE213"/>
  <c r="BE301"/>
  <c r="BE170"/>
  <c r="BE184"/>
  <c r="BE202"/>
  <c r="BE206"/>
  <c r="BE211"/>
  <c r="BE249"/>
  <c r="BE260"/>
  <c r="BE266"/>
  <c r="BE278"/>
  <c r="BE325"/>
  <c r="BE343"/>
  <c r="BE355"/>
  <c r="BE357"/>
  <c i="15" r="J138"/>
  <c r="J101"/>
  <c i="16" r="BE157"/>
  <c r="BE164"/>
  <c r="BE194"/>
  <c r="BE219"/>
  <c r="BE274"/>
  <c r="BE282"/>
  <c r="BE293"/>
  <c r="BE311"/>
  <c r="BE327"/>
  <c r="BE341"/>
  <c r="BE351"/>
  <c r="F126"/>
  <c r="BE135"/>
  <c r="BE141"/>
  <c r="BE153"/>
  <c r="BE168"/>
  <c r="BE192"/>
  <c r="BE198"/>
  <c r="BE251"/>
  <c r="BE264"/>
  <c r="BE287"/>
  <c r="BE305"/>
  <c r="BE313"/>
  <c r="BE367"/>
  <c r="BE145"/>
  <c r="BE186"/>
  <c r="BE215"/>
  <c r="BE268"/>
  <c r="BE289"/>
  <c r="BE337"/>
  <c r="BE359"/>
  <c r="J96"/>
  <c r="BE178"/>
  <c r="BE182"/>
  <c r="BE225"/>
  <c r="BE233"/>
  <c r="BE247"/>
  <c r="BE303"/>
  <c r="BE363"/>
  <c r="BE365"/>
  <c r="BE369"/>
  <c r="BE243"/>
  <c r="BE345"/>
  <c r="BE361"/>
  <c r="BE371"/>
  <c r="BE137"/>
  <c r="BE147"/>
  <c r="BE166"/>
  <c r="BE174"/>
  <c r="BE315"/>
  <c r="BE349"/>
  <c r="BE131"/>
  <c r="BE180"/>
  <c r="BE204"/>
  <c r="BE227"/>
  <c r="BE317"/>
  <c r="J93"/>
  <c r="BE172"/>
  <c r="BE176"/>
  <c r="BE223"/>
  <c r="BE231"/>
  <c r="BE262"/>
  <c r="BE276"/>
  <c r="BE280"/>
  <c r="E85"/>
  <c r="BE190"/>
  <c r="BE200"/>
  <c r="BE221"/>
  <c r="BE235"/>
  <c r="BE239"/>
  <c r="BE258"/>
  <c r="BE270"/>
  <c r="BE297"/>
  <c r="BE309"/>
  <c r="BE319"/>
  <c r="BE323"/>
  <c r="BE329"/>
  <c r="BE188"/>
  <c r="BE133"/>
  <c r="BE139"/>
  <c r="BE162"/>
  <c r="BE217"/>
  <c r="BE256"/>
  <c r="BE155"/>
  <c r="BE160"/>
  <c r="BE196"/>
  <c r="BE209"/>
  <c r="BE254"/>
  <c r="BE291"/>
  <c r="BE333"/>
  <c r="BE339"/>
  <c r="BE347"/>
  <c r="BE143"/>
  <c r="BE151"/>
  <c r="BE245"/>
  <c r="BE272"/>
  <c r="BE295"/>
  <c r="BE299"/>
  <c r="BE307"/>
  <c r="BE331"/>
  <c r="BE335"/>
  <c i="15" r="BE183"/>
  <c r="BE185"/>
  <c r="BE333"/>
  <c r="BE368"/>
  <c r="BE394"/>
  <c r="BE431"/>
  <c r="BE441"/>
  <c r="BE468"/>
  <c r="E123"/>
  <c r="BE173"/>
  <c r="BE216"/>
  <c r="BE232"/>
  <c r="BE281"/>
  <c r="BE309"/>
  <c r="BE331"/>
  <c r="BE343"/>
  <c r="BE406"/>
  <c r="BE421"/>
  <c r="BE424"/>
  <c r="BE435"/>
  <c r="BE447"/>
  <c r="BE471"/>
  <c r="BE488"/>
  <c r="BE145"/>
  <c r="BE261"/>
  <c r="BE329"/>
  <c r="BE388"/>
  <c r="BE396"/>
  <c r="BE404"/>
  <c r="BE408"/>
  <c r="BE446"/>
  <c r="BE456"/>
  <c r="BE473"/>
  <c i="14" r="J126"/>
  <c r="J101"/>
  <c i="15" r="BE226"/>
  <c r="BE240"/>
  <c r="BE246"/>
  <c r="BE252"/>
  <c r="BE259"/>
  <c r="BE270"/>
  <c r="BE325"/>
  <c r="BE335"/>
  <c r="BE339"/>
  <c r="BE349"/>
  <c r="BE353"/>
  <c r="BE356"/>
  <c r="BE412"/>
  <c r="BE480"/>
  <c r="BE492"/>
  <c i="14" r="J100"/>
  <c i="15" r="J131"/>
  <c r="BE163"/>
  <c r="BE169"/>
  <c r="BE179"/>
  <c r="BE193"/>
  <c r="BE230"/>
  <c r="BE238"/>
  <c r="BE256"/>
  <c r="BE260"/>
  <c r="BE287"/>
  <c r="BE293"/>
  <c r="BE299"/>
  <c r="BE392"/>
  <c r="BE452"/>
  <c r="BE483"/>
  <c r="BE141"/>
  <c r="BE157"/>
  <c r="BE181"/>
  <c r="BE212"/>
  <c r="BE236"/>
  <c r="BE254"/>
  <c r="BE319"/>
  <c r="BE362"/>
  <c r="BE402"/>
  <c r="BE437"/>
  <c r="BE444"/>
  <c r="BE474"/>
  <c r="BE486"/>
  <c r="BE167"/>
  <c r="BE274"/>
  <c r="BE311"/>
  <c r="BE359"/>
  <c r="BE364"/>
  <c r="BE376"/>
  <c r="BE386"/>
  <c r="BE454"/>
  <c r="BE476"/>
  <c r="BE493"/>
  <c r="J96"/>
  <c r="BE139"/>
  <c r="BE151"/>
  <c r="BE159"/>
  <c r="BE165"/>
  <c r="BE171"/>
  <c r="BE214"/>
  <c r="BE266"/>
  <c r="BE277"/>
  <c r="BE321"/>
  <c r="BE384"/>
  <c r="BE155"/>
  <c r="BE209"/>
  <c r="BE218"/>
  <c r="BE234"/>
  <c r="BE285"/>
  <c r="BE301"/>
  <c r="BE317"/>
  <c r="BE347"/>
  <c r="BE378"/>
  <c r="BE400"/>
  <c r="BE416"/>
  <c r="BE418"/>
  <c r="BE429"/>
  <c r="BE445"/>
  <c r="BE477"/>
  <c r="BE220"/>
  <c r="BE272"/>
  <c r="BE305"/>
  <c r="BE427"/>
  <c r="BE450"/>
  <c r="BE470"/>
  <c r="BE489"/>
  <c r="BE187"/>
  <c r="BE224"/>
  <c r="BE228"/>
  <c r="BE242"/>
  <c r="BE250"/>
  <c r="BE283"/>
  <c r="BE295"/>
  <c r="BE351"/>
  <c r="BE372"/>
  <c r="BE414"/>
  <c r="BE433"/>
  <c r="F134"/>
  <c r="BE189"/>
  <c r="BE207"/>
  <c r="BE244"/>
  <c r="BE291"/>
  <c r="BE337"/>
  <c r="BE345"/>
  <c r="BE366"/>
  <c r="BE398"/>
  <c r="BE420"/>
  <c r="BE443"/>
  <c r="BE481"/>
  <c r="BE147"/>
  <c r="BE195"/>
  <c r="BE199"/>
  <c r="BE210"/>
  <c r="BE248"/>
  <c r="BE258"/>
  <c r="BE303"/>
  <c r="BE307"/>
  <c r="BE323"/>
  <c r="BE327"/>
  <c r="BE374"/>
  <c r="BE422"/>
  <c r="BE458"/>
  <c r="BE491"/>
  <c r="BE149"/>
  <c r="BE175"/>
  <c r="BE191"/>
  <c r="BE205"/>
  <c r="BE222"/>
  <c r="BE262"/>
  <c r="BE268"/>
  <c r="BE279"/>
  <c r="BE297"/>
  <c r="BE315"/>
  <c r="BE355"/>
  <c r="BE370"/>
  <c r="BE382"/>
  <c r="BE143"/>
  <c r="BE203"/>
  <c r="BE264"/>
  <c r="BE313"/>
  <c r="BE341"/>
  <c r="BE358"/>
  <c r="BE439"/>
  <c r="BE478"/>
  <c r="BE153"/>
  <c r="BE161"/>
  <c r="BE177"/>
  <c r="BE197"/>
  <c r="BE201"/>
  <c r="BE289"/>
  <c r="BE357"/>
  <c r="BE380"/>
  <c r="BE390"/>
  <c r="BE410"/>
  <c r="BE423"/>
  <c r="BE461"/>
  <c r="BE464"/>
  <c r="BE466"/>
  <c r="BE475"/>
  <c r="BE482"/>
  <c r="BE485"/>
  <c i="14" r="F96"/>
  <c r="J119"/>
  <c r="BE137"/>
  <c i="13" r="BK125"/>
  <c r="J125"/>
  <c i="14" r="BE145"/>
  <c r="BE165"/>
  <c r="BE149"/>
  <c r="E111"/>
  <c r="BE133"/>
  <c r="BE153"/>
  <c r="BE167"/>
  <c r="BE141"/>
  <c r="BE163"/>
  <c r="J122"/>
  <c r="BE131"/>
  <c r="BE157"/>
  <c r="BE173"/>
  <c r="BE181"/>
  <c r="BE147"/>
  <c r="BE159"/>
  <c r="BE179"/>
  <c r="BE129"/>
  <c r="BE143"/>
  <c r="BE161"/>
  <c r="BE175"/>
  <c r="BE139"/>
  <c r="BE171"/>
  <c r="BE135"/>
  <c r="BE169"/>
  <c r="BE177"/>
  <c r="BE127"/>
  <c r="BE151"/>
  <c r="BE155"/>
  <c i="13" r="J119"/>
  <c r="BE139"/>
  <c i="12" r="BK125"/>
  <c r="J125"/>
  <c i="13" r="F96"/>
  <c r="J122"/>
  <c r="BE137"/>
  <c r="BE129"/>
  <c r="BE143"/>
  <c r="BE141"/>
  <c r="E111"/>
  <c r="BE145"/>
  <c r="BE149"/>
  <c r="BE153"/>
  <c r="BE127"/>
  <c r="BE131"/>
  <c r="BE147"/>
  <c r="BE135"/>
  <c r="BE133"/>
  <c r="BE151"/>
  <c i="12" r="E111"/>
  <c r="BE127"/>
  <c i="11" r="BK125"/>
  <c r="J125"/>
  <c i="12" r="J96"/>
  <c r="F122"/>
  <c r="BE128"/>
  <c r="BE149"/>
  <c r="BE139"/>
  <c r="J119"/>
  <c r="BE137"/>
  <c r="BE147"/>
  <c r="BE136"/>
  <c r="BE146"/>
  <c r="BE157"/>
  <c r="BE134"/>
  <c r="BE140"/>
  <c r="BE142"/>
  <c r="BE151"/>
  <c r="BE153"/>
  <c r="BE155"/>
  <c r="BE130"/>
  <c r="BE131"/>
  <c r="BE144"/>
  <c r="BE133"/>
  <c i="11" r="BE128"/>
  <c r="BE158"/>
  <c r="BE133"/>
  <c r="BE136"/>
  <c r="BE164"/>
  <c r="BE170"/>
  <c r="J93"/>
  <c r="F122"/>
  <c r="BE131"/>
  <c r="BE143"/>
  <c r="BE184"/>
  <c r="BE188"/>
  <c r="BE134"/>
  <c r="BE137"/>
  <c r="BE163"/>
  <c r="BE173"/>
  <c r="BE192"/>
  <c r="BE140"/>
  <c r="BE146"/>
  <c r="BE160"/>
  <c r="BE175"/>
  <c r="BE190"/>
  <c r="J96"/>
  <c r="BE166"/>
  <c r="E111"/>
  <c r="BE154"/>
  <c r="BE161"/>
  <c r="BE177"/>
  <c r="BE182"/>
  <c i="10" r="BK125"/>
  <c r="J125"/>
  <c i="11" r="BE127"/>
  <c r="BE142"/>
  <c r="BE148"/>
  <c r="BE167"/>
  <c r="BE172"/>
  <c r="BE130"/>
  <c r="BE139"/>
  <c r="BE152"/>
  <c r="BE155"/>
  <c r="BE169"/>
  <c r="BE145"/>
  <c r="BE149"/>
  <c r="BE157"/>
  <c r="BE179"/>
  <c r="BE186"/>
  <c r="BE151"/>
  <c r="BE180"/>
  <c i="10" r="E85"/>
  <c r="BE133"/>
  <c r="BE145"/>
  <c r="BE147"/>
  <c r="J96"/>
  <c r="BE135"/>
  <c r="BE142"/>
  <c r="BE127"/>
  <c r="BE141"/>
  <c r="BE152"/>
  <c r="BE162"/>
  <c r="J93"/>
  <c r="BE144"/>
  <c r="BE156"/>
  <c i="9" r="BK125"/>
  <c r="J125"/>
  <c i="10" r="BE150"/>
  <c r="BE139"/>
  <c r="BE136"/>
  <c r="F96"/>
  <c r="BE131"/>
  <c r="BE154"/>
  <c r="BE129"/>
  <c r="BE138"/>
  <c r="BE149"/>
  <c r="BE158"/>
  <c r="BE160"/>
  <c i="8" r="BK125"/>
  <c r="J125"/>
  <c i="9" r="E111"/>
  <c r="F122"/>
  <c r="BE133"/>
  <c r="BE169"/>
  <c r="J119"/>
  <c r="BE143"/>
  <c r="BE155"/>
  <c r="BE184"/>
  <c r="BE134"/>
  <c r="BE179"/>
  <c r="BE131"/>
  <c r="BE148"/>
  <c r="BE170"/>
  <c r="BE181"/>
  <c r="BE185"/>
  <c r="BE130"/>
  <c r="BE136"/>
  <c r="BE152"/>
  <c r="BE157"/>
  <c r="BE167"/>
  <c r="J122"/>
  <c r="BE137"/>
  <c r="BE161"/>
  <c r="BE127"/>
  <c r="BE142"/>
  <c r="BE145"/>
  <c r="BE158"/>
  <c r="BE190"/>
  <c r="BE164"/>
  <c r="BE140"/>
  <c r="BE146"/>
  <c r="BE166"/>
  <c r="BE176"/>
  <c r="BE195"/>
  <c r="BE151"/>
  <c r="BE160"/>
  <c r="BE187"/>
  <c r="BE139"/>
  <c r="BE173"/>
  <c r="BE175"/>
  <c r="BE202"/>
  <c r="BE214"/>
  <c r="BE149"/>
  <c r="BE154"/>
  <c r="BE172"/>
  <c r="BE182"/>
  <c r="BE193"/>
  <c r="BE197"/>
  <c r="BE204"/>
  <c r="BE178"/>
  <c r="BE191"/>
  <c r="BE212"/>
  <c r="BE128"/>
  <c r="BE163"/>
  <c r="BE188"/>
  <c r="BE198"/>
  <c r="BE200"/>
  <c r="BE206"/>
  <c r="BE208"/>
  <c r="BE210"/>
  <c r="BE216"/>
  <c r="BE218"/>
  <c i="7" r="BK125"/>
  <c r="J125"/>
  <c r="J100"/>
  <c i="8" r="F122"/>
  <c r="E111"/>
  <c r="J119"/>
  <c r="BE127"/>
  <c r="BE129"/>
  <c r="J96"/>
  <c r="BE131"/>
  <c r="BE132"/>
  <c r="BE134"/>
  <c r="BE156"/>
  <c r="BE135"/>
  <c r="BE141"/>
  <c r="BE143"/>
  <c r="BE160"/>
  <c r="BE137"/>
  <c r="BE138"/>
  <c r="BE140"/>
  <c r="BE145"/>
  <c r="BE146"/>
  <c r="BE148"/>
  <c r="BE150"/>
  <c r="BE152"/>
  <c r="BE154"/>
  <c r="BE158"/>
  <c i="6" r="BK125"/>
  <c r="J125"/>
  <c r="J100"/>
  <c i="7" r="E111"/>
  <c r="BE139"/>
  <c r="BE142"/>
  <c r="BE150"/>
  <c r="BE154"/>
  <c r="J96"/>
  <c r="F122"/>
  <c r="BE136"/>
  <c r="BE147"/>
  <c r="BE132"/>
  <c r="BE135"/>
  <c r="BE128"/>
  <c r="BE133"/>
  <c r="BE138"/>
  <c r="J93"/>
  <c r="BE148"/>
  <c r="BE144"/>
  <c r="BE159"/>
  <c r="BE127"/>
  <c r="BE162"/>
  <c r="BE163"/>
  <c r="BE170"/>
  <c r="BE145"/>
  <c r="BE160"/>
  <c r="BE175"/>
  <c r="BE177"/>
  <c r="BE153"/>
  <c r="BE156"/>
  <c r="BE165"/>
  <c r="BE166"/>
  <c r="BE174"/>
  <c r="BE187"/>
  <c r="BE130"/>
  <c r="BE141"/>
  <c r="BE151"/>
  <c r="BE157"/>
  <c r="BE168"/>
  <c r="BE172"/>
  <c r="BE179"/>
  <c r="BE181"/>
  <c r="BE183"/>
  <c r="BE185"/>
  <c r="BE189"/>
  <c i="6" r="E85"/>
  <c r="BE127"/>
  <c r="BE130"/>
  <c r="F96"/>
  <c r="BE128"/>
  <c i="5" r="J184"/>
  <c r="J108"/>
  <c i="6" r="BE143"/>
  <c r="J122"/>
  <c r="BE137"/>
  <c r="BE131"/>
  <c r="BE135"/>
  <c r="BE141"/>
  <c r="BE147"/>
  <c r="J93"/>
  <c r="BE133"/>
  <c r="BE139"/>
  <c r="BE149"/>
  <c r="BE145"/>
  <c i="5" r="BE147"/>
  <c r="BE157"/>
  <c r="BE185"/>
  <c r="BE231"/>
  <c r="BE235"/>
  <c r="BE243"/>
  <c r="BE298"/>
  <c r="BE322"/>
  <c r="BE364"/>
  <c r="BE370"/>
  <c r="BE392"/>
  <c r="BE426"/>
  <c r="BE440"/>
  <c r="BE484"/>
  <c r="BE494"/>
  <c r="BE505"/>
  <c r="BE509"/>
  <c i="4" r="J128"/>
  <c r="J101"/>
  <c i="5" r="BE217"/>
  <c r="BE225"/>
  <c r="BE265"/>
  <c r="BE338"/>
  <c r="BE342"/>
  <c r="BE352"/>
  <c r="BE472"/>
  <c r="F96"/>
  <c r="BE211"/>
  <c r="BE241"/>
  <c r="BE251"/>
  <c r="BE271"/>
  <c r="BE292"/>
  <c r="BE312"/>
  <c r="BE346"/>
  <c r="BE356"/>
  <c r="BE416"/>
  <c r="BE490"/>
  <c r="BE492"/>
  <c r="BE500"/>
  <c r="BE517"/>
  <c r="BE150"/>
  <c r="BE155"/>
  <c r="BE169"/>
  <c r="BE263"/>
  <c r="BE318"/>
  <c r="BE324"/>
  <c r="BE362"/>
  <c r="BE386"/>
  <c r="BE400"/>
  <c r="BE434"/>
  <c r="BE442"/>
  <c r="BE488"/>
  <c r="BE499"/>
  <c r="BE153"/>
  <c r="BE227"/>
  <c r="BE261"/>
  <c r="BE267"/>
  <c r="BE277"/>
  <c r="BE290"/>
  <c r="BE308"/>
  <c r="BE316"/>
  <c r="BE332"/>
  <c r="BE384"/>
  <c r="BE444"/>
  <c r="BE478"/>
  <c r="BE501"/>
  <c r="BE510"/>
  <c r="BE518"/>
  <c r="J96"/>
  <c r="BE141"/>
  <c r="BE182"/>
  <c r="BE191"/>
  <c r="BE201"/>
  <c r="BE213"/>
  <c r="BE223"/>
  <c r="BE239"/>
  <c r="BE245"/>
  <c r="BE300"/>
  <c r="BE310"/>
  <c r="BE348"/>
  <c r="BE368"/>
  <c r="BE414"/>
  <c r="BE428"/>
  <c r="BE454"/>
  <c r="BE476"/>
  <c r="BE497"/>
  <c r="BE503"/>
  <c r="BE506"/>
  <c r="BE520"/>
  <c r="BE176"/>
  <c r="BE203"/>
  <c r="BE207"/>
  <c r="BE253"/>
  <c r="BE275"/>
  <c r="BE279"/>
  <c r="BE382"/>
  <c r="BE448"/>
  <c r="BE466"/>
  <c r="BE480"/>
  <c r="BE507"/>
  <c r="BE514"/>
  <c r="BE167"/>
  <c r="BE173"/>
  <c r="BE195"/>
  <c r="BE229"/>
  <c r="BE314"/>
  <c r="BE326"/>
  <c r="BE372"/>
  <c r="BE378"/>
  <c r="BE390"/>
  <c r="BE394"/>
  <c r="BE456"/>
  <c r="BE464"/>
  <c r="BE474"/>
  <c r="BE515"/>
  <c r="BE516"/>
  <c r="BE519"/>
  <c r="E85"/>
  <c r="BE144"/>
  <c r="BE163"/>
  <c r="BE205"/>
  <c r="BE273"/>
  <c r="BE296"/>
  <c r="BE358"/>
  <c r="BE376"/>
  <c r="BE424"/>
  <c r="BE446"/>
  <c r="BE482"/>
  <c r="BE498"/>
  <c r="BE502"/>
  <c r="BE504"/>
  <c r="BE508"/>
  <c r="BE511"/>
  <c r="BE513"/>
  <c r="BE522"/>
  <c r="BE161"/>
  <c r="BE171"/>
  <c r="BE178"/>
  <c r="BE189"/>
  <c r="BE249"/>
  <c r="BE259"/>
  <c r="BE306"/>
  <c r="BE350"/>
  <c r="BE366"/>
  <c r="BE398"/>
  <c r="BE410"/>
  <c r="J130"/>
  <c r="BE165"/>
  <c r="BE187"/>
  <c r="BE193"/>
  <c r="BE199"/>
  <c r="BE219"/>
  <c r="BE283"/>
  <c r="BE340"/>
  <c r="BE344"/>
  <c r="BE354"/>
  <c r="BE402"/>
  <c r="BE408"/>
  <c r="BE422"/>
  <c r="BE430"/>
  <c r="BE458"/>
  <c r="BE486"/>
  <c r="BE159"/>
  <c r="BE221"/>
  <c r="BE237"/>
  <c r="BE287"/>
  <c r="BE294"/>
  <c r="BE304"/>
  <c r="BE320"/>
  <c r="BE328"/>
  <c r="BE360"/>
  <c r="BE374"/>
  <c r="BE380"/>
  <c r="BE396"/>
  <c r="BE406"/>
  <c r="BE436"/>
  <c r="BE452"/>
  <c r="BE468"/>
  <c r="BE269"/>
  <c r="BE336"/>
  <c r="BE432"/>
  <c r="BE450"/>
  <c r="BE460"/>
  <c r="BE470"/>
  <c r="BE197"/>
  <c r="BE209"/>
  <c r="BE215"/>
  <c r="BE302"/>
  <c r="BE330"/>
  <c r="BE334"/>
  <c r="BE388"/>
  <c r="BE412"/>
  <c r="BE180"/>
  <c r="BE233"/>
  <c r="BE247"/>
  <c r="BE257"/>
  <c r="BE404"/>
  <c r="BE418"/>
  <c r="BE420"/>
  <c r="BE462"/>
  <c r="BE138"/>
  <c r="BE255"/>
  <c r="BE281"/>
  <c r="BE285"/>
  <c r="BE438"/>
  <c i="4" r="J93"/>
  <c r="BE139"/>
  <c r="BE169"/>
  <c r="BE195"/>
  <c r="BE207"/>
  <c r="BE153"/>
  <c r="BE217"/>
  <c r="BE225"/>
  <c r="BE231"/>
  <c r="BE131"/>
  <c r="BE143"/>
  <c r="BE205"/>
  <c r="BE223"/>
  <c r="BE173"/>
  <c r="BE237"/>
  <c r="BE257"/>
  <c r="BE271"/>
  <c r="BE273"/>
  <c r="BE135"/>
  <c r="BE155"/>
  <c r="BE183"/>
  <c r="BE221"/>
  <c r="BE241"/>
  <c r="BE245"/>
  <c r="BE263"/>
  <c r="F96"/>
  <c r="BE147"/>
  <c r="BE203"/>
  <c r="BE227"/>
  <c r="BE249"/>
  <c i="3" r="BK133"/>
  <c r="J133"/>
  <c r="J100"/>
  <c i="4" r="E85"/>
  <c r="J96"/>
  <c r="BE163"/>
  <c r="BE175"/>
  <c r="BE211"/>
  <c r="BE267"/>
  <c r="BE275"/>
  <c r="BE281"/>
  <c r="BE247"/>
  <c r="BE277"/>
  <c r="BE279"/>
  <c r="BE285"/>
  <c r="BE129"/>
  <c r="BE133"/>
  <c r="BE145"/>
  <c r="BE179"/>
  <c r="BE187"/>
  <c r="BE193"/>
  <c r="BE255"/>
  <c r="BE269"/>
  <c r="BE283"/>
  <c r="BE213"/>
  <c r="BE229"/>
  <c r="BE243"/>
  <c r="BE259"/>
  <c r="BE141"/>
  <c r="BE157"/>
  <c r="BE209"/>
  <c r="BE219"/>
  <c r="BE261"/>
  <c r="BE265"/>
  <c r="BE137"/>
  <c r="BE233"/>
  <c r="BE239"/>
  <c r="BE253"/>
  <c r="BE171"/>
  <c r="BE191"/>
  <c r="BE201"/>
  <c r="BE149"/>
  <c r="BE167"/>
  <c r="BE165"/>
  <c r="BE177"/>
  <c r="BE185"/>
  <c r="BE197"/>
  <c r="BE215"/>
  <c r="BE235"/>
  <c r="BE251"/>
  <c r="BE151"/>
  <c r="BE159"/>
  <c r="BE161"/>
  <c r="BE181"/>
  <c r="BE189"/>
  <c r="BE199"/>
  <c i="3" r="BE447"/>
  <c r="BE219"/>
  <c r="BE248"/>
  <c r="BE255"/>
  <c r="BE268"/>
  <c r="BE280"/>
  <c r="BE297"/>
  <c r="BE336"/>
  <c r="BE353"/>
  <c r="BE367"/>
  <c r="BE381"/>
  <c r="BE385"/>
  <c r="BE391"/>
  <c r="BE433"/>
  <c r="BE441"/>
  <c r="BE443"/>
  <c r="BE445"/>
  <c i="2" r="J144"/>
  <c r="J103"/>
  <c i="3" r="BE165"/>
  <c r="BE169"/>
  <c r="BE179"/>
  <c r="BE187"/>
  <c r="BE193"/>
  <c r="BE204"/>
  <c r="BE223"/>
  <c r="BE230"/>
  <c r="BE246"/>
  <c r="BE288"/>
  <c r="BE331"/>
  <c r="BE334"/>
  <c r="BE361"/>
  <c r="BE421"/>
  <c r="BE462"/>
  <c i="2" r="J142"/>
  <c r="J101"/>
  <c i="3" r="E85"/>
  <c r="BE167"/>
  <c r="BE206"/>
  <c r="BE209"/>
  <c r="BE217"/>
  <c r="BE261"/>
  <c r="BE273"/>
  <c r="BE290"/>
  <c r="BE338"/>
  <c r="BE345"/>
  <c r="BE454"/>
  <c r="BE468"/>
  <c i="2" r="J143"/>
  <c r="J102"/>
  <c i="3" r="BE149"/>
  <c r="BE210"/>
  <c r="BE211"/>
  <c r="BE215"/>
  <c r="BE257"/>
  <c r="BE271"/>
  <c r="BE311"/>
  <c r="BE329"/>
  <c r="BE333"/>
  <c r="BE363"/>
  <c r="BE397"/>
  <c r="BE407"/>
  <c r="BE425"/>
  <c r="BE456"/>
  <c r="F130"/>
  <c r="BE139"/>
  <c r="BE171"/>
  <c r="BE238"/>
  <c r="BE242"/>
  <c r="BE253"/>
  <c r="BE265"/>
  <c r="BE269"/>
  <c r="BE282"/>
  <c r="BE298"/>
  <c r="BE302"/>
  <c r="BE341"/>
  <c r="BE415"/>
  <c r="BE472"/>
  <c r="J130"/>
  <c r="BE197"/>
  <c r="BE228"/>
  <c r="BE266"/>
  <c r="BE277"/>
  <c r="BE300"/>
  <c r="BE309"/>
  <c r="BE317"/>
  <c r="BE343"/>
  <c r="BE347"/>
  <c r="BE355"/>
  <c r="BE395"/>
  <c r="BE437"/>
  <c r="BE439"/>
  <c r="BE449"/>
  <c r="BE452"/>
  <c r="BE460"/>
  <c r="BE466"/>
  <c r="BE474"/>
  <c r="BE476"/>
  <c r="BE478"/>
  <c r="BE371"/>
  <c r="BE375"/>
  <c r="BE417"/>
  <c r="BE431"/>
  <c r="BE435"/>
  <c r="BE464"/>
  <c r="BE470"/>
  <c r="BE481"/>
  <c r="BE483"/>
  <c i="2" r="BK197"/>
  <c r="J197"/>
  <c r="J106"/>
  <c i="3" r="J127"/>
  <c r="BE135"/>
  <c r="BE151"/>
  <c r="BE202"/>
  <c r="BE236"/>
  <c r="BE292"/>
  <c r="BE295"/>
  <c r="BE319"/>
  <c r="BE359"/>
  <c r="BE365"/>
  <c r="BE419"/>
  <c r="BE173"/>
  <c r="BE195"/>
  <c r="BE201"/>
  <c r="BE213"/>
  <c r="BE225"/>
  <c r="BE275"/>
  <c r="BE306"/>
  <c r="BE315"/>
  <c r="BE411"/>
  <c r="BE427"/>
  <c r="BE145"/>
  <c r="BE263"/>
  <c r="BE313"/>
  <c r="BE379"/>
  <c r="BE413"/>
  <c r="BE429"/>
  <c r="BE458"/>
  <c r="BE369"/>
  <c r="BE383"/>
  <c r="BE389"/>
  <c r="BE409"/>
  <c r="BE137"/>
  <c r="BE141"/>
  <c r="BE143"/>
  <c r="BE161"/>
  <c r="BE208"/>
  <c r="BE221"/>
  <c r="BE232"/>
  <c r="BE244"/>
  <c r="BE251"/>
  <c r="BE259"/>
  <c r="BE284"/>
  <c r="BE321"/>
  <c r="BE327"/>
  <c r="BE393"/>
  <c r="BE399"/>
  <c r="BE403"/>
  <c r="BE423"/>
  <c r="BE147"/>
  <c r="BE157"/>
  <c r="BE181"/>
  <c r="BE189"/>
  <c r="BE199"/>
  <c r="BE200"/>
  <c r="BE240"/>
  <c r="BE286"/>
  <c r="BE323"/>
  <c r="BE324"/>
  <c r="BE349"/>
  <c r="BE351"/>
  <c r="BE373"/>
  <c r="BE377"/>
  <c r="BE387"/>
  <c r="BE153"/>
  <c r="BE155"/>
  <c r="BE159"/>
  <c r="BE163"/>
  <c r="BE175"/>
  <c r="BE177"/>
  <c r="BE183"/>
  <c r="BE185"/>
  <c r="BE191"/>
  <c r="BE234"/>
  <c r="BE326"/>
  <c r="BE357"/>
  <c r="BE294"/>
  <c r="BE304"/>
  <c r="BE401"/>
  <c r="BE405"/>
  <c i="2" r="F138"/>
  <c r="BE174"/>
  <c r="BE322"/>
  <c r="BE329"/>
  <c r="BE410"/>
  <c r="BE441"/>
  <c r="BE466"/>
  <c r="BE557"/>
  <c r="BE560"/>
  <c r="BE601"/>
  <c r="BE609"/>
  <c r="BE623"/>
  <c r="BE716"/>
  <c r="BE807"/>
  <c r="BE848"/>
  <c r="BE907"/>
  <c r="BE196"/>
  <c r="BE228"/>
  <c r="BE240"/>
  <c r="BE545"/>
  <c r="BE554"/>
  <c r="BE566"/>
  <c r="BE599"/>
  <c r="BE887"/>
  <c r="BE939"/>
  <c r="BE156"/>
  <c r="BE168"/>
  <c r="BE358"/>
  <c r="BE374"/>
  <c r="BE573"/>
  <c r="BE576"/>
  <c r="BE580"/>
  <c r="BE585"/>
  <c r="BE604"/>
  <c r="BE618"/>
  <c r="BE844"/>
  <c r="BE849"/>
  <c r="E85"/>
  <c r="J135"/>
  <c r="BE150"/>
  <c r="BE377"/>
  <c r="BE533"/>
  <c r="BE553"/>
  <c r="BE555"/>
  <c r="BE563"/>
  <c r="BE567"/>
  <c r="BE598"/>
  <c r="BE608"/>
  <c r="BE812"/>
  <c r="BE959"/>
  <c r="BE960"/>
  <c r="J96"/>
  <c r="BE376"/>
  <c r="BE461"/>
  <c r="BE544"/>
  <c r="BE546"/>
  <c r="BE569"/>
  <c r="BE572"/>
  <c r="BE538"/>
  <c r="BE581"/>
  <c r="BE588"/>
  <c r="BE591"/>
  <c r="BE593"/>
  <c r="BE145"/>
  <c r="BE199"/>
  <c r="BE321"/>
  <c r="BE334"/>
  <c r="BE369"/>
  <c r="BE428"/>
  <c r="BE535"/>
  <c r="BE540"/>
  <c r="BE542"/>
  <c r="BE547"/>
  <c r="BE550"/>
  <c r="BE579"/>
  <c r="BE586"/>
  <c r="BE596"/>
  <c r="BE603"/>
  <c r="BE840"/>
  <c r="BE528"/>
  <c r="BE541"/>
  <c r="BE562"/>
  <c r="BE565"/>
  <c r="BE607"/>
  <c r="BE611"/>
  <c r="BE717"/>
  <c r="BE734"/>
  <c r="BE838"/>
  <c r="BE891"/>
  <c r="BE946"/>
  <c r="BE952"/>
  <c r="BE1038"/>
  <c r="BE209"/>
  <c r="BE556"/>
  <c r="BE559"/>
  <c r="BE568"/>
  <c r="BE578"/>
  <c r="BE583"/>
  <c r="BE595"/>
  <c r="BE161"/>
  <c r="BE353"/>
  <c r="BE536"/>
  <c r="BE549"/>
  <c r="BE631"/>
  <c r="BE634"/>
  <c r="BE718"/>
  <c r="BE832"/>
  <c r="BE837"/>
  <c r="BE902"/>
  <c r="BE943"/>
  <c r="BE947"/>
  <c r="BE192"/>
  <c r="BE532"/>
  <c r="BE537"/>
  <c r="BE558"/>
  <c r="BE570"/>
  <c r="BE577"/>
  <c r="BE602"/>
  <c r="BE606"/>
  <c r="BE617"/>
  <c r="BE628"/>
  <c r="BE632"/>
  <c r="BE802"/>
  <c r="BE935"/>
  <c r="BE944"/>
  <c r="BE484"/>
  <c r="BE590"/>
  <c r="BE592"/>
  <c r="BE594"/>
  <c r="BE605"/>
  <c r="BE625"/>
  <c r="BE727"/>
  <c r="BE797"/>
  <c r="BE193"/>
  <c r="BE324"/>
  <c r="BE375"/>
  <c r="BE405"/>
  <c r="BE189"/>
  <c r="BE551"/>
  <c r="BE561"/>
  <c r="BE582"/>
  <c r="BE587"/>
  <c r="BE589"/>
  <c r="BE597"/>
  <c r="BE222"/>
  <c r="BE348"/>
  <c r="BE517"/>
  <c r="BE531"/>
  <c r="BE548"/>
  <c r="BE552"/>
  <c r="BE564"/>
  <c r="BE575"/>
  <c r="BE584"/>
  <c r="BE151"/>
  <c r="BE195"/>
  <c r="BE319"/>
  <c r="BE341"/>
  <c r="BE524"/>
  <c r="BE529"/>
  <c r="BE534"/>
  <c r="BE539"/>
  <c r="BE543"/>
  <c r="BE571"/>
  <c i="3" r="F39"/>
  <c i="1" r="BB98"/>
  <c i="8" r="F39"/>
  <c i="1" r="BB104"/>
  <c i="9" r="F38"/>
  <c i="1" r="BA105"/>
  <c i="13" r="J38"/>
  <c i="1" r="AW109"/>
  <c i="16" r="F39"/>
  <c i="1" r="BB112"/>
  <c i="21" r="F38"/>
  <c i="1" r="BA118"/>
  <c i="22" r="J38"/>
  <c i="1" r="AW120"/>
  <c i="24" r="F39"/>
  <c i="1" r="BB124"/>
  <c i="30" r="J34"/>
  <c i="32" r="F41"/>
  <c i="1" r="BD133"/>
  <c i="37" r="F41"/>
  <c i="1" r="BD139"/>
  <c i="40" r="F40"/>
  <c i="1" r="BC143"/>
  <c r="BC142"/>
  <c r="AY142"/>
  <c i="3" r="J38"/>
  <c i="1" r="AW98"/>
  <c i="6" r="J38"/>
  <c i="1" r="AW102"/>
  <c i="6" r="F38"/>
  <c i="1" r="BA102"/>
  <c i="6" r="F41"/>
  <c i="1" r="BD102"/>
  <c i="7" r="F39"/>
  <c i="1" r="BB103"/>
  <c i="10" r="F41"/>
  <c i="1" r="BD106"/>
  <c i="10" r="F40"/>
  <c i="1" r="BC106"/>
  <c i="13" r="F40"/>
  <c i="1" r="BC109"/>
  <c i="15" r="F40"/>
  <c i="1" r="BC111"/>
  <c i="22" r="F40"/>
  <c i="1" r="BC120"/>
  <c r="BC119"/>
  <c r="AY119"/>
  <c i="24" r="F40"/>
  <c i="1" r="BC124"/>
  <c i="30" r="F40"/>
  <c i="1" r="BC131"/>
  <c i="33" r="F41"/>
  <c i="1" r="BD134"/>
  <c i="34" r="F40"/>
  <c i="1" r="BC135"/>
  <c i="37" r="F39"/>
  <c i="1" r="BB139"/>
  <c i="39" r="F41"/>
  <c i="1" r="BD141"/>
  <c r="AU119"/>
  <c i="2" r="F40"/>
  <c i="1" r="BC97"/>
  <c i="11" r="F41"/>
  <c i="1" r="BD107"/>
  <c i="15" r="J38"/>
  <c i="1" r="AW111"/>
  <c i="25" r="F38"/>
  <c i="1" r="BA125"/>
  <c i="28" r="F38"/>
  <c i="1" r="BA129"/>
  <c i="28" r="F41"/>
  <c i="1" r="BD129"/>
  <c i="29" r="F38"/>
  <c i="1" r="BA130"/>
  <c i="29" r="F40"/>
  <c i="1" r="BC130"/>
  <c i="30" r="F39"/>
  <c i="1" r="BB131"/>
  <c i="31" r="J34"/>
  <c i="32" r="J38"/>
  <c i="1" r="AW133"/>
  <c i="35" r="J38"/>
  <c i="1" r="AW136"/>
  <c i="36" r="J34"/>
  <c i="37" r="J34"/>
  <c i="39" r="F39"/>
  <c i="1" r="BB141"/>
  <c i="3" r="F38"/>
  <c i="1" r="BA98"/>
  <c i="5" r="F41"/>
  <c i="1" r="BD100"/>
  <c i="11" r="J38"/>
  <c i="1" r="AW107"/>
  <c i="16" r="J38"/>
  <c i="1" r="AW112"/>
  <c i="21" r="F39"/>
  <c i="1" r="BB118"/>
  <c i="20" r="J34"/>
  <c i="22" r="F38"/>
  <c i="1" r="BA120"/>
  <c r="BA119"/>
  <c r="AW119"/>
  <c i="23" r="F38"/>
  <c i="1" r="BA122"/>
  <c r="BA121"/>
  <c r="AW121"/>
  <c i="25" r="F39"/>
  <c i="1" r="BB125"/>
  <c i="28" r="F40"/>
  <c i="1" r="BC129"/>
  <c i="29" r="J38"/>
  <c i="1" r="AW130"/>
  <c i="30" r="F41"/>
  <c i="1" r="BD131"/>
  <c i="32" r="F40"/>
  <c i="1" r="BC133"/>
  <c i="35" r="F40"/>
  <c i="1" r="BC136"/>
  <c i="38" r="J38"/>
  <c i="1" r="AW140"/>
  <c i="41" r="F36"/>
  <c i="1" r="BA144"/>
  <c r="AS123"/>
  <c i="4" r="F39"/>
  <c i="1" r="BB99"/>
  <c i="4" r="F41"/>
  <c i="1" r="BD99"/>
  <c i="5" r="F39"/>
  <c i="1" r="BB100"/>
  <c i="7" r="J38"/>
  <c i="1" r="AW103"/>
  <c i="8" r="J38"/>
  <c i="1" r="AW104"/>
  <c i="9" r="F40"/>
  <c i="1" r="BC105"/>
  <c i="11" r="J34"/>
  <c i="13" r="F38"/>
  <c i="1" r="BA109"/>
  <c i="13" r="J34"/>
  <c i="16" r="F41"/>
  <c i="1" r="BD112"/>
  <c i="21" r="F40"/>
  <c i="1" r="BC118"/>
  <c i="22" r="F39"/>
  <c i="1" r="BB120"/>
  <c r="BB119"/>
  <c r="AX119"/>
  <c i="22" r="F41"/>
  <c i="1" r="BD120"/>
  <c r="BD119"/>
  <c i="24" r="F41"/>
  <c i="1" r="BD124"/>
  <c i="31" r="F38"/>
  <c i="1" r="BA132"/>
  <c i="32" r="F39"/>
  <c i="1" r="BB133"/>
  <c i="34" r="F41"/>
  <c i="1" r="BD135"/>
  <c i="37" r="F38"/>
  <c i="1" r="BA139"/>
  <c i="40" r="F41"/>
  <c i="1" r="BD143"/>
  <c r="BD142"/>
  <c i="41" r="F37"/>
  <c i="1" r="BB144"/>
  <c i="2" r="F39"/>
  <c i="1" r="BB97"/>
  <c i="11" r="F39"/>
  <c i="1" r="BB107"/>
  <c i="16" r="F40"/>
  <c i="1" r="BC112"/>
  <c i="20" r="J38"/>
  <c i="1" r="AW117"/>
  <c i="24" r="J38"/>
  <c i="1" r="AW124"/>
  <c i="31" r="J38"/>
  <c i="1" r="AW132"/>
  <c i="33" r="F38"/>
  <c i="1" r="BA134"/>
  <c i="33" r="J34"/>
  <c i="34" r="J38"/>
  <c i="1" r="AW135"/>
  <c i="36" r="F39"/>
  <c i="1" r="BB137"/>
  <c i="39" r="F40"/>
  <c i="1" r="BC141"/>
  <c i="14" r="J34"/>
  <c i="2" r="F41"/>
  <c i="1" r="BD97"/>
  <c i="11" r="F38"/>
  <c i="1" r="BA107"/>
  <c i="15" r="F38"/>
  <c i="1" r="BA111"/>
  <c i="25" r="F41"/>
  <c i="1" r="BD125"/>
  <c i="27" r="J38"/>
  <c i="1" r="AW127"/>
  <c i="36" r="F40"/>
  <c i="1" r="BC137"/>
  <c i="38" r="F41"/>
  <c i="1" r="BD140"/>
  <c i="41" r="J36"/>
  <c i="1" r="AW144"/>
  <c i="3" r="F40"/>
  <c i="1" r="BC98"/>
  <c i="6" r="F39"/>
  <c i="1" r="BB102"/>
  <c i="6" r="F40"/>
  <c i="1" r="BC102"/>
  <c i="7" r="F38"/>
  <c i="1" r="BA103"/>
  <c i="8" r="F40"/>
  <c i="1" r="BC104"/>
  <c i="10" r="F38"/>
  <c i="1" r="BA106"/>
  <c i="9" r="J34"/>
  <c i="11" r="F40"/>
  <c i="1" r="BC107"/>
  <c i="15" r="F41"/>
  <c i="1" r="BD111"/>
  <c i="26" r="F38"/>
  <c i="1" r="BA126"/>
  <c i="27" r="F38"/>
  <c i="1" r="BA127"/>
  <c i="36" r="F41"/>
  <c i="1" r="BD137"/>
  <c i="39" r="J38"/>
  <c i="1" r="AW141"/>
  <c i="2" r="F38"/>
  <c i="1" r="BA97"/>
  <c i="12" r="F39"/>
  <c i="1" r="BB108"/>
  <c i="14" r="F41"/>
  <c i="1" r="BD110"/>
  <c i="16" r="F38"/>
  <c i="1" r="BA112"/>
  <c i="19" r="J34"/>
  <c i="21" r="J38"/>
  <c i="1" r="AW118"/>
  <c i="21" r="F41"/>
  <c i="1" r="BD118"/>
  <c i="23" r="F41"/>
  <c i="1" r="BD122"/>
  <c r="BD121"/>
  <c i="25" r="F40"/>
  <c i="1" r="BC125"/>
  <c i="26" r="F39"/>
  <c i="1" r="BB126"/>
  <c i="28" r="F39"/>
  <c i="1" r="BB129"/>
  <c i="29" r="F41"/>
  <c i="1" r="BD130"/>
  <c i="29" r="J34"/>
  <c i="30" r="J38"/>
  <c i="1" r="AW131"/>
  <c i="31" r="F39"/>
  <c i="1" r="BB132"/>
  <c i="33" r="F39"/>
  <c i="1" r="BB134"/>
  <c i="33" r="J38"/>
  <c i="1" r="AW134"/>
  <c i="34" r="F38"/>
  <c i="1" r="BA135"/>
  <c i="36" r="F38"/>
  <c i="1" r="BA137"/>
  <c i="38" r="F40"/>
  <c i="1" r="BC140"/>
  <c i="40" r="F39"/>
  <c i="1" r="BB143"/>
  <c r="BB142"/>
  <c r="AX142"/>
  <c r="AS96"/>
  <c r="AS95"/>
  <c r="AS94"/>
  <c i="4" r="J38"/>
  <c i="1" r="AW99"/>
  <c i="5" r="F38"/>
  <c i="1" r="BA100"/>
  <c i="8" r="F38"/>
  <c i="1" r="BA104"/>
  <c i="8" r="J34"/>
  <c i="10" r="F39"/>
  <c i="1" r="BB106"/>
  <c i="10" r="J38"/>
  <c i="1" r="AW106"/>
  <c i="12" r="F38"/>
  <c i="1" r="BA108"/>
  <c i="14" r="F40"/>
  <c i="1" r="BC110"/>
  <c i="17" r="F41"/>
  <c i="1" r="BD114"/>
  <c i="18" r="J38"/>
  <c i="1" r="AW115"/>
  <c i="19" r="J38"/>
  <c i="1" r="AW116"/>
  <c i="19" r="F40"/>
  <c i="1" r="BC116"/>
  <c i="20" r="F38"/>
  <c i="1" r="BA117"/>
  <c i="24" r="F38"/>
  <c i="1" r="BA124"/>
  <c i="31" r="F41"/>
  <c i="1" r="BD132"/>
  <c i="32" r="F38"/>
  <c i="1" r="BA133"/>
  <c i="35" r="F38"/>
  <c i="1" r="BA136"/>
  <c i="38" r="F39"/>
  <c i="1" r="BB140"/>
  <c i="40" r="J38"/>
  <c i="1" r="AW143"/>
  <c i="3" r="F41"/>
  <c i="1" r="BD98"/>
  <c i="7" r="F41"/>
  <c i="1" r="BD103"/>
  <c i="9" r="J38"/>
  <c i="1" r="AW105"/>
  <c i="12" r="F41"/>
  <c i="1" r="BD108"/>
  <c i="12" r="J34"/>
  <c i="14" r="F38"/>
  <c i="1" r="BA110"/>
  <c i="17" r="F39"/>
  <c i="1" r="BB114"/>
  <c i="17" r="F38"/>
  <c i="1" r="BA114"/>
  <c i="18" r="F39"/>
  <c i="1" r="BB115"/>
  <c i="18" r="F40"/>
  <c i="1" r="BC115"/>
  <c i="20" r="F39"/>
  <c i="1" r="BB117"/>
  <c i="23" r="J38"/>
  <c i="1" r="AW122"/>
  <c i="26" r="F40"/>
  <c i="1" r="BC126"/>
  <c i="27" r="F41"/>
  <c i="1" r="BD127"/>
  <c i="36" r="J38"/>
  <c i="1" r="AW137"/>
  <c i="39" r="F38"/>
  <c i="1" r="BA141"/>
  <c i="4" r="F40"/>
  <c i="1" r="BC99"/>
  <c i="5" r="F40"/>
  <c i="1" r="BC100"/>
  <c i="8" r="F41"/>
  <c i="1" r="BD104"/>
  <c i="9" r="F41"/>
  <c i="1" r="BD105"/>
  <c i="13" r="F39"/>
  <c i="1" r="BB109"/>
  <c i="14" r="F39"/>
  <c i="1" r="BB110"/>
  <c i="17" r="J38"/>
  <c i="1" r="AW114"/>
  <c i="18" r="F41"/>
  <c i="1" r="BD115"/>
  <c i="19" r="F41"/>
  <c i="1" r="BD116"/>
  <c i="19" r="F38"/>
  <c i="1" r="BA116"/>
  <c i="20" r="F40"/>
  <c i="1" r="BC117"/>
  <c i="23" r="F40"/>
  <c i="1" r="BC122"/>
  <c r="BC121"/>
  <c r="AY121"/>
  <c i="26" r="F41"/>
  <c i="1" r="BD126"/>
  <c i="27" r="F39"/>
  <c i="1" r="BB127"/>
  <c i="35" r="F39"/>
  <c i="1" r="BB136"/>
  <c i="38" r="F38"/>
  <c i="1" r="BA140"/>
  <c i="41" r="F38"/>
  <c i="1" r="BC144"/>
  <c i="4" r="F38"/>
  <c i="1" r="BA99"/>
  <c i="5" r="J38"/>
  <c i="1" r="AW100"/>
  <c i="7" r="F40"/>
  <c i="1" r="BC103"/>
  <c i="9" r="F39"/>
  <c i="1" r="BB105"/>
  <c i="10" r="J34"/>
  <c i="12" r="F40"/>
  <c i="1" r="BC108"/>
  <c i="13" r="F41"/>
  <c i="1" r="BD109"/>
  <c i="15" r="F39"/>
  <c i="1" r="BB111"/>
  <c i="25" r="J38"/>
  <c i="1" r="AW125"/>
  <c i="27" r="F40"/>
  <c i="1" r="BC127"/>
  <c i="35" r="F41"/>
  <c i="1" r="BD136"/>
  <c i="37" r="F40"/>
  <c i="1" r="BC139"/>
  <c i="41" r="F39"/>
  <c i="1" r="BD144"/>
  <c i="2" r="J38"/>
  <c i="1" r="AW97"/>
  <c i="12" r="J38"/>
  <c i="1" r="AW108"/>
  <c i="14" r="J38"/>
  <c i="1" r="AW110"/>
  <c i="17" r="F40"/>
  <c i="1" r="BC114"/>
  <c i="18" r="F38"/>
  <c i="1" r="BA115"/>
  <c i="19" r="F39"/>
  <c i="1" r="BB116"/>
  <c i="20" r="F41"/>
  <c i="1" r="BD117"/>
  <c i="23" r="F39"/>
  <c i="1" r="BB122"/>
  <c r="BB121"/>
  <c r="AX121"/>
  <c i="26" r="J38"/>
  <c i="1" r="AW126"/>
  <c i="28" r="J38"/>
  <c i="1" r="AW129"/>
  <c i="28" r="J34"/>
  <c i="29" r="F39"/>
  <c i="1" r="BB130"/>
  <c i="30" r="F38"/>
  <c i="1" r="BA131"/>
  <c i="31" r="F40"/>
  <c i="1" r="BC132"/>
  <c i="33" r="F40"/>
  <c i="1" r="BC134"/>
  <c i="34" r="F39"/>
  <c i="1" r="BB135"/>
  <c i="37" r="J38"/>
  <c i="1" r="AW139"/>
  <c i="40" r="F38"/>
  <c i="1" r="BA143"/>
  <c r="BA142"/>
  <c r="AW142"/>
  <c i="40" l="1" r="P133"/>
  <c r="P132"/>
  <c i="1" r="AU143"/>
  <c i="39" r="T130"/>
  <c i="5" r="P136"/>
  <c i="1" r="AU100"/>
  <c i="26" r="BK126"/>
  <c r="J126"/>
  <c i="21" r="T130"/>
  <c i="25" r="P128"/>
  <c i="1" r="AU125"/>
  <c i="23" r="R137"/>
  <c r="R136"/>
  <c i="21" r="P130"/>
  <c i="1" r="AU118"/>
  <c i="27" r="T131"/>
  <c i="16" r="T129"/>
  <c i="2" r="P142"/>
  <c i="16" r="P129"/>
  <c i="1" r="AU112"/>
  <c i="2" r="T142"/>
  <c i="24" r="P198"/>
  <c i="15" r="BK137"/>
  <c r="J137"/>
  <c i="23" r="P137"/>
  <c r="P136"/>
  <c i="1" r="AU122"/>
  <c i="4" r="T127"/>
  <c i="2" r="P197"/>
  <c i="24" r="T142"/>
  <c i="36" r="R129"/>
  <c i="2" r="T197"/>
  <c i="3" r="P133"/>
  <c i="1" r="AU98"/>
  <c i="15" r="R137"/>
  <c i="39" r="BK130"/>
  <c r="J130"/>
  <c r="J100"/>
  <c i="20" r="P130"/>
  <c i="1" r="AU117"/>
  <c i="20" r="T130"/>
  <c i="35" r="P133"/>
  <c i="1" r="AU136"/>
  <c i="15" r="T137"/>
  <c i="40" r="R133"/>
  <c r="R132"/>
  <c i="5" r="T136"/>
  <c i="35" r="R133"/>
  <c i="41" r="P124"/>
  <c r="P123"/>
  <c i="1" r="AU144"/>
  <c i="5" r="BK136"/>
  <c r="J136"/>
  <c r="J100"/>
  <c i="40" r="T132"/>
  <c i="24" r="P142"/>
  <c r="P141"/>
  <c i="1" r="AU124"/>
  <c i="4" r="R127"/>
  <c i="16" r="BK129"/>
  <c r="J129"/>
  <c r="J100"/>
  <c i="27" r="P131"/>
  <c i="1" r="AU127"/>
  <c i="20" r="R130"/>
  <c i="3" r="T133"/>
  <c i="16" r="R129"/>
  <c i="35" r="BK133"/>
  <c r="J133"/>
  <c r="J100"/>
  <c i="24" r="R198"/>
  <c r="R141"/>
  <c i="27" r="R131"/>
  <c i="15" r="P137"/>
  <c i="1" r="AU111"/>
  <c i="3" r="R133"/>
  <c i="4" r="BK127"/>
  <c r="J127"/>
  <c i="5" r="R136"/>
  <c i="24" r="T198"/>
  <c i="23" r="T137"/>
  <c r="T136"/>
  <c i="39" r="P130"/>
  <c i="1" r="AU141"/>
  <c i="2" r="R197"/>
  <c r="R141"/>
  <c i="21" r="BK130"/>
  <c r="J130"/>
  <c r="J100"/>
  <c i="36" r="P129"/>
  <c i="1" r="AU137"/>
  <c i="25" r="BK128"/>
  <c r="J128"/>
  <c r="J100"/>
  <c i="36" r="T129"/>
  <c i="1" r="AG110"/>
  <c i="23" r="BK137"/>
  <c r="J137"/>
  <c r="J101"/>
  <c i="18" r="BK125"/>
  <c r="J125"/>
  <c r="J100"/>
  <c i="41" r="BK124"/>
  <c r="J124"/>
  <c r="J99"/>
  <c i="40" r="BK160"/>
  <c r="J160"/>
  <c r="J107"/>
  <c r="J133"/>
  <c r="J101"/>
  <c i="1" r="AG139"/>
  <c i="37" r="J100"/>
  <c i="1" r="AG137"/>
  <c i="36" r="J100"/>
  <c i="1" r="AG134"/>
  <c i="33" r="J100"/>
  <c i="1" r="AG132"/>
  <c i="31" r="J100"/>
  <c i="1" r="AG131"/>
  <c i="30" r="J100"/>
  <c i="1" r="AG130"/>
  <c i="29" r="J100"/>
  <c i="1" r="AG129"/>
  <c i="28" r="J100"/>
  <c i="23" r="BK136"/>
  <c r="J136"/>
  <c r="J100"/>
  <c i="1" r="AG117"/>
  <c i="20" r="J100"/>
  <c i="1" r="AG116"/>
  <c i="19" r="J100"/>
  <c i="1" r="AG109"/>
  <c i="13" r="J100"/>
  <c i="1" r="AG108"/>
  <c i="12" r="J100"/>
  <c i="1" r="AG107"/>
  <c i="11" r="J100"/>
  <c i="1" r="AG106"/>
  <c i="10" r="J100"/>
  <c i="1" r="AG105"/>
  <c i="9" r="J100"/>
  <c i="1" r="AG104"/>
  <c i="8" r="J100"/>
  <c i="2" r="BK141"/>
  <c r="J141"/>
  <c i="1" r="AU142"/>
  <c r="AU101"/>
  <c i="2" r="F37"/>
  <c i="1" r="AZ97"/>
  <c r="BC138"/>
  <c r="AY138"/>
  <c r="BD138"/>
  <c i="40" r="F37"/>
  <c i="1" r="AZ143"/>
  <c r="AZ142"/>
  <c r="AV142"/>
  <c r="AT142"/>
  <c i="26" r="J34"/>
  <c i="1" r="AG126"/>
  <c r="AU113"/>
  <c i="4" r="J37"/>
  <c i="1" r="AV99"/>
  <c r="AT99"/>
  <c i="16" r="F37"/>
  <c i="1" r="AZ112"/>
  <c i="27" r="J34"/>
  <c i="1" r="AG127"/>
  <c i="29" r="F37"/>
  <c i="1" r="AZ130"/>
  <c i="31" r="F37"/>
  <c i="1" r="AZ132"/>
  <c i="34" r="J37"/>
  <c i="1" r="AV135"/>
  <c r="AT135"/>
  <c r="BA138"/>
  <c r="AW138"/>
  <c i="39" r="J37"/>
  <c i="1" r="AV141"/>
  <c r="AT141"/>
  <c r="AU128"/>
  <c i="3" r="J34"/>
  <c i="1" r="AG98"/>
  <c i="7" r="F37"/>
  <c i="1" r="AZ103"/>
  <c i="11" r="J37"/>
  <c i="1" r="AV107"/>
  <c r="AT107"/>
  <c r="AN107"/>
  <c i="16" r="J37"/>
  <c i="1" r="AV112"/>
  <c r="AT112"/>
  <c i="28" r="F37"/>
  <c i="1" r="AZ129"/>
  <c i="32" r="F37"/>
  <c i="1" r="AZ133"/>
  <c i="38" r="J34"/>
  <c i="1" r="AG140"/>
  <c r="AG138"/>
  <c i="40" r="J37"/>
  <c i="1" r="AV143"/>
  <c r="AT143"/>
  <c i="2" r="J37"/>
  <c i="1" r="AV97"/>
  <c r="AT97"/>
  <c i="38" r="J37"/>
  <c i="1" r="AV140"/>
  <c r="AT140"/>
  <c i="15" r="J34"/>
  <c i="1" r="AG111"/>
  <c i="4" r="F37"/>
  <c i="1" r="AZ99"/>
  <c r="BB113"/>
  <c r="AX113"/>
  <c i="18" r="F37"/>
  <c i="1" r="AZ115"/>
  <c i="21" r="F37"/>
  <c i="1" r="AZ118"/>
  <c i="24" r="F37"/>
  <c i="1" r="AZ124"/>
  <c r="AU121"/>
  <c i="3" r="F37"/>
  <c i="1" r="AZ98"/>
  <c i="24" r="J34"/>
  <c i="1" r="AG124"/>
  <c i="25" r="F37"/>
  <c i="1" r="AZ125"/>
  <c i="32" r="J34"/>
  <c i="1" r="AG133"/>
  <c r="BB128"/>
  <c r="AX128"/>
  <c r="BD128"/>
  <c i="36" r="F37"/>
  <c i="1" r="AZ137"/>
  <c i="5" r="J37"/>
  <c i="1" r="AV100"/>
  <c r="AT100"/>
  <c i="27" r="J37"/>
  <c i="1" r="AV127"/>
  <c r="AT127"/>
  <c r="AU138"/>
  <c i="5" r="F37"/>
  <c i="1" r="AZ100"/>
  <c i="26" r="F37"/>
  <c i="1" r="AZ126"/>
  <c i="30" r="J37"/>
  <c i="1" r="AV131"/>
  <c r="AT131"/>
  <c r="AN131"/>
  <c r="BA128"/>
  <c r="AW128"/>
  <c i="34" r="J34"/>
  <c i="1" r="AG135"/>
  <c r="AG128"/>
  <c i="35" r="F37"/>
  <c i="1" r="AZ136"/>
  <c i="4" r="J34"/>
  <c i="1" r="AG99"/>
  <c i="6" r="J37"/>
  <c i="1" r="AV102"/>
  <c r="AT102"/>
  <c i="9" r="J37"/>
  <c i="1" r="AV105"/>
  <c r="AT105"/>
  <c r="AN105"/>
  <c r="BC101"/>
  <c r="AY101"/>
  <c i="14" r="J37"/>
  <c i="1" r="AV110"/>
  <c r="AT110"/>
  <c r="AN110"/>
  <c i="19" r="J37"/>
  <c i="1" r="AV116"/>
  <c r="AT116"/>
  <c r="AN116"/>
  <c i="20" r="J37"/>
  <c i="1" r="AV117"/>
  <c r="AT117"/>
  <c r="AN117"/>
  <c i="29" r="J37"/>
  <c i="1" r="AV130"/>
  <c r="AT130"/>
  <c r="AN130"/>
  <c i="31" r="J37"/>
  <c i="1" r="AV132"/>
  <c r="AT132"/>
  <c r="AN132"/>
  <c i="34" r="F37"/>
  <c i="1" r="AZ135"/>
  <c r="BB138"/>
  <c r="AX138"/>
  <c i="38" r="F37"/>
  <c i="1" r="AZ140"/>
  <c i="41" r="J35"/>
  <c i="1" r="AV144"/>
  <c r="AT144"/>
  <c i="6" r="J34"/>
  <c i="1" r="AG102"/>
  <c i="8" r="F37"/>
  <c i="1" r="AZ104"/>
  <c i="10" r="F37"/>
  <c i="1" r="AZ106"/>
  <c i="12" r="F37"/>
  <c i="1" r="AZ108"/>
  <c r="BB101"/>
  <c r="AX101"/>
  <c i="15" r="F37"/>
  <c i="1" r="AZ111"/>
  <c r="BC128"/>
  <c r="AY128"/>
  <c i="37" r="F37"/>
  <c i="1" r="AZ139"/>
  <c i="7" r="J37"/>
  <c i="1" r="AV103"/>
  <c r="AT103"/>
  <c i="12" r="J37"/>
  <c i="1" r="AV108"/>
  <c r="AT108"/>
  <c r="AN108"/>
  <c r="BD101"/>
  <c i="17" r="F37"/>
  <c i="1" r="AZ114"/>
  <c i="20" r="F37"/>
  <c i="1" r="AZ117"/>
  <c i="28" r="J37"/>
  <c i="1" r="AV129"/>
  <c r="AT129"/>
  <c r="AN129"/>
  <c i="32" r="J37"/>
  <c i="1" r="AV133"/>
  <c r="AT133"/>
  <c i="39" r="F37"/>
  <c i="1" r="AZ141"/>
  <c i="3" r="J37"/>
  <c i="1" r="AV98"/>
  <c r="AT98"/>
  <c i="25" r="J37"/>
  <c i="1" r="AV125"/>
  <c r="AT125"/>
  <c i="33" r="F37"/>
  <c i="1" r="AZ134"/>
  <c i="37" r="J37"/>
  <c i="1" r="AV139"/>
  <c r="AT139"/>
  <c r="AN139"/>
  <c i="6" r="F37"/>
  <c i="1" r="AZ102"/>
  <c i="10" r="J37"/>
  <c i="1" r="AV106"/>
  <c r="AT106"/>
  <c r="AN106"/>
  <c i="13" r="F37"/>
  <c i="1" r="AZ109"/>
  <c i="15" r="J37"/>
  <c i="1" r="AV111"/>
  <c r="AT111"/>
  <c r="AN111"/>
  <c i="35" r="J37"/>
  <c i="1" r="AV136"/>
  <c r="AT136"/>
  <c i="7" r="J34"/>
  <c i="1" r="AG103"/>
  <c i="9" r="F37"/>
  <c i="1" r="AZ105"/>
  <c r="BA101"/>
  <c r="AW101"/>
  <c i="14" r="F37"/>
  <c i="1" r="AZ110"/>
  <c i="17" r="J34"/>
  <c i="1" r="AG114"/>
  <c i="19" r="F37"/>
  <c i="1" r="AZ116"/>
  <c i="21" r="J37"/>
  <c i="1" r="AV118"/>
  <c r="AT118"/>
  <c i="24" r="J37"/>
  <c i="1" r="AV124"/>
  <c r="AT124"/>
  <c i="41" r="F35"/>
  <c i="1" r="AZ144"/>
  <c i="8" r="J37"/>
  <c i="1" r="AV104"/>
  <c r="AT104"/>
  <c r="AN104"/>
  <c i="11" r="F37"/>
  <c i="1" r="AZ107"/>
  <c r="BD113"/>
  <c r="BA113"/>
  <c r="AW113"/>
  <c r="BC113"/>
  <c r="AY113"/>
  <c i="18" r="J37"/>
  <c i="1" r="AV115"/>
  <c r="AT115"/>
  <c i="22" r="J37"/>
  <c i="1" r="AV120"/>
  <c r="AT120"/>
  <c i="23" r="J37"/>
  <c i="1" r="AV122"/>
  <c r="AT122"/>
  <c i="27" r="F37"/>
  <c i="1" r="AZ127"/>
  <c i="13" r="J37"/>
  <c i="1" r="AV109"/>
  <c r="AT109"/>
  <c r="AN109"/>
  <c i="17" r="J37"/>
  <c i="1" r="AV114"/>
  <c r="AT114"/>
  <c i="22" r="F37"/>
  <c i="1" r="AZ120"/>
  <c r="AZ119"/>
  <c r="AV119"/>
  <c r="AT119"/>
  <c i="22" r="J34"/>
  <c i="1" r="AG120"/>
  <c r="AG119"/>
  <c i="23" r="F37"/>
  <c i="1" r="AZ122"/>
  <c r="AZ121"/>
  <c r="AV121"/>
  <c r="AT121"/>
  <c i="26" r="J37"/>
  <c i="1" r="AV126"/>
  <c r="AT126"/>
  <c r="AN126"/>
  <c i="30" r="F37"/>
  <c i="1" r="AZ131"/>
  <c i="33" r="J37"/>
  <c i="1" r="AV134"/>
  <c r="AT134"/>
  <c r="AN134"/>
  <c i="36" r="J37"/>
  <c i="1" r="AV137"/>
  <c r="AT137"/>
  <c r="AN137"/>
  <c i="2" r="J34"/>
  <c i="1" r="AG97"/>
  <c i="24" l="1" r="T141"/>
  <c i="2" r="T141"/>
  <c r="P141"/>
  <c i="1" r="AU97"/>
  <c i="15" r="J100"/>
  <c i="26" r="J100"/>
  <c i="4" r="J100"/>
  <c i="41" r="BK123"/>
  <c r="J123"/>
  <c i="40" r="BK132"/>
  <c r="J132"/>
  <c r="J100"/>
  <c i="1" r="AN140"/>
  <c i="38" r="J43"/>
  <c i="37" r="J43"/>
  <c i="36" r="J43"/>
  <c i="1" r="AN135"/>
  <c i="34" r="J43"/>
  <c i="1" r="AN133"/>
  <c i="33" r="J43"/>
  <c i="32" r="J43"/>
  <c i="31" r="J43"/>
  <c i="30" r="J43"/>
  <c i="29" r="J43"/>
  <c i="1" r="AN127"/>
  <c i="28" r="J43"/>
  <c i="27" r="J43"/>
  <c i="26" r="J43"/>
  <c i="1" r="AN124"/>
  <c i="24" r="J43"/>
  <c i="1" r="AN119"/>
  <c r="AN120"/>
  <c i="22" r="J43"/>
  <c i="20" r="J43"/>
  <c i="19" r="J43"/>
  <c i="1" r="AN114"/>
  <c i="17" r="J43"/>
  <c i="15" r="J43"/>
  <c i="14" r="J43"/>
  <c i="13" r="J43"/>
  <c i="12" r="J43"/>
  <c i="11" r="J43"/>
  <c i="10" r="J43"/>
  <c i="9" r="J43"/>
  <c i="1" r="AN103"/>
  <c i="8" r="J43"/>
  <c i="1" r="AN102"/>
  <c i="7" r="J43"/>
  <c i="6" r="J43"/>
  <c i="1" r="AN98"/>
  <c i="4" r="J43"/>
  <c i="1" r="AN97"/>
  <c i="2" r="J100"/>
  <c i="3" r="J43"/>
  <c i="2" r="J43"/>
  <c i="1" r="AN99"/>
  <c r="AU123"/>
  <c i="5" r="J34"/>
  <c i="1" r="AG100"/>
  <c i="25" r="J34"/>
  <c i="1" r="AG125"/>
  <c i="21" r="J34"/>
  <c i="1" r="AG118"/>
  <c r="BA96"/>
  <c r="AU96"/>
  <c r="AU95"/>
  <c r="AU94"/>
  <c r="AZ138"/>
  <c r="AV138"/>
  <c r="AT138"/>
  <c r="AN138"/>
  <c i="35" r="J34"/>
  <c i="1" r="AG136"/>
  <c i="16" r="J34"/>
  <c i="1" r="AG112"/>
  <c i="18" r="J34"/>
  <c i="1" r="AG115"/>
  <c r="AG113"/>
  <c i="41" r="J32"/>
  <c i="1" r="AG144"/>
  <c r="AZ113"/>
  <c r="AV113"/>
  <c r="AT113"/>
  <c r="AN113"/>
  <c r="BC123"/>
  <c r="AY123"/>
  <c i="39" r="J34"/>
  <c i="1" r="AG141"/>
  <c r="BD96"/>
  <c i="23" r="J34"/>
  <c i="1" r="AG122"/>
  <c r="AG121"/>
  <c r="AN121"/>
  <c r="BD123"/>
  <c r="BC96"/>
  <c r="AY96"/>
  <c r="AZ101"/>
  <c r="AV101"/>
  <c r="AT101"/>
  <c r="BB123"/>
  <c r="AX123"/>
  <c r="BB96"/>
  <c r="AX96"/>
  <c r="AZ128"/>
  <c r="AV128"/>
  <c r="AT128"/>
  <c r="AN128"/>
  <c r="AG101"/>
  <c r="BA123"/>
  <c r="AW123"/>
  <c i="18" l="1" r="J43"/>
  <c i="35" r="J43"/>
  <c i="41" r="J41"/>
  <c i="21" r="J43"/>
  <c i="16" r="J43"/>
  <c i="5" r="J43"/>
  <c i="39" r="J43"/>
  <c i="25" r="J43"/>
  <c i="41" r="J98"/>
  <c i="23" r="J43"/>
  <c i="1" r="AN122"/>
  <c r="AN101"/>
  <c r="AN141"/>
  <c r="AN112"/>
  <c r="AN100"/>
  <c r="AN144"/>
  <c r="AN125"/>
  <c r="AN136"/>
  <c r="AN118"/>
  <c r="AN115"/>
  <c r="AZ96"/>
  <c r="AZ123"/>
  <c r="AV123"/>
  <c r="AT123"/>
  <c r="AG96"/>
  <c i="40" r="J34"/>
  <c i="1" r="AG143"/>
  <c r="AG142"/>
  <c r="AN142"/>
  <c r="AW96"/>
  <c r="BB95"/>
  <c r="AX95"/>
  <c r="BD95"/>
  <c r="BD94"/>
  <c r="W33"/>
  <c r="BC95"/>
  <c r="BC94"/>
  <c r="AY94"/>
  <c r="BA95"/>
  <c r="BA94"/>
  <c r="W30"/>
  <c i="40" l="1" r="J43"/>
  <c i="1" r="AN143"/>
  <c r="AG123"/>
  <c r="AN123"/>
  <c r="AZ95"/>
  <c r="AV95"/>
  <c r="W32"/>
  <c r="AV96"/>
  <c r="AT96"/>
  <c r="AN96"/>
  <c r="BB94"/>
  <c r="AX94"/>
  <c r="AY95"/>
  <c r="AW95"/>
  <c r="AT95"/>
  <c r="AW94"/>
  <c r="AK30"/>
  <c l="1" r="AG95"/>
  <c r="AG94"/>
  <c r="AK26"/>
  <c r="AZ94"/>
  <c r="AV94"/>
  <c r="AK29"/>
  <c r="AK35"/>
  <c r="W31"/>
  <c l="1" r="AN95"/>
  <c r="W29"/>
  <c r="AT94"/>
  <c r="AN94"/>
</calcChain>
</file>

<file path=xl/sharedStrings.xml><?xml version="1.0" encoding="utf-8"?>
<sst xmlns="http://schemas.openxmlformats.org/spreadsheetml/2006/main">
  <si>
    <t>Export Komplet</t>
  </si>
  <si>
    <t/>
  </si>
  <si>
    <t>2.0</t>
  </si>
  <si>
    <t>False</t>
  </si>
  <si>
    <t>{71a70156-9cae-4faa-86b8-f26719d23912}</t>
  </si>
  <si>
    <t xml:space="preserve">&gt;&gt;  skryté sloupce  &lt;&lt;</t>
  </si>
  <si>
    <t>0,01</t>
  </si>
  <si>
    <t>21</t>
  </si>
  <si>
    <t>15</t>
  </si>
  <si>
    <t>REKAPITULACE STAVBY</t>
  </si>
  <si>
    <t xml:space="preserve">v ---  níže se nacházejí doplnkové a pomocné údaje k sestavám  --- v</t>
  </si>
  <si>
    <t>Návod na vyplnění</t>
  </si>
  <si>
    <t>0,001</t>
  </si>
  <si>
    <t>Kód:</t>
  </si>
  <si>
    <t>LT14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</si>
  <si>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</si>
  <si>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</si>
  <si>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FNOL Novostavba Pavilonu B</t>
  </si>
  <si>
    <t>KSO:</t>
  </si>
  <si>
    <t>CC-CZ:</t>
  </si>
  <si>
    <t>Místo:</t>
  </si>
  <si>
    <t xml:space="preserve"> </t>
  </si>
  <si>
    <t>Datum:</t>
  </si>
  <si>
    <t>8. 4. 2023</t>
  </si>
  <si>
    <t>Zadavatel:</t>
  </si>
  <si>
    <t>IČ:</t>
  </si>
  <si>
    <t>Fakultní nemocnice Olomouc</t>
  </si>
  <si>
    <t>DIČ:</t>
  </si>
  <si>
    <t>Uchazeč:</t>
  </si>
  <si>
    <t>Vyplň údaj</t>
  </si>
  <si>
    <t>Projektant:</t>
  </si>
  <si>
    <t>LTProjekt, EP Rožnov</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</si>
  <si>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</si>
  <si>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</si>
  <si>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</si>
  <si>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</si>
  <si>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</si>
  <si>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</si>
  <si>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</si>
  <si>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</si>
  <si>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</si>
  <si>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</si>
  <si>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</si>
  <si>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</si>
  <si>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</si>
  <si>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</si>
  <si>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</si>
  <si>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</si>
  <si>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</si>
  <si>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</si>
  <si>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</si>
  <si>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</si>
  <si>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</si>
  <si>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</si>
  <si>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</si>
  <si>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</si>
  <si>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</si>
  <si>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</si>
  <si>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</si>
  <si>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</si>
  <si>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</si>
  <si>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</si>
  <si>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</si>
  <si>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</si>
  <si>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</si>
  <si>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</si>
  <si>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</si>
  <si>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</si>
  <si>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</si>
  <si>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</si>
  <si>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</si>
  <si>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</si>
  <si>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</si>
  <si>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</si>
  <si>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</si>
  <si>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</si>
  <si>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</si>
  <si>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</si>
  <si>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</si>
  <si>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E2</t>
  </si>
  <si>
    <t>ETAPA 2</t>
  </si>
  <si>
    <t>STA</t>
  </si>
  <si>
    <t>1</t>
  </si>
  <si>
    <t>{aa6da0a5-7a4c-43d1-8e8c-0ab5e1ed9358}</t>
  </si>
  <si>
    <t>80111</t>
  </si>
  <si>
    <t>2</t>
  </si>
  <si>
    <t>SO01.02</t>
  </si>
  <si>
    <t>Vnitřní dostavba nízkoprahového urgentního příjmu</t>
  </si>
  <si>
    <t>Soupis</t>
  </si>
  <si>
    <t>{597c0736-39a3-47f0-860d-8370adedff1c}</t>
  </si>
  <si>
    <t>/</t>
  </si>
  <si>
    <t>SO01.e2</t>
  </si>
  <si>
    <t>Architektonicko stavební a konstrukční část a PBŘ</t>
  </si>
  <si>
    <t>3</t>
  </si>
  <si>
    <t>{2093793c-83d2-479b-b5a0-f95919fee856}</t>
  </si>
  <si>
    <t>D.1.4a</t>
  </si>
  <si>
    <t>Zdravotně technická instalace</t>
  </si>
  <si>
    <t>{5667d282-da04-46b1-8635-39867b77cf6b}</t>
  </si>
  <si>
    <t>D.1.4b</t>
  </si>
  <si>
    <t>Vytápění</t>
  </si>
  <si>
    <t>{3c4165fa-682c-445a-bef9-daba10ad5c8f}</t>
  </si>
  <si>
    <t>D.1.4c</t>
  </si>
  <si>
    <t>Silnoproudá elektrotechnika</t>
  </si>
  <si>
    <t>{003ec5ea-33e0-4f8d-b192-9b4a2279d82a}</t>
  </si>
  <si>
    <t>D.1.4d</t>
  </si>
  <si>
    <t>Elektronické komunikace</t>
  </si>
  <si>
    <t>{d2303af1-f4ce-4759-a21e-23116976e0b1}</t>
  </si>
  <si>
    <t>D.1.4d (11)</t>
  </si>
  <si>
    <t>EK-CCTV</t>
  </si>
  <si>
    <t>4</t>
  </si>
  <si>
    <t>{8302c878-95e1-45f0-ac86-89736fbf4325}</t>
  </si>
  <si>
    <t>D.1.4d (14)</t>
  </si>
  <si>
    <t>EK-EKV</t>
  </si>
  <si>
    <t>{e590f409-bdf6-4be7-8e85-0138edcf81e5}</t>
  </si>
  <si>
    <t>D.1.4d (13)</t>
  </si>
  <si>
    <t>EK-JČ</t>
  </si>
  <si>
    <t>{e6fb3fcb-b8f0-4196-a8ab-6d64e3fcd8b8}</t>
  </si>
  <si>
    <t>D.1.4d (16)</t>
  </si>
  <si>
    <t>EK-KS-SP</t>
  </si>
  <si>
    <t>{dcb62954-2347-46fe-8d15-fe4b2b6bf988}</t>
  </si>
  <si>
    <t>D.1.4d (15)</t>
  </si>
  <si>
    <t>EK-MT</t>
  </si>
  <si>
    <t>{1e34853d-7e7e-4ecf-8480-c4460a935374}</t>
  </si>
  <si>
    <t>D.1.4d (10)</t>
  </si>
  <si>
    <t>EK-SK</t>
  </si>
  <si>
    <t>{2944cff3-5fe1-4c80-a321-cd4cf058707c}</t>
  </si>
  <si>
    <t>D.1.4d (12)</t>
  </si>
  <si>
    <t>EK-STA</t>
  </si>
  <si>
    <t>{e88edbe0-710a-4f2d-9d81-d91fc2056de7}</t>
  </si>
  <si>
    <t>D.1.4d (17)</t>
  </si>
  <si>
    <t>EK-VS</t>
  </si>
  <si>
    <t>{6cd3ebee-6394-42a5-9937-c59fd101d794}</t>
  </si>
  <si>
    <t>D.1.4e</t>
  </si>
  <si>
    <t>Rozvody medicinálních plynů</t>
  </si>
  <si>
    <t>{112c1020-81bd-4636-a74c-012974e0d992}</t>
  </si>
  <si>
    <t>D.1.4f</t>
  </si>
  <si>
    <t>Vzduchotechnika</t>
  </si>
  <si>
    <t>{96ba41c9-7012-42fe-a0b0-b0baa003f10e}</t>
  </si>
  <si>
    <t>D.1.4g</t>
  </si>
  <si>
    <t>Měření a regulace</t>
  </si>
  <si>
    <t>{5bf8cf14-f184-4920-83cd-94b618c8cdf1}</t>
  </si>
  <si>
    <t>D.1.4h</t>
  </si>
  <si>
    <t>EPS a NZS</t>
  </si>
  <si>
    <t>{c6502254-8554-4625-b169-5bb92b4464d2}</t>
  </si>
  <si>
    <t>D.1.4h (2)</t>
  </si>
  <si>
    <t>EPS</t>
  </si>
  <si>
    <t>{c822a1f1-adfb-4f35-8e06-6f38b9e97c20}</t>
  </si>
  <si>
    <t>D.1.4h (3)</t>
  </si>
  <si>
    <t>NZS</t>
  </si>
  <si>
    <t>{8813e2a4-0bb3-4aa9-87b2-a9299f84c607}</t>
  </si>
  <si>
    <t>D.1.4i</t>
  </si>
  <si>
    <t>Urgentní příjem</t>
  </si>
  <si>
    <t>{67d5c096-673e-449b-9a87-3bd2b42df5bd}</t>
  </si>
  <si>
    <t>D.1.4j</t>
  </si>
  <si>
    <t>Rozvody chladu</t>
  </si>
  <si>
    <t>{62d53644-a49a-404b-ab86-030289b5dfd9}</t>
  </si>
  <si>
    <t>D.1.4k</t>
  </si>
  <si>
    <t>Zdroj a rozvody páry pro vlhčení</t>
  </si>
  <si>
    <t>{0d05b403-7ad3-4f12-8bd4-a222b6da3301}</t>
  </si>
  <si>
    <t>D.1.5a</t>
  </si>
  <si>
    <t>Zdravotechnická technologie</t>
  </si>
  <si>
    <t>{76799da3-c44e-4065-87b6-a7bc8f3f9096}</t>
  </si>
  <si>
    <t>D.1.5a_1</t>
  </si>
  <si>
    <t>Zdravotnická technologie pevně spojené se stavbou</t>
  </si>
  <si>
    <t>{89a51c39-a291-4c2c-bc95-1f484ac95e6f}</t>
  </si>
  <si>
    <t>D.1.6</t>
  </si>
  <si>
    <t>Interér</t>
  </si>
  <si>
    <t>{fd18a535-df60-4777-845f-9b45072f3f48}</t>
  </si>
  <si>
    <t>D.1.6_1.2b</t>
  </si>
  <si>
    <t>Zabudovaný</t>
  </si>
  <si>
    <t>{0cefd795-a8ed-4da0-ad97-f456b198aa31}</t>
  </si>
  <si>
    <t>SO03.02</t>
  </si>
  <si>
    <t>{c1b2ff4f-ecab-4a3f-b0f8-7ea53c1a926b}</t>
  </si>
  <si>
    <t>SO03.e2</t>
  </si>
  <si>
    <t>{c2e20174-03a8-402e-8b2d-6f354ceccb69}</t>
  </si>
  <si>
    <t>{c28bcc1c-f298-4535-ba38-70cc0db8eb8d}</t>
  </si>
  <si>
    <t>{9c0f18df-a41f-47da-9f4b-ca47effe671e}</t>
  </si>
  <si>
    <t>{bf370fbd-fb7c-4a1b-a346-6f96db049667}</t>
  </si>
  <si>
    <t>{9484ff0f-2b55-4451-a64c-cbc1e62c897b}</t>
  </si>
  <si>
    <t>D.1.4d (31)</t>
  </si>
  <si>
    <t>{0083297c-7749-4a3d-80ea-6f0570caef6c}</t>
  </si>
  <si>
    <t>D.1.4d (30)</t>
  </si>
  <si>
    <t>{11946bce-399f-428c-8ed9-666772f6bccc}</t>
  </si>
  <si>
    <t>D.1.4d (33)</t>
  </si>
  <si>
    <t>{4e78de85-7932-40b3-b046-822da9fef07b}</t>
  </si>
  <si>
    <t>D.1.4d (32)</t>
  </si>
  <si>
    <t>{46cf5cc3-26ba-40f3-8d3c-8d094b100c0c}</t>
  </si>
  <si>
    <t>D.1.4d (28)</t>
  </si>
  <si>
    <t>{f4952e7f-ad00-4365-b3ca-1f59f579f22c}</t>
  </si>
  <si>
    <t>D.1.4d (29)</t>
  </si>
  <si>
    <t>{472afde9-28c8-415b-ad3d-ade32de3b039}</t>
  </si>
  <si>
    <t>D.1.4d (34)</t>
  </si>
  <si>
    <t>{ad10b426-3aaf-4e0a-9c60-4adb5dd4bb67}</t>
  </si>
  <si>
    <t>{ef244eec-fa40-4f32-a2be-07278a63d3db}</t>
  </si>
  <si>
    <t>{e2bab1fe-fe38-4165-9d72-ad45769fc1b8}</t>
  </si>
  <si>
    <t>{aa9f486f-de76-4806-96c5-bb4694aa28b0}</t>
  </si>
  <si>
    <t>D.1.4h (8)</t>
  </si>
  <si>
    <t>{0a42deed-00b5-47d8-ae20-cf76c7397b4c}</t>
  </si>
  <si>
    <t>D.1.4h (9)</t>
  </si>
  <si>
    <t>{73af53ec-96a7-4d89-abb0-e645c22e10c7}</t>
  </si>
  <si>
    <t>Rozvod chladu</t>
  </si>
  <si>
    <t>{974cbb1c-1137-439a-ba71-044761f31bef}</t>
  </si>
  <si>
    <t>{d5c5f010-b5f1-4b1f-91b2-d5a5ad453ad0}</t>
  </si>
  <si>
    <t>D.1.6_3.2b</t>
  </si>
  <si>
    <t>{882a1d31-7546-49db-9375-bc0508645611}</t>
  </si>
  <si>
    <t>VON</t>
  </si>
  <si>
    <t>Vedlejší a ostatní náklady</t>
  </si>
  <si>
    <t>{0c809ecf-33e2-4c29-8f85-652c60ef201b}</t>
  </si>
  <si>
    <t>KRYCÍ LIST SOUPISU PRACÍ</t>
  </si>
  <si>
    <t>Objekt:</t>
  </si>
  <si>
    <t>E2 - ETAPA 2</t>
  </si>
  <si>
    <t>Soupis:</t>
  </si>
  <si>
    <t>SO01.02 - Vnitřní dostavba nízkoprahového urgentního příjmu</t>
  </si>
  <si>
    <t>Úroveň 3:</t>
  </si>
  <si>
    <t>SO01.e2 - Architektonicko stavební a konstrukční část a PBŘ</t>
  </si>
  <si>
    <t xml:space="preserve">Položky označené D+M (dodávka + montáž) se oceňují včetně přesunu hmot. Ostatní vlastní položky jsou založeny na cenové soustavě URS.  Veškeré prvky a konstrukce se oceňují jako kompletní, včetně detailů, pomocných prací (vysekání drážek, doklinkování, vysekání kapes, lože apod.).  Jakýkoliv rozpor mezi PD a Soupisem prací je nutné na základě důsledné kontroly zhotovitelem neprodleně oznámit. Od sádrokartonových příček jsou odečteny otvory, toto je nutno případně zohlednit v ceně.  Veškeré výrobky je třeba ocenit přesně dle jejich specifik uvedených v projektové dokumentaci D.1.1-501 až D.1.1-507.</t>
  </si>
  <si>
    <t>REKAPITULACE ČLENĚNÍ SOUPISU PRACÍ</t>
  </si>
  <si>
    <t>Kód dílu - Popis</t>
  </si>
  <si>
    <t>Cena celkem [CZK]</t>
  </si>
  <si>
    <t>Náklady ze soupisu prací</t>
  </si>
  <si>
    <t>-1</t>
  </si>
  <si>
    <t>HSV - Práce a dodávky HSV</t>
  </si>
  <si>
    <t xml:space="preserve">    6 - Úpravy povrchů, podlahy a osazování výplní</t>
  </si>
  <si>
    <t xml:space="preserve">      63 - Podlahy a podlahové konstrukce</t>
  </si>
  <si>
    <t xml:space="preserve">    9 - Ostatní konstrukce a práce, bourání</t>
  </si>
  <si>
    <t xml:space="preserve">    998 - Přesun hmot</t>
  </si>
  <si>
    <t>PSV - Práce a dodávky PSV</t>
  </si>
  <si>
    <t xml:space="preserve">    711 - Izolace proti vodě, vlhkosti a plynům</t>
  </si>
  <si>
    <t xml:space="preserve">    713 - Izolace tepelné</t>
  </si>
  <si>
    <t xml:space="preserve">    763 - Konstrukce suché výstavby</t>
  </si>
  <si>
    <t xml:space="preserve">    766 - Konstrukce truhlářské</t>
  </si>
  <si>
    <t xml:space="preserve">    767 - Konstrukce zámečnické</t>
  </si>
  <si>
    <t xml:space="preserve">    769 - Prvky z plastu</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</si>
  <si>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</si>
  <si>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</si>
  <si>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</si>
  <si>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</si>
  <si>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</si>
  <si>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</si>
  <si>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</si>
  <si>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</si>
  <si>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</si>
  <si>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</si>
  <si>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</si>
  <si>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</si>
  <si>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</si>
  <si>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</si>
  <si>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</si>
  <si>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</si>
  <si>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</si>
  <si>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</si>
  <si>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</si>
  <si>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</si>
  <si>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</si>
  <si>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6</t>
  </si>
  <si>
    <t>Úpravy povrchů, podlahy a osazování výplní</t>
  </si>
  <si>
    <t>63</t>
  </si>
  <si>
    <t>Podlahy a podlahové konstrukce</t>
  </si>
  <si>
    <t>K</t>
  </si>
  <si>
    <t>631311115</t>
  </si>
  <si>
    <t>Mazanina tl přes 50 do 80 mm z betonu prostého bez zvýšených nároků na prostředí tř. C 20/25</t>
  </si>
  <si>
    <t>m3</t>
  </si>
  <si>
    <t>CS ÚRS 2023 01</t>
  </si>
  <si>
    <t>-1495447094</t>
  </si>
  <si>
    <t>VV</t>
  </si>
  <si>
    <t>D.1.01.1-103, D.1.01.1-104, D.1.01.1-105, D.1.01.1-107, D.1.01.1-108, D.1.01.1-109, D.1.01.1-110, , D.1.01.1-111, D.1.01.1-002</t>
  </si>
  <si>
    <t>Skladba G2</t>
  </si>
  <si>
    <t>17,1*0,076</t>
  </si>
  <si>
    <t>Součet</t>
  </si>
  <si>
    <t>631319171</t>
  </si>
  <si>
    <t>Příplatek k mazanině tl přes 50 do 80 mm za stržení povrchu spodní vrstvy před vložením výztuže</t>
  </si>
  <si>
    <t>242353211</t>
  </si>
  <si>
    <t>631362021</t>
  </si>
  <si>
    <t>Výztuž mazanin svařovanými sítěmi Kari</t>
  </si>
  <si>
    <t>t</t>
  </si>
  <si>
    <t>-1257245950</t>
  </si>
  <si>
    <t>17,1*8,12/6000*1,1</t>
  </si>
  <si>
    <t>632451234x04</t>
  </si>
  <si>
    <t>Potěr cementový litý CT - C25 - F5, tl. 65 mm, vč. dodávky</t>
  </si>
  <si>
    <t>m2</t>
  </si>
  <si>
    <t>-636013599</t>
  </si>
  <si>
    <t>Skladba E1</t>
  </si>
  <si>
    <t>740,19</t>
  </si>
  <si>
    <t>5</t>
  </si>
  <si>
    <t>632451234x01</t>
  </si>
  <si>
    <t>Potěr cementový litý CT - C25 - F5, tl. 75 mm, vč. dodávky</t>
  </si>
  <si>
    <t>263462714</t>
  </si>
  <si>
    <t>Skladba A1</t>
  </si>
  <si>
    <t>540,14</t>
  </si>
  <si>
    <t>Skladba C1</t>
  </si>
  <si>
    <t>653,68</t>
  </si>
  <si>
    <t>632451234x02</t>
  </si>
  <si>
    <t>Potěr cementový C20/25 s přísadou zvyšující pevnost v tlaku a ohybu, tl. 74 mm, vč. dodávky</t>
  </si>
  <si>
    <t>-888147912</t>
  </si>
  <si>
    <t>Potěr cementový C20/25 s přísadou zvyšující pevnost v tlaku a ohybu prostřednictvím zušlechtění syntetickými hmotami technikou polymerizace, tl. 74 mm</t>
  </si>
  <si>
    <t>Skladba B1</t>
  </si>
  <si>
    <t>16,31</t>
  </si>
  <si>
    <t>7</t>
  </si>
  <si>
    <t>632481213</t>
  </si>
  <si>
    <t>Separační vrstva z PE fólie s přelepenými spoji</t>
  </si>
  <si>
    <t>-1043311850</t>
  </si>
  <si>
    <t>S přelepenými spoji</t>
  </si>
  <si>
    <t>17,1</t>
  </si>
  <si>
    <t>9</t>
  </si>
  <si>
    <t>Ostatní konstrukce a práce, bourání</t>
  </si>
  <si>
    <t>8</t>
  </si>
  <si>
    <t>949101111</t>
  </si>
  <si>
    <t>Lešení pomocné pro objekty pozemních staveb s lešeňovou podlahou v do 1,9 m zatížení do 150 kg/m2</t>
  </si>
  <si>
    <t>2059274220</t>
  </si>
  <si>
    <t>1967,42</t>
  </si>
  <si>
    <t>952901111</t>
  </si>
  <si>
    <t>Vyčištění budov bytové a občanské výstavby při výšce podlaží do 4 m</t>
  </si>
  <si>
    <t>343003452</t>
  </si>
  <si>
    <t>10</t>
  </si>
  <si>
    <t>9X004</t>
  </si>
  <si>
    <t>D+M sponkování podlah vč. zalití, prořezání, vč. pomocných prací, doplňků</t>
  </si>
  <si>
    <t>m</t>
  </si>
  <si>
    <t>-1786880888</t>
  </si>
  <si>
    <t>998</t>
  </si>
  <si>
    <t>Přesun hmot</t>
  </si>
  <si>
    <t>11</t>
  </si>
  <si>
    <t>998014122</t>
  </si>
  <si>
    <t>Přesun hmot pro budovy vícepodlažní v přes 18 do 52 m z betonových dílců se zděným pláštěm</t>
  </si>
  <si>
    <t>-1560929710</t>
  </si>
  <si>
    <t>12</t>
  </si>
  <si>
    <t>998014190</t>
  </si>
  <si>
    <t>Příplatek k přesunu hmot pro budovy z betonových dílců se zděným pláštěm za přesun do 500 m</t>
  </si>
  <si>
    <t>-2058129317</t>
  </si>
  <si>
    <t>PSV</t>
  </si>
  <si>
    <t>Práce a dodávky PSV</t>
  </si>
  <si>
    <t>711</t>
  </si>
  <si>
    <t>Izolace proti vodě, vlhkosti a plynům</t>
  </si>
  <si>
    <t>13</t>
  </si>
  <si>
    <t>711000000x02</t>
  </si>
  <si>
    <t xml:space="preserve">D+M nátěr hydroizolační podlah a stěn,vč. zesilujících pásků, včetně pomocných prací, doplňků, penetrace, specifikace viz PD </t>
  </si>
  <si>
    <t>16</t>
  </si>
  <si>
    <t>2040340604</t>
  </si>
  <si>
    <t>Stěny</t>
  </si>
  <si>
    <t xml:space="preserve">"1.PP - B291-630"   28,47</t>
  </si>
  <si>
    <t xml:space="preserve">"1.PP - B391-101"   8,24</t>
  </si>
  <si>
    <t>713</t>
  </si>
  <si>
    <t>Izolace tepelné</t>
  </si>
  <si>
    <t>14</t>
  </si>
  <si>
    <t>713121111</t>
  </si>
  <si>
    <t>Montáž izolace tepelné podlah volně kladenými rohožemi, pásy, dílci, deskami 1 vrstva</t>
  </si>
  <si>
    <t>1489148407</t>
  </si>
  <si>
    <t>M</t>
  </si>
  <si>
    <t>63141430</t>
  </si>
  <si>
    <t>deska tepelně izolační minerální plovoucích podlah λ=0,033-0,035 tl 20mm</t>
  </si>
  <si>
    <t>32</t>
  </si>
  <si>
    <t>839020620</t>
  </si>
  <si>
    <t xml:space="preserve"> (zatížení 5 kN/m2)</t>
  </si>
  <si>
    <t>740,19*1,05 'Přepočtené koeficientem množství</t>
  </si>
  <si>
    <t>63141434</t>
  </si>
  <si>
    <t>deska tepelně izolační minerální plovoucích podlah λ=0,033-0,035 tl 40mm (zatížení 5 kN/m2)</t>
  </si>
  <si>
    <t>-1344592640</t>
  </si>
  <si>
    <t>1227,23*1,05 'Přepočtené koeficientem množství</t>
  </si>
  <si>
    <t>17</t>
  </si>
  <si>
    <t>713121211</t>
  </si>
  <si>
    <t>Montáž izolace tepelné podlah volně kladenými okrajovými pásky</t>
  </si>
  <si>
    <t>-1398425519</t>
  </si>
  <si>
    <t xml:space="preserve">"1PP: B291-651"  12,95</t>
  </si>
  <si>
    <t xml:space="preserve">"1PP: B291-650"  13,95</t>
  </si>
  <si>
    <t xml:space="preserve">"1PP: B291-615"  19,75</t>
  </si>
  <si>
    <t xml:space="preserve">"1PP: B291-661"  16</t>
  </si>
  <si>
    <t xml:space="preserve">"1PP: B291-660"  23,4</t>
  </si>
  <si>
    <t xml:space="preserve">"1PP: B291-680"  6,45</t>
  </si>
  <si>
    <t xml:space="preserve">"1PP: B291-681"  5,45</t>
  </si>
  <si>
    <t xml:space="preserve">"1PP: B291-690"  6,45</t>
  </si>
  <si>
    <t xml:space="preserve">"1PP: B291-691"  5,45</t>
  </si>
  <si>
    <t xml:space="preserve">"1PP: B291-670"  15,6</t>
  </si>
  <si>
    <t xml:space="preserve">"1PP: B291-700"  6,25</t>
  </si>
  <si>
    <t xml:space="preserve">"1PP: B291-701"  6,35</t>
  </si>
  <si>
    <t xml:space="preserve">"1PP: B291-710"  6,65</t>
  </si>
  <si>
    <t xml:space="preserve">"1PP: B291-711"  5,45</t>
  </si>
  <si>
    <t xml:space="preserve">"1PP: B291-611"  10,7</t>
  </si>
  <si>
    <t xml:space="preserve">"1PP: B291-612"  15,9</t>
  </si>
  <si>
    <t xml:space="preserve">"1PP: B291-613"  14</t>
  </si>
  <si>
    <t xml:space="preserve">"1PP: B291-720"  11,75</t>
  </si>
  <si>
    <t xml:space="preserve">"1PP: B291-721"  8,3</t>
  </si>
  <si>
    <t xml:space="preserve">"1PP: B291-730"  10,7</t>
  </si>
  <si>
    <t xml:space="preserve">"1PP: B291-731"  4,8</t>
  </si>
  <si>
    <t xml:space="preserve">"1PP: B291-732"  4,8</t>
  </si>
  <si>
    <t xml:space="preserve">"1PP: B291-733"  4,8</t>
  </si>
  <si>
    <t xml:space="preserve">"1PP: B291-740"  13,25</t>
  </si>
  <si>
    <t xml:space="preserve">"1PP: B291-741"  8,3</t>
  </si>
  <si>
    <t xml:space="preserve">"1PP: B291-750"  12,45</t>
  </si>
  <si>
    <t xml:space="preserve">"1PP: B291-751"  4,8</t>
  </si>
  <si>
    <t xml:space="preserve">"1PP: B291-752"  4,8</t>
  </si>
  <si>
    <t xml:space="preserve">"1PP: B291-753"  4,8</t>
  </si>
  <si>
    <t xml:space="preserve">"1PP: B291-760"  29,75</t>
  </si>
  <si>
    <t xml:space="preserve">"1PP: B391-390"  22,3</t>
  </si>
  <si>
    <t xml:space="preserve">"1PP: B391-380"  21,05</t>
  </si>
  <si>
    <t xml:space="preserve">"1PP: B391-370"  12,65</t>
  </si>
  <si>
    <t xml:space="preserve">"1PP: B391-360"  13,1</t>
  </si>
  <si>
    <t xml:space="preserve">"1PP: B291-820"  18,2</t>
  </si>
  <si>
    <t xml:space="preserve">"1PP: B391-200"  11,6</t>
  </si>
  <si>
    <t xml:space="preserve">"1PP: B391-220"  24,1</t>
  </si>
  <si>
    <t xml:space="preserve">"1PP: B391-400"  13,2</t>
  </si>
  <si>
    <t xml:space="preserve">"1PP: B391-450"  16</t>
  </si>
  <si>
    <t xml:space="preserve">"1PP: B391-053"  7,2</t>
  </si>
  <si>
    <t xml:space="preserve">"1PP: B391-060"  18,35</t>
  </si>
  <si>
    <t xml:space="preserve">"1PP: B391-070"  17,25</t>
  </si>
  <si>
    <t xml:space="preserve">"1PP: B391-080"  15,7</t>
  </si>
  <si>
    <t xml:space="preserve">"1PP: B391-081"  9,85</t>
  </si>
  <si>
    <t xml:space="preserve">"1PP: B391-082"  6,5</t>
  </si>
  <si>
    <t xml:space="preserve">"1PP: B391-083"  10,75</t>
  </si>
  <si>
    <t xml:space="preserve">"1PP: B391-100"  6,1</t>
  </si>
  <si>
    <t xml:space="preserve">"1PP: B391-090"  6,9</t>
  </si>
  <si>
    <t xml:space="preserve">"1PP: B391-091"  5,7</t>
  </si>
  <si>
    <t xml:space="preserve">"1PP: B391-110"  10,75</t>
  </si>
  <si>
    <t xml:space="preserve">"1PP: B391-092"  4,75</t>
  </si>
  <si>
    <t xml:space="preserve">"1PP: B291-626"  21,22</t>
  </si>
  <si>
    <t xml:space="preserve">"1PP: B291-627"  22,65</t>
  </si>
  <si>
    <t xml:space="preserve">"1PP: B291-628"  15,37</t>
  </si>
  <si>
    <t xml:space="preserve">"1PP: B391-050"  5,6</t>
  </si>
  <si>
    <t xml:space="preserve">"1PP: B291-630"  15,5</t>
  </si>
  <si>
    <t xml:space="preserve">"1PP: B391-101"  6,3</t>
  </si>
  <si>
    <t xml:space="preserve">"1PP: B291-620"  79,83</t>
  </si>
  <si>
    <t xml:space="preserve">"1PP: B291-621"  33,49</t>
  </si>
  <si>
    <t xml:space="preserve">"1PP: B291-622"  21,66</t>
  </si>
  <si>
    <t xml:space="preserve">"1PP: B291-623"  19,64</t>
  </si>
  <si>
    <t xml:space="preserve">"1PP: B291-624"  16,9</t>
  </si>
  <si>
    <t xml:space="preserve">"1PP: B291-625"  30,28</t>
  </si>
  <si>
    <t xml:space="preserve">"1PP: B291-640"  24,88</t>
  </si>
  <si>
    <t xml:space="preserve">"1PP: B391-120"  24,45</t>
  </si>
  <si>
    <t xml:space="preserve">"1PP: B391-130"  24,15</t>
  </si>
  <si>
    <t xml:space="preserve">"1PP: B391-140"  24,75</t>
  </si>
  <si>
    <t xml:space="preserve">"1PP: B391-150"  24,65</t>
  </si>
  <si>
    <t xml:space="preserve">"1PP: B391-160"  24,25</t>
  </si>
  <si>
    <t xml:space="preserve">"1PP: B391-170"  24,45</t>
  </si>
  <si>
    <t xml:space="preserve">"1PP: B391-180"  24,45</t>
  </si>
  <si>
    <t xml:space="preserve">"1PP: B391-190"  24,15</t>
  </si>
  <si>
    <t xml:space="preserve">"1PP: B391-210"  19,85</t>
  </si>
  <si>
    <t xml:space="preserve">"1PP: B291-610"  21</t>
  </si>
  <si>
    <t xml:space="preserve">"1PP: B391-020"  167,7</t>
  </si>
  <si>
    <t xml:space="preserve">"1PP: B291-614"  17,3</t>
  </si>
  <si>
    <t>18</t>
  </si>
  <si>
    <t>63152004</t>
  </si>
  <si>
    <t>pásek izolační minerální podlahový λ=0,036 15x100x1000mm</t>
  </si>
  <si>
    <t>626853323</t>
  </si>
  <si>
    <t>1320,52*1,1 'Přepočtené koeficientem množství</t>
  </si>
  <si>
    <t>19</t>
  </si>
  <si>
    <t>998713104</t>
  </si>
  <si>
    <t>Přesun hmot tonážní pro izolace tepelné v objektech v přes 24 do 36 m</t>
  </si>
  <si>
    <t>559346801</t>
  </si>
  <si>
    <t>20</t>
  </si>
  <si>
    <t>998713193</t>
  </si>
  <si>
    <t>Příplatek k přesunu hmot tonážní 713 za zvětšený přesun do 500 m</t>
  </si>
  <si>
    <t>-1424645329</t>
  </si>
  <si>
    <t>763</t>
  </si>
  <si>
    <t>Konstrukce suché výstavby</t>
  </si>
  <si>
    <t>763111421</t>
  </si>
  <si>
    <t>SDK příčka tl 100 mm profil CW+UW 50 desky 2xDF 12,5 s izolací EI 90 Rw do 56 dB</t>
  </si>
  <si>
    <t>597276694</t>
  </si>
  <si>
    <t>D.1.1-103, D.1.1-104, D.1.1-105, D.1.1-107, D.1.1-108, D.1.1-109, D.1.1-110, , D.1.1-111</t>
  </si>
  <si>
    <t>LT_SDK KONSTRUKCE JEDNODUCHÁ 100mm</t>
  </si>
  <si>
    <t>"1PP" 75,55</t>
  </si>
  <si>
    <t>22</t>
  </si>
  <si>
    <t>763111424</t>
  </si>
  <si>
    <t>SDK příčka tl 125 mm profil CW+UW 75 desky 2xDF 12,5 s izolací EI 90 Rw do 57 dB</t>
  </si>
  <si>
    <t>2003737622</t>
  </si>
  <si>
    <t>LT_SDK KONSTRUKCE JEDNODUCHÁ 125mm</t>
  </si>
  <si>
    <t>"1PP" 11,41</t>
  </si>
  <si>
    <t>23</t>
  </si>
  <si>
    <t>763111426</t>
  </si>
  <si>
    <t>SDK příčka tl 150 mm profil CW+UW 100 desky 2xDF 12,5 s izolací EI 90 Rw do 59 dB</t>
  </si>
  <si>
    <t>185981902</t>
  </si>
  <si>
    <t>LT_SDK KONSTRUKCE JEDNODUCHÁ 150mm</t>
  </si>
  <si>
    <t>"1PP" 1290,17</t>
  </si>
  <si>
    <t>"1PP" 9,96</t>
  </si>
  <si>
    <t>"1PP" 26,08</t>
  </si>
  <si>
    <t>24</t>
  </si>
  <si>
    <t>7631114X4</t>
  </si>
  <si>
    <t>SDK příčka tl 150 mm profil CW+UW 100 desky 2xDF 12,5, vč. izolace EI 120, vč. dodávky materiálů</t>
  </si>
  <si>
    <t>-1549476310</t>
  </si>
  <si>
    <t>LT_SDK KONSTRUKCE JEDNODUCHÁ 150mm PBŘ EI120</t>
  </si>
  <si>
    <t>"1PP" 56,95</t>
  </si>
  <si>
    <t>"1PP" 22,64</t>
  </si>
  <si>
    <t>"1PP" 267</t>
  </si>
  <si>
    <t>25</t>
  </si>
  <si>
    <t>763121465</t>
  </si>
  <si>
    <t>SDK stěna předsazená tl 75 mm profil CW+UW 50 desky 2xDFH2 12,5 s izolací EI 45</t>
  </si>
  <si>
    <t>-930900058</t>
  </si>
  <si>
    <t>LT_SDK KONSTRUKCE PŘEDSAZENÁ 75mm</t>
  </si>
  <si>
    <t>"1PP" 80,47</t>
  </si>
  <si>
    <t>26</t>
  </si>
  <si>
    <t>763121466</t>
  </si>
  <si>
    <t>SDK stěna předsazená tl 100 mm profil CW+UW 75 desky 2xDFH2 12,5 s izolací EI 45</t>
  </si>
  <si>
    <t>1892811205</t>
  </si>
  <si>
    <t>LT_SDK KONSTRUKCE PŘEDSAZENÁ 100mm</t>
  </si>
  <si>
    <t>"1PP" 35,57</t>
  </si>
  <si>
    <t>27</t>
  </si>
  <si>
    <t>763121467</t>
  </si>
  <si>
    <t>SDK stěna předsazená tl 125 mm profil CW+UW 100 desky 2xDFH2 12,5 s izolací EI 45</t>
  </si>
  <si>
    <t>119521063</t>
  </si>
  <si>
    <t>LT_SDK KONSTRUKCE PŘEDSAZENÁ 125mm</t>
  </si>
  <si>
    <t>"1PP" 118,69</t>
  </si>
  <si>
    <t>LT_SDK KONSTRUKCE PŘEDSAZENÁ 150mm</t>
  </si>
  <si>
    <t>"1PP" 14,57</t>
  </si>
  <si>
    <t>LT_SDK KONSTRUKCE PŘEDSAZENÁ 175mm</t>
  </si>
  <si>
    <t>"1PP" 4,03</t>
  </si>
  <si>
    <t>LT_SDK KONSTRUKCE PŘEDSAZENÁ 200mm</t>
  </si>
  <si>
    <t>"1PP" 37,92</t>
  </si>
  <si>
    <t>28</t>
  </si>
  <si>
    <t>763113343</t>
  </si>
  <si>
    <t>SDK příčka instalační tl 205 - 700 mm zdvojený profil CW+UW 75 desky 2xH2 12,5 s izolací EI 60 Rw do 54 dB</t>
  </si>
  <si>
    <t>1753820095</t>
  </si>
  <si>
    <t>LT_SDK KONSTRUKCE INSTALAČNÍ 300mm</t>
  </si>
  <si>
    <t>"1PP" 47,94</t>
  </si>
  <si>
    <t>29</t>
  </si>
  <si>
    <t>763181411</t>
  </si>
  <si>
    <t>Ztužující výplň otvoru pro dveře pro příčky do 2,75 m zátěž křídla do 25 kg</t>
  </si>
  <si>
    <t>kus</t>
  </si>
  <si>
    <t>1520445313</t>
  </si>
  <si>
    <t>30</t>
  </si>
  <si>
    <t>7631814X1</t>
  </si>
  <si>
    <t>D+M Výztuha pro zavěšení horních skříněk, poliček a dalších, dle PD</t>
  </si>
  <si>
    <t>82638287</t>
  </si>
  <si>
    <t>31</t>
  </si>
  <si>
    <t>7631814X2</t>
  </si>
  <si>
    <t>D+M Výztuha pro zavěšení madel, vyztužení předstěnových systémů v příčce, WC, umyvadel, a dalších, dle PD</t>
  </si>
  <si>
    <t>-1512237367</t>
  </si>
  <si>
    <t>763131432</t>
  </si>
  <si>
    <t>SDK podhled deska 1xDF 15 bez izolace dvouvrstvá spodní kce profil CD+UD, SDK1</t>
  </si>
  <si>
    <t>1895356501</t>
  </si>
  <si>
    <t xml:space="preserve"> D.1.01.1-403</t>
  </si>
  <si>
    <t xml:space="preserve">"1PP"  37,26</t>
  </si>
  <si>
    <t xml:space="preserve">"1PP"  13,99</t>
  </si>
  <si>
    <t xml:space="preserve">"1PP"  10,58</t>
  </si>
  <si>
    <t xml:space="preserve">"1PP"  13,32</t>
  </si>
  <si>
    <t xml:space="preserve">"1PP"  12,26</t>
  </si>
  <si>
    <t xml:space="preserve">"1PP"  14,11</t>
  </si>
  <si>
    <t xml:space="preserve">"1PP"  2,07</t>
  </si>
  <si>
    <t xml:space="preserve">"1PP"  1,63</t>
  </si>
  <si>
    <t xml:space="preserve">"1PP"  1,32</t>
  </si>
  <si>
    <t xml:space="preserve">"1PP"  6,34</t>
  </si>
  <si>
    <t xml:space="preserve">"1PP"  4,51</t>
  </si>
  <si>
    <t xml:space="preserve">"1PP"  5,13</t>
  </si>
  <si>
    <t xml:space="preserve">"1PP"  20,01</t>
  </si>
  <si>
    <t xml:space="preserve">"1PP"  12,75</t>
  </si>
  <si>
    <t>33</t>
  </si>
  <si>
    <t>7631314X2</t>
  </si>
  <si>
    <t>SDK 2 podhled deska 1x akustická perforovaná, tl. 12,5mm s izolací, dvouvrstvá spodní kce profil CD+UD, vč. dodávky, přesná specifiace viz PD, Poznámky k podhledům (D.1.01.401 - D.1.01.408 , D.1.01.1-001) - SDK 2</t>
  </si>
  <si>
    <t>1028714621</t>
  </si>
  <si>
    <t>D.1.01.1-403</t>
  </si>
  <si>
    <t xml:space="preserve">"1PP"  413,14</t>
  </si>
  <si>
    <t xml:space="preserve">"1PP"  43,62</t>
  </si>
  <si>
    <t>34</t>
  </si>
  <si>
    <t>763131765</t>
  </si>
  <si>
    <t>Příplatek k SDK podhledu za výšku zavěšení přes 0,5 do 1,0 m</t>
  </si>
  <si>
    <t>-1231378472</t>
  </si>
  <si>
    <t>"1PP - "37,26</t>
  </si>
  <si>
    <t>"1PP - "13,99</t>
  </si>
  <si>
    <t>"1PP - "10,58</t>
  </si>
  <si>
    <t>"1PP - "13,32</t>
  </si>
  <si>
    <t>"1PP - "12,26</t>
  </si>
  <si>
    <t>"1PP - "14,11</t>
  </si>
  <si>
    <t>"1PP - "6,34</t>
  </si>
  <si>
    <t>"1PP - "5,13</t>
  </si>
  <si>
    <t>"1PP - "19,6</t>
  </si>
  <si>
    <t>"1PP - "12,75</t>
  </si>
  <si>
    <t>"1PP - "413,14</t>
  </si>
  <si>
    <t>"1PP - "43,62</t>
  </si>
  <si>
    <t>35</t>
  </si>
  <si>
    <t>763131766</t>
  </si>
  <si>
    <t>Příplatek k SDK podhledu za výšku zavěšení přes 1,0 do 1,5 m</t>
  </si>
  <si>
    <t>1784522083</t>
  </si>
  <si>
    <t>"1PP - "2,07</t>
  </si>
  <si>
    <t>"1PP - "1,63</t>
  </si>
  <si>
    <t>"1PP - "1,32</t>
  </si>
  <si>
    <t>"1PP - "4,51</t>
  </si>
  <si>
    <t>36</t>
  </si>
  <si>
    <t>76313510K1</t>
  </si>
  <si>
    <t>D+M KAZETY 1 - kazetový podhled 600x600x17 mm, viditelná hrana, vč. roštu (jakékoliv výšky zavěšení), pomocných prací, doplňků, napojení na jiný druh podhledu, přesná specifiace viz PD, Poznámky k podhledům (D.1.01.401 - D.1.01.408 , D.1.01.1-001)</t>
  </si>
  <si>
    <t>-904046978</t>
  </si>
  <si>
    <t xml:space="preserve">"1PP"  2,47</t>
  </si>
  <si>
    <t xml:space="preserve">"1PP"  2,2</t>
  </si>
  <si>
    <t xml:space="preserve">"1PP"  2,34</t>
  </si>
  <si>
    <t xml:space="preserve">"1PP"  5,95</t>
  </si>
  <si>
    <t xml:space="preserve">"1PP"  9,01</t>
  </si>
  <si>
    <t xml:space="preserve">"1PP"  3,96</t>
  </si>
  <si>
    <t xml:space="preserve">"1PP"  7,41</t>
  </si>
  <si>
    <t xml:space="preserve">"1PP"  10,1</t>
  </si>
  <si>
    <t xml:space="preserve">"1PP"  26,83</t>
  </si>
  <si>
    <t xml:space="preserve">"1PP"  22,03</t>
  </si>
  <si>
    <t xml:space="preserve">"1PP"  9,16</t>
  </si>
  <si>
    <t xml:space="preserve">"1PP"  9,75</t>
  </si>
  <si>
    <t xml:space="preserve">"1PP"  18,73</t>
  </si>
  <si>
    <t xml:space="preserve">"1PP"  6,7</t>
  </si>
  <si>
    <t xml:space="preserve">"1PP"  12,58</t>
  </si>
  <si>
    <t>37</t>
  </si>
  <si>
    <t>76313510K2</t>
  </si>
  <si>
    <t xml:space="preserve">D+M KAZETY 2 kazetový podhled 600x600x15 mm, viditelná hrana,  vč. roštu (jakékoliv výšky zavěšení), pomocných prací, doplňků, napojení na jiný druh podhledu, přesná specifiace viz PD, Poznámky k podhledům (D.1.01.401 - D.1.01.408 , D.1.01.1-001)</t>
  </si>
  <si>
    <t>-1912492396</t>
  </si>
  <si>
    <t xml:space="preserve">"1PP"  10,89</t>
  </si>
  <si>
    <t xml:space="preserve">"1PP"  14,95</t>
  </si>
  <si>
    <t>38</t>
  </si>
  <si>
    <t>76313510K4</t>
  </si>
  <si>
    <t xml:space="preserve">D+M KAZETA 4 kazetový podhled 600x1200x15 mm, polozapuštěná hrana, vč. roštu  (jakékoliv výšky zavěšení), pomocných prací, doplňků, napojení na jiný druh podhledu, přesná specifiace viz PD, Poznámky k podhledům (D.1.01.401 - D.1.01.408 , D.1.01.1-001)</t>
  </si>
  <si>
    <t>1502255935</t>
  </si>
  <si>
    <t xml:space="preserve">"1PP"  29,4</t>
  </si>
  <si>
    <t xml:space="preserve">"1PP"  123,24</t>
  </si>
  <si>
    <t xml:space="preserve">"1PP"  17,28</t>
  </si>
  <si>
    <t xml:space="preserve">"1PP"  11,52</t>
  </si>
  <si>
    <t xml:space="preserve">"1PP"  32,4</t>
  </si>
  <si>
    <t xml:space="preserve">"1PP"  18,06</t>
  </si>
  <si>
    <t xml:space="preserve">"1PP"  16,92</t>
  </si>
  <si>
    <t>39</t>
  </si>
  <si>
    <t>76313510K5</t>
  </si>
  <si>
    <t xml:space="preserve">D+M  KAZETY 5  kazetový hygienický podhled 600x600x20 mm, viditeln hrana, vč. roštu (jakékoliv výšky zavěšení), pom. prací, doplňků, napojení na jiný druh podhledu, přesná specifiace viz PD, Poznámky k podhledům (D.1.01.401 - D.1.01.408 , D.1.01.1-001)</t>
  </si>
  <si>
    <t>-581753621</t>
  </si>
  <si>
    <t xml:space="preserve">"1PP"  18,4</t>
  </si>
  <si>
    <t xml:space="preserve">"1PP"  18,21</t>
  </si>
  <si>
    <t xml:space="preserve">"1PP"  51,86</t>
  </si>
  <si>
    <t xml:space="preserve">"1PP"  51,66</t>
  </si>
  <si>
    <t xml:space="preserve">"1PP"  34,88</t>
  </si>
  <si>
    <t xml:space="preserve">"1PP"  14,04</t>
  </si>
  <si>
    <t xml:space="preserve">"1PP"  2,9</t>
  </si>
  <si>
    <t xml:space="preserve">"1PP"  11,21</t>
  </si>
  <si>
    <t xml:space="preserve">"1PP"  28,8</t>
  </si>
  <si>
    <t xml:space="preserve">"1PP"  11,22</t>
  </si>
  <si>
    <t xml:space="preserve">"1PP"  14,55</t>
  </si>
  <si>
    <t xml:space="preserve">"1PP"  23,01</t>
  </si>
  <si>
    <t xml:space="preserve">"1PP"  10,57</t>
  </si>
  <si>
    <t xml:space="preserve">"1PP"  8,18</t>
  </si>
  <si>
    <t xml:space="preserve">"1PP"  205,78</t>
  </si>
  <si>
    <t xml:space="preserve">"1PP"  11,25</t>
  </si>
  <si>
    <t xml:space="preserve">"1PP"  7,01</t>
  </si>
  <si>
    <t xml:space="preserve">"1PP"  2,15</t>
  </si>
  <si>
    <t xml:space="preserve">"1PP"  5,67</t>
  </si>
  <si>
    <t xml:space="preserve">"1PP"  2,19</t>
  </si>
  <si>
    <t xml:space="preserve">"1PP"  1,81</t>
  </si>
  <si>
    <t xml:space="preserve">"1PP"  6,18</t>
  </si>
  <si>
    <t xml:space="preserve">"1PP"  1,92</t>
  </si>
  <si>
    <t xml:space="preserve">"1PP"  2,22</t>
  </si>
  <si>
    <t xml:space="preserve">"1PP"  1,24</t>
  </si>
  <si>
    <t xml:space="preserve">"1PP"  28,11</t>
  </si>
  <si>
    <t xml:space="preserve">"1PP"  23,36</t>
  </si>
  <si>
    <t xml:space="preserve">"1PP"  24,91</t>
  </si>
  <si>
    <t xml:space="preserve">"1PP"  6,41</t>
  </si>
  <si>
    <t>40</t>
  </si>
  <si>
    <t>76313173x02c</t>
  </si>
  <si>
    <t>D+M SDK podhled - čelo do v. 800mm, vč. akustické izolace, vč. nosné konstrukce, pomocných prací, doplňků, napojení, specifikace viz PD</t>
  </si>
  <si>
    <t>736271560</t>
  </si>
  <si>
    <t>D.1.01.1-401, D.1.01.1-402, D.1.01.1-403, D.1.01.1-404, D.1.01.1-405, D.1.01.1-406, D.1.01.1-407, D.1.01.1-408</t>
  </si>
  <si>
    <t>3,33*0,69</t>
  </si>
  <si>
    <t>19,2*0,69</t>
  </si>
  <si>
    <t>3,29*0,69</t>
  </si>
  <si>
    <t>20,6*0,69</t>
  </si>
  <si>
    <t>41</t>
  </si>
  <si>
    <t>78100x02</t>
  </si>
  <si>
    <t>D+M: PBŘ obklad (dle PD)</t>
  </si>
  <si>
    <t>-1188751858</t>
  </si>
  <si>
    <t xml:space="preserve">"1.PP - B391-380"   3,75</t>
  </si>
  <si>
    <t>42</t>
  </si>
  <si>
    <t>998763304</t>
  </si>
  <si>
    <t>Přesun hmot tonážní pro sádrokartonové konstrukce v objektech v přes 24 do 36 m</t>
  </si>
  <si>
    <t>-1358688960</t>
  </si>
  <si>
    <t>43</t>
  </si>
  <si>
    <t>998763392</t>
  </si>
  <si>
    <t>Příplatek k přesunu hmot tonážní 763 SDK za zvětšený přesun do 500 m</t>
  </si>
  <si>
    <t>573785073</t>
  </si>
  <si>
    <t>766</t>
  </si>
  <si>
    <t>Konstrukce truhlářské</t>
  </si>
  <si>
    <t>44</t>
  </si>
  <si>
    <t>766000D012L</t>
  </si>
  <si>
    <t>D+M D12 L Dveře jednokřídlé otočné 1000x2150 mm, s PO EW 30/DP3-C, včetně příslušenství, doplňků, přesná specifikace dle PD</t>
  </si>
  <si>
    <t>soubor</t>
  </si>
  <si>
    <t>-2015840179</t>
  </si>
  <si>
    <t>45</t>
  </si>
  <si>
    <t>766000D013P</t>
  </si>
  <si>
    <t>D+M D13 P Dveře jednokřídlé otočné 1000x2150 mm, včetně příslušenství, doplňků, přesná specifikace dle PD</t>
  </si>
  <si>
    <t>846739792</t>
  </si>
  <si>
    <t>46</t>
  </si>
  <si>
    <t>766000D018L</t>
  </si>
  <si>
    <t>D+M D18 L Dveře jednokřídlé otočné 800x2150 mm, včetně příslušenství, doplňků, přesná specifikace dle PD</t>
  </si>
  <si>
    <t>1167402137</t>
  </si>
  <si>
    <t>47</t>
  </si>
  <si>
    <t>766000D018P</t>
  </si>
  <si>
    <t>D+M D18 P Dveře jednokřídlé otočné 800x2150 mm, včetně příslušenství, doplňků, přesná specifikace dle PD</t>
  </si>
  <si>
    <t>1539994295</t>
  </si>
  <si>
    <t>48</t>
  </si>
  <si>
    <t>766000D019L</t>
  </si>
  <si>
    <t>D+M D19 L Dveře jednokřídlé otočné 900x2150 mm, včetně příslušenství, doplňků, přesná specifikace dle PD</t>
  </si>
  <si>
    <t>1813780678</t>
  </si>
  <si>
    <t>49</t>
  </si>
  <si>
    <t>766000D019P</t>
  </si>
  <si>
    <t>D+M D19 P Dveře jednokřídlé otočné 900x2150 mm, včetně příslušenství, doplňků, přesná specifikace dle PD</t>
  </si>
  <si>
    <t>916319864</t>
  </si>
  <si>
    <t>50</t>
  </si>
  <si>
    <t>766000D021L</t>
  </si>
  <si>
    <t>D+M D21 L Dveře jednokřídlé otočné 1000x2150 mm, včetně příslušenství, doplňků, přesná specifikace dle PD</t>
  </si>
  <si>
    <t>-940011503</t>
  </si>
  <si>
    <t>51</t>
  </si>
  <si>
    <t>766000D022L</t>
  </si>
  <si>
    <t>D+M D22 L Dveře jednokřídlé otočné 800x2150 mm, včetně příslušenství, doplňků, přesná specifikace dle PD</t>
  </si>
  <si>
    <t>192804620</t>
  </si>
  <si>
    <t>52</t>
  </si>
  <si>
    <t>766000D022P</t>
  </si>
  <si>
    <t>D+M D22 P Dveře jednokřídlé otočné 800x2150 mm, včetně příslušenství, doplňků, přesná specifikace dle PD</t>
  </si>
  <si>
    <t>-901337124</t>
  </si>
  <si>
    <t>53</t>
  </si>
  <si>
    <t>766000D031P</t>
  </si>
  <si>
    <t>D+M D31 P Dveře jednokřídlé otočné 1000x2150 mm, včetně příslušenství, doplňků, přesná specifikace dle PD</t>
  </si>
  <si>
    <t>1300507704</t>
  </si>
  <si>
    <t>54</t>
  </si>
  <si>
    <t>766000D049L</t>
  </si>
  <si>
    <t>D+M D49 L Dveře jednokřídlé otočné 900x2150 mm, s PO EI 30/DP3-C-S200, včetně příslušenství, doplňků, přesná specifikace dle PD</t>
  </si>
  <si>
    <t>-595546492</t>
  </si>
  <si>
    <t>55</t>
  </si>
  <si>
    <t>766000D052L</t>
  </si>
  <si>
    <t>D+M D52 L Dveře jednokřídlé otočné 1000x2150 mm, s PO EI 30/DP3-C-S200, včetně příslušenství, doplňků, přesná specifikace dle PD</t>
  </si>
  <si>
    <t>344106898</t>
  </si>
  <si>
    <t>56</t>
  </si>
  <si>
    <t>766000D062L</t>
  </si>
  <si>
    <t>D+M D62 L Dveře jednokřídlé otočné 1000x2150 mm, včetně příslušenství, doplňků, přesná specifikace dle PD</t>
  </si>
  <si>
    <t>959027223</t>
  </si>
  <si>
    <t>57</t>
  </si>
  <si>
    <t>766000D062P</t>
  </si>
  <si>
    <t>D+M D62 P Dveře jednokřídlé otočné 1000x2150 mm, včetně příslušenství, doplňků, přesná specifikace dle PD</t>
  </si>
  <si>
    <t>-272500036</t>
  </si>
  <si>
    <t>58</t>
  </si>
  <si>
    <t>766000D063L</t>
  </si>
  <si>
    <t>D+M D63 L Dveře jednokřídlé otočné 900x2150 mm, včetně příslušenství, doplňků, přesná specifikace dle PD</t>
  </si>
  <si>
    <t>-361784116</t>
  </si>
  <si>
    <t>59</t>
  </si>
  <si>
    <t>766000D063P</t>
  </si>
  <si>
    <t>D+M D63 P Dveře jednokřídlé otočné 900x2150 mm, včetně příslušenství, doplňků, přesná specifikace dle PD</t>
  </si>
  <si>
    <t>2104978097</t>
  </si>
  <si>
    <t>60</t>
  </si>
  <si>
    <t>766000D064P</t>
  </si>
  <si>
    <t>D+M D64 P Dveře dvoukřídlé otočné 1600x2150 mm, včetně příslušenství, doplňků, přesná specifikace dle PD</t>
  </si>
  <si>
    <t>-1322970501</t>
  </si>
  <si>
    <t>61</t>
  </si>
  <si>
    <t>766000D065L</t>
  </si>
  <si>
    <t>D+M D65 L Dveře jednokřídlé otočné 1000x2150 mm, včetně příslušenství, doplňků, přesná specifikace dle PD</t>
  </si>
  <si>
    <t>-652493505</t>
  </si>
  <si>
    <t>62</t>
  </si>
  <si>
    <t>766000D066L</t>
  </si>
  <si>
    <t>D+M D66 L Dveře jednokřídlé posuvné 800x2150 mm, včetně příslušenství, doplňků, přesná specifikace dle PD</t>
  </si>
  <si>
    <t>-1922674031</t>
  </si>
  <si>
    <t>766000D066P</t>
  </si>
  <si>
    <t>D+M D66 P Dveře jednokřídlé posuvné 800x2150 mm, včetně příslušenství, doplňků, přesná specifikace dle PD</t>
  </si>
  <si>
    <t>2130377145</t>
  </si>
  <si>
    <t>64</t>
  </si>
  <si>
    <t>766000D067L</t>
  </si>
  <si>
    <t>D+M D67 L Dveře jednokřídlé otočné 900x2150 mm, s PO EW 30/DP3-C, včetně příslušenství, doplňků, přesná specifikace dle PD</t>
  </si>
  <si>
    <t>-356039098</t>
  </si>
  <si>
    <t>65</t>
  </si>
  <si>
    <t>766000D067P</t>
  </si>
  <si>
    <t>D+M D67 P Dveře jednokřídlé otočné 900x2150 mm, s PO EW 30/DP3-C, včetně příslušenství, doplňků, přesná specifikace dle PD</t>
  </si>
  <si>
    <t>208210295</t>
  </si>
  <si>
    <t>66</t>
  </si>
  <si>
    <t>766000D068L</t>
  </si>
  <si>
    <t>D+M D68 L Dveře jednokřídlé otočné, nadsvětlík 900x3000 mm, včetně příslušenství, doplňků, přesná specifikace dle PD</t>
  </si>
  <si>
    <t>-905779239</t>
  </si>
  <si>
    <t>67</t>
  </si>
  <si>
    <t>766000D068P</t>
  </si>
  <si>
    <t>D+M D68 P Dveře jednokřídlé otočné, nadsvětlík 900x3000 mm, včetně příslušenství, doplňků, přesná specifikace dle PD</t>
  </si>
  <si>
    <t>-685347247</t>
  </si>
  <si>
    <t>68</t>
  </si>
  <si>
    <t>766000D069L</t>
  </si>
  <si>
    <t>D+M D69 L Dveře jednokřídlé posuvné 1000x2150 mm, včetně příslušenství, doplňků, přesná specifikace dle PD</t>
  </si>
  <si>
    <t>1236522725</t>
  </si>
  <si>
    <t>69</t>
  </si>
  <si>
    <t>766000D069P</t>
  </si>
  <si>
    <t>D+M D69 P Dveře jednokřídlé posuvné 1000x2150 mm, včetně příslušenství, doplňků, přesná specifikace dle PD</t>
  </si>
  <si>
    <t>-1386058662</t>
  </si>
  <si>
    <t>70</t>
  </si>
  <si>
    <t>766000D111L</t>
  </si>
  <si>
    <t>D+M D111 L Dveře jednokřídlé otočné 1300x2150 mm, s PO EW 30/DP3-C, včetně příslušenství, doplňků, přesná specifikace dle PD</t>
  </si>
  <si>
    <t>-958697510</t>
  </si>
  <si>
    <t>71</t>
  </si>
  <si>
    <t>766000D112L</t>
  </si>
  <si>
    <t>D+M D112 L Dveře jednokřídlé posuvné 800x2150 mm, včetně příslušenství, doplňků, přesná specifikace dle PD</t>
  </si>
  <si>
    <t>-1902419285</t>
  </si>
  <si>
    <t>72</t>
  </si>
  <si>
    <t>766000D112P</t>
  </si>
  <si>
    <t>D+M D112 P Dveře jednokřídlé posuvné 800x2150 mm, včetně příslušenství, doplňků, přesná specifikace dle PD</t>
  </si>
  <si>
    <t>-1947104957</t>
  </si>
  <si>
    <t>73</t>
  </si>
  <si>
    <t>766000D113L</t>
  </si>
  <si>
    <t>D+M D113 L Dveře jednokřídlé otočné 1300x2150 mm, s PO EI 30/DP3-C-S200, včetně příslušenství, doplňků, přesná specifikace dle PD</t>
  </si>
  <si>
    <t>-1096515029</t>
  </si>
  <si>
    <t>74</t>
  </si>
  <si>
    <t>766000D114P</t>
  </si>
  <si>
    <t>D+M D114 P Dveře jednokřídlé otočné 1000x2150 mm, včetně příslušenství, doplňků, přesná specifikace dle PD</t>
  </si>
  <si>
    <t>1799957398</t>
  </si>
  <si>
    <t>75</t>
  </si>
  <si>
    <t>766000Z022L</t>
  </si>
  <si>
    <t>D+M Z22 L Dveře jednokřídlé otočné 1000x2150 mm, s PO EW 60/DP1-C, včetně příslušenství, doplňků, přesná specifikace dle PD</t>
  </si>
  <si>
    <t>-64120479</t>
  </si>
  <si>
    <t>76</t>
  </si>
  <si>
    <t>766000Z023P</t>
  </si>
  <si>
    <t>D+M Z23 P Dveře jednokřídlé otočné 700x2150 mm, s PO EW 30/DP1, včetně příslušenství, doplňků, přesná specifikace dle PD</t>
  </si>
  <si>
    <t>-578248886</t>
  </si>
  <si>
    <t>77</t>
  </si>
  <si>
    <t>766000Z042P</t>
  </si>
  <si>
    <t>D+M Z42 P Dveře jednokřídlé otočné 700x2150 mm, s PO EW 30/DP1, včetně příslušenství, doplňků, přesná specifikace dle PD</t>
  </si>
  <si>
    <t>-1219105691</t>
  </si>
  <si>
    <t>78</t>
  </si>
  <si>
    <t>766000Z049L</t>
  </si>
  <si>
    <t>D+M Z49 L Dveře jednokřídlé otočné 800x2150 mm, s PO EW 30/DP1, včetně příslušenství, doplňků, přesná specifikace dle PD</t>
  </si>
  <si>
    <t>-1530107721</t>
  </si>
  <si>
    <t>79</t>
  </si>
  <si>
    <t>766000A033</t>
  </si>
  <si>
    <t>D+M A33 Vnitřní hliníková stěna, dveře dvoukřídlé posuvné 3000x2750 mm, PO EW 30/DP3, včetně příslušenství, doplňků, přesná specifikace dle PD</t>
  </si>
  <si>
    <t>46746988</t>
  </si>
  <si>
    <t>80</t>
  </si>
  <si>
    <t>766000A041L</t>
  </si>
  <si>
    <t>D+M A41 P Vnitřní hliníková stěna, dveře jednokřídlé posuvné 1550x2175 mm, PO EW 30/DP3, včetně příslušenství, doplňků, přesná specifikace dle PD</t>
  </si>
  <si>
    <t>-568275311</t>
  </si>
  <si>
    <t>81</t>
  </si>
  <si>
    <t>766000A045L</t>
  </si>
  <si>
    <t>D+M A45 L Vnitřní hliníková stěna, dveře jednokřídlé posuvné 1550x2175 mm, PO EI 30/DP3-S200, včetně příslušenství, doplňků, přesná specifikace dle PD</t>
  </si>
  <si>
    <t>-2081183687</t>
  </si>
  <si>
    <t>82</t>
  </si>
  <si>
    <t>766000A046P</t>
  </si>
  <si>
    <t>D+M A46 P Vnitřní hliníková stěna, dveře jednokřídlé posuvné 1550x2175 mm, včetně příslušenství, doplňků, přesná specifikace dle PD</t>
  </si>
  <si>
    <t>644933158</t>
  </si>
  <si>
    <t>83</t>
  </si>
  <si>
    <t>766000A047L</t>
  </si>
  <si>
    <t>D+M A47 L Vnitřní hliníková stěna, dveře jednokřídlé posuvné 1500x2150 mm, včetně příslušenství, doplňků, přesná specifikace dle PD</t>
  </si>
  <si>
    <t>1176879679</t>
  </si>
  <si>
    <t>84</t>
  </si>
  <si>
    <t>766000A048L</t>
  </si>
  <si>
    <t>D+M A48 L Vnitřní hliníková stěna, dveře jednokřídlé posuvné 1500x2150 mm, včetně příslušenství, doplňků, přesná specifikace dle PD</t>
  </si>
  <si>
    <t>-1557343781</t>
  </si>
  <si>
    <t>85</t>
  </si>
  <si>
    <t>766000A048P</t>
  </si>
  <si>
    <t>D+M A48 P Vnitřní hliníková stěna, dveře jednokřídlé posuvné 1500x2150 mm, včetně příslušenství, doplňků, přesná specifikace dle PD</t>
  </si>
  <si>
    <t>-1931030719</t>
  </si>
  <si>
    <t>86</t>
  </si>
  <si>
    <t>766000A051</t>
  </si>
  <si>
    <t>D+M A51 Vnitřní hliníková stěna, dveře dvoukřídlé posuvné 3000x2600 mm, PO EW 30/DP3, včetně příslušenství, doplňků, přesná specifikace dle PD</t>
  </si>
  <si>
    <t>1280075490</t>
  </si>
  <si>
    <t>767</t>
  </si>
  <si>
    <t>Konstrukce zámečnické</t>
  </si>
  <si>
    <t>87</t>
  </si>
  <si>
    <t>767000Z001</t>
  </si>
  <si>
    <t>D+M Z1 sedátko do sprchovéh koutu pro imobilní pacienty 450x450 mm, včetně PÚ, kotvení, doplňků, dle PD (přesná specifikace viz D.1.01.1-501 - Výpis zámečnických výrobků)</t>
  </si>
  <si>
    <t>-1711412724</t>
  </si>
  <si>
    <t>88</t>
  </si>
  <si>
    <t>767000Z002</t>
  </si>
  <si>
    <t>D+M Z2 madlo trubkové do sprchy 600x600 mm, včetně PÚ, kotvení, doplňků, dle PD (přesná specifikace viz D.1.01.1-501 - Výpis zámečnických výrobků)</t>
  </si>
  <si>
    <t>1065279487</t>
  </si>
  <si>
    <t>89</t>
  </si>
  <si>
    <t>767000Z003</t>
  </si>
  <si>
    <t>D+M Z3 nástěnné sklopné madlo dl. 800 mm, včetně PÚ, kotvení, doplňků, dle PD (přesná specifikace viz D.1.01.1-501 - Výpis zámečnických výrobků)</t>
  </si>
  <si>
    <t>-1000087342</t>
  </si>
  <si>
    <t>90</t>
  </si>
  <si>
    <t>767000Z005a</t>
  </si>
  <si>
    <t>D+M Z5 sada madel pro WC imobilní pacienty - sklopné madlo dl. 800 mm, včetně PÚ, kotvení, doplňků, dle PD (přesná specifikace viz D.1.01.1-501 - Výpis zámečnických výrobků)</t>
  </si>
  <si>
    <t>1596316978</t>
  </si>
  <si>
    <t>91</t>
  </si>
  <si>
    <t>767000Z005b</t>
  </si>
  <si>
    <t>D+M Z5 sada madel pro WC imobilní pacienty - pevné madlo dl. 900 mm, včetně PÚ, kotvení, doplňků, dle PD (přesná specifikace viz D.1.01.1-501 - Výpis zámečnických výrobků)</t>
  </si>
  <si>
    <t>821397466</t>
  </si>
  <si>
    <t>92</t>
  </si>
  <si>
    <t>767000Z006a</t>
  </si>
  <si>
    <t>D+M Z6 madlo opěrné trubkové, nerez ocel, pr. 28 mm dl. 400 mm, včetně PÚ, kotvení, doplňků, dle PD (přesná specifikace viz D.1.01.1-501 - Výpis zámečnických výrobků)</t>
  </si>
  <si>
    <t>-1373980812</t>
  </si>
  <si>
    <t>93</t>
  </si>
  <si>
    <t>767000Z017</t>
  </si>
  <si>
    <t>D+M Z17 skleněné dveře do sprchových kabin zasouvací 950x1900 mm, včetně PÚ, kotvení, doplňků, dle PD (přesná specifikace viz D.1.01.1-501 - Výpis zámečnických výrobků)</t>
  </si>
  <si>
    <t>-861968922</t>
  </si>
  <si>
    <t>94</t>
  </si>
  <si>
    <t>767000Z018</t>
  </si>
  <si>
    <t>D+M Z18 ocelová konstrukce pro vnitřní prosklené stěny, včetně PÚ, kotvení, doplňků, dle PD (přesná specifikace viz D.1.01.1-501 - Výpis zámečnických výrobků)</t>
  </si>
  <si>
    <t>kg</t>
  </si>
  <si>
    <t>-616358626</t>
  </si>
  <si>
    <t>95</t>
  </si>
  <si>
    <t>767000Z025</t>
  </si>
  <si>
    <t>D+M Z25 stojan na hasicí přístroj, lakovaný plech 300x200x600 mm, včetně PÚ, kotvení, doplňků, dle PD (přesná specifikace viz D.1.01.1-501 - Výpis zámečnických výrobků)</t>
  </si>
  <si>
    <t>-715410754</t>
  </si>
  <si>
    <t>96</t>
  </si>
  <si>
    <t>767000Z046</t>
  </si>
  <si>
    <t>D+M Z46 dveřní zarážka z matného kovu s pryžovým lemem, včetně PÚ, kotvení, doplňků, dle PD (přesná specifikace viz D.1.01.1-501 - Výpis zámečnických výrobků)</t>
  </si>
  <si>
    <t>1500147305</t>
  </si>
  <si>
    <t>97</t>
  </si>
  <si>
    <t>767000Z051</t>
  </si>
  <si>
    <t>D+M Z51 kotvení zdrojových mostů přes stropní konstrukci, včetně PÚ, kotvení, doplňků, dle PD (přesná specifikace viz D.1.01.1-501 - Výpis zámečnických výrobků)</t>
  </si>
  <si>
    <t>-414514251</t>
  </si>
  <si>
    <t>98</t>
  </si>
  <si>
    <t>767000Z076</t>
  </si>
  <si>
    <t>D+M Z76 zrcadlo v Al rámu, sklopné, pro imobilní 400x600 mm, včetně PÚ, kotvení, doplňků, dle PD (přesná specifikace viz D.1.01.1-501 - Výpis zámečnických výrobků)</t>
  </si>
  <si>
    <t>-1949340437</t>
  </si>
  <si>
    <t>99</t>
  </si>
  <si>
    <t>767000Z085</t>
  </si>
  <si>
    <t>D+M Z85 zrcadlo vlepené do obkladu 1375x850 mm, včetně PÚ, kotvení, doplňků, dle PD (přesná specifikace viz D.1.01.1-501 - Výpis zámečnických výrobků)</t>
  </si>
  <si>
    <t>1561970651</t>
  </si>
  <si>
    <t>100</t>
  </si>
  <si>
    <t>767000Z098</t>
  </si>
  <si>
    <t>D+M Z98 zrcadlo vlepené do obkladu 2650x850 mm, včetně PÚ, kotvení, doplňků, dle PD (přesná specifikace viz D.1.01.1-501 - Výpis zámečnických výrobků)</t>
  </si>
  <si>
    <t>306240018</t>
  </si>
  <si>
    <t>101</t>
  </si>
  <si>
    <t>767000Z105</t>
  </si>
  <si>
    <t>D+M Z105 zrcadlo vlepené do obkladu 1100x850 mm, včetně PÚ, kotvení, doplňků, dle PD (přesná specifikace viz D.1.01.1-501 - Výpis zámečnických výrobků)</t>
  </si>
  <si>
    <t>-355249165</t>
  </si>
  <si>
    <t>102</t>
  </si>
  <si>
    <t>767000Z115</t>
  </si>
  <si>
    <t>D+M Z115 opěrné madlo na chodbách, ocelová trubka pr. 42,4 mm, včetně PÚ, kotvení, doplňků, dle PD (přesná specifikace viz D.1.01.1-501 - Výpis zámečnických výrobků)</t>
  </si>
  <si>
    <t>-100742532</t>
  </si>
  <si>
    <t>103</t>
  </si>
  <si>
    <t>767000Z116</t>
  </si>
  <si>
    <t>D+M Z116 protinárazové tyče, pod opěrným madlem pr. 20 mm, včetně PÚ, kotvení, doplňků, dle PD (přesná specifikace viz D.1.01.1-501 - Výpis zámečnických výrobků)</t>
  </si>
  <si>
    <t>1091737025</t>
  </si>
  <si>
    <t>104</t>
  </si>
  <si>
    <t>767000Z150</t>
  </si>
  <si>
    <t>D+M Z150 skříňka pro umístění hydrantu a 2 kusů PHP, včetně PÚ, kotvení, doplňků, dle PD (přesná specifikace viz D.1.01.1-501 - Výpis zámečnických výrobků)</t>
  </si>
  <si>
    <t>-324133088</t>
  </si>
  <si>
    <t>105</t>
  </si>
  <si>
    <t>767000Z152</t>
  </si>
  <si>
    <t>D+M Z152 skříňka pro umístění PHP, včetně PÚ, kotvení, doplňků, dle PD (přesná specifikace viz D.1.01.1-501 - Výpis zámečnických výrobků)</t>
  </si>
  <si>
    <t>-1962396232</t>
  </si>
  <si>
    <t>106</t>
  </si>
  <si>
    <t>767000Z194</t>
  </si>
  <si>
    <t>D+M Z194 sestava vnitřních recepčních oken pevných z Al profilů 4280x1100 mm, včetně PÚ, kotvení, doplňků, dle PD (přesná specifikace viz D.1.01.1-501 - Výpis zámečnických výrobků)</t>
  </si>
  <si>
    <t>105392337</t>
  </si>
  <si>
    <t>107</t>
  </si>
  <si>
    <t>767000Z195</t>
  </si>
  <si>
    <t>D+M Z195 vnitřní recepční okno pevné, Al profily 2800x1100 mm, včetně PÚ, kotvení, doplňků, dle PD (přesná specifikace viz D.1.01.1-501 - Výpis zámečnických výrobků)</t>
  </si>
  <si>
    <t>-1355195351</t>
  </si>
  <si>
    <t>108</t>
  </si>
  <si>
    <t>767000Z197</t>
  </si>
  <si>
    <t>D+M Z197 kotvení stropních stativů otočných, 6 kotev v souboru, včetně PÚ, kotvení, doplňků, dle PD (přesná specifikace viz D.1.01.1-501 - Výpis zámečnických výrobků)</t>
  </si>
  <si>
    <t>-1010159104</t>
  </si>
  <si>
    <t>109</t>
  </si>
  <si>
    <t>767000Z198</t>
  </si>
  <si>
    <t>D+M Z198 dveřní práh, nerez plech, včetně PÚ, kotvení, doplňků, dle PD (přesná specifikace viz D.1.01.1-501 - Výpis zámečnických výrobků)</t>
  </si>
  <si>
    <t>1983617942</t>
  </si>
  <si>
    <t>110</t>
  </si>
  <si>
    <t>767000Z208</t>
  </si>
  <si>
    <t>D+M Z208 překrytí a prodloužení pojezdů dveří, krycí plech RŠ 500 mm, včetně PÚ, kotvení, doplňků, dle PD (přesná specifikace viz D.1.01.1-501 - Výpis zámečnických výrobků)</t>
  </si>
  <si>
    <t>-1514505056</t>
  </si>
  <si>
    <t>111</t>
  </si>
  <si>
    <t>767000Z327</t>
  </si>
  <si>
    <t>D+M Z327 ocelová konstrukce pro uchycení podhledů, jäkl profily, včetně PÚ, kotvení, doplňků, dle PD (přesná specifikace viz D.1.01.1-501 - Výpis zámečnických výrobků)</t>
  </si>
  <si>
    <t>-1627837570</t>
  </si>
  <si>
    <t>769</t>
  </si>
  <si>
    <t>Prvky z plastu</t>
  </si>
  <si>
    <t>112</t>
  </si>
  <si>
    <t>767000P01a</t>
  </si>
  <si>
    <t>D+M P1a ochrana rohu, včetně PÚ, kotvení, doplňků, dle PD (přesná specifikace viz D.1.01.1-503 - Výpis plastových výrobků)</t>
  </si>
  <si>
    <t>-88835818</t>
  </si>
  <si>
    <t>113</t>
  </si>
  <si>
    <t>767000P01b</t>
  </si>
  <si>
    <t>D+M P1b ochrana rohu, včetně PÚ, kotvení, doplňků, dle PD (přesná specifikace viz D.1.01.1-503 - Výpis plastových výrobků)</t>
  </si>
  <si>
    <t>27234516</t>
  </si>
  <si>
    <t>114</t>
  </si>
  <si>
    <t>767000P02a</t>
  </si>
  <si>
    <t>D+M P2a ochranné pláty stěn nárazuvzdorné v. 1000 mm, včetně PÚ, kotvení, doplňků, dle PD (přesná specifikace viz D.1.01.1-503 - Výpis plastových výrobků)</t>
  </si>
  <si>
    <t>-1430229749</t>
  </si>
  <si>
    <t>115</t>
  </si>
  <si>
    <t>767000P02b</t>
  </si>
  <si>
    <t>D+M P2b ochranné pláty stěn nárazuvzdorné v. 1300 mm, včetně PÚ, kotvení, doplňků, dle PD (přesná specifikace viz D.1.01.1-503 - Výpis plastových výrobků)</t>
  </si>
  <si>
    <t>-1835967151</t>
  </si>
  <si>
    <t>116</t>
  </si>
  <si>
    <t>767000P02e</t>
  </si>
  <si>
    <t>D+M P2e ochranné pláty stěn nárazuvzdorné v. 225 mm, včetně PÚ, kotvení, doplňků, dle PD (přesná specifikace viz D.1.01.1-503 - Výpis plastových výrobků)</t>
  </si>
  <si>
    <t>827335126</t>
  </si>
  <si>
    <t>117</t>
  </si>
  <si>
    <t>767000P02h</t>
  </si>
  <si>
    <t>D+M P2h ochranné pláty stěn nárazuvzdorné v. 2050 mm, včetně PÚ, kotvení, doplňků, dle PD (přesná specifikace viz D.1.01.1-503 - Výpis plastových výrobků)</t>
  </si>
  <si>
    <t>1348658999</t>
  </si>
  <si>
    <t>118</t>
  </si>
  <si>
    <t>767000P02i</t>
  </si>
  <si>
    <t>D+M P2i ochranné pláty stěn nárazuvzdorné v. 600 mm, včetně PÚ, kotvení, doplňků, dle PD (přesná specifikace viz D.1.01.1-503 - Výpis plastových výrobků)</t>
  </si>
  <si>
    <t>703333772</t>
  </si>
  <si>
    <t>119</t>
  </si>
  <si>
    <t>767000P02j</t>
  </si>
  <si>
    <t>D+M P2j ochranné pláty stěn nárazuvzdorné v. 300 mm, včetně PÚ, kotvení, doplňků, dle PD (přesná specifikace viz D.1.01.1-503 - Výpis plastových výrobků)</t>
  </si>
  <si>
    <t>-1082145520</t>
  </si>
  <si>
    <t>120</t>
  </si>
  <si>
    <t>767000P03a</t>
  </si>
  <si>
    <t>D+M P3a ochranné pláty stěn nárazuvzdorné s madlem v. 1300 mm, včetně PÚ, kotvení, doplňků, dle PD (přesná specifikace viz D.1.01.1-503 - Výpis plastových výrobků)</t>
  </si>
  <si>
    <t>-909449255</t>
  </si>
  <si>
    <t>771</t>
  </si>
  <si>
    <t>Podlahy z dlaždic</t>
  </si>
  <si>
    <t>121</t>
  </si>
  <si>
    <t>771111011</t>
  </si>
  <si>
    <t>Vysátí podkladu před pokládkou dlažby</t>
  </si>
  <si>
    <t>690470229</t>
  </si>
  <si>
    <t xml:space="preserve">"1PP: B291-610"  22,5</t>
  </si>
  <si>
    <t xml:space="preserve">"1PP: B391-020"  717,69</t>
  </si>
  <si>
    <t>122</t>
  </si>
  <si>
    <t>771121011</t>
  </si>
  <si>
    <t>Nátěr penetrační na podlahu</t>
  </si>
  <si>
    <t>-711620066</t>
  </si>
  <si>
    <t>123</t>
  </si>
  <si>
    <t>771554113</t>
  </si>
  <si>
    <t>Montáž podlah z dlaždic teracových lepených flexibilním lepidlem přes 9 do 12 ks/m2</t>
  </si>
  <si>
    <t>-1524209722</t>
  </si>
  <si>
    <t>124</t>
  </si>
  <si>
    <t>59247001M01</t>
  </si>
  <si>
    <t>dlaždice teracová tl. 24 mm</t>
  </si>
  <si>
    <t>21480832</t>
  </si>
  <si>
    <t>740,19*1,1 'Přepočtené koeficientem množství</t>
  </si>
  <si>
    <t>125</t>
  </si>
  <si>
    <t>7714731X1a</t>
  </si>
  <si>
    <t>D+M soklů z dlaždic teracových s požlábkem lepených, vč. pomocných prací, doplňků</t>
  </si>
  <si>
    <t>520425700</t>
  </si>
  <si>
    <t>93,5</t>
  </si>
  <si>
    <t>126</t>
  </si>
  <si>
    <t>7714731X1b</t>
  </si>
  <si>
    <t>D+M soklů zapuštěných z dlaždic teracových s požlábkem lepených, vč. pomocných prací, doplňků</t>
  </si>
  <si>
    <t>921590274</t>
  </si>
  <si>
    <t>95,2</t>
  </si>
  <si>
    <t>127</t>
  </si>
  <si>
    <t>998771104</t>
  </si>
  <si>
    <t>Přesun hmot tonážní pro podlahy z dlaždic v objektech v přes 24 do 36 m</t>
  </si>
  <si>
    <t>-1905669028</t>
  </si>
  <si>
    <t>128</t>
  </si>
  <si>
    <t>998771193</t>
  </si>
  <si>
    <t>Příplatek k přesunu hmot tonážní 771 za zvětšený přesun do 500 m</t>
  </si>
  <si>
    <t>774916480</t>
  </si>
  <si>
    <t>776</t>
  </si>
  <si>
    <t>Podlahy povlakové</t>
  </si>
  <si>
    <t>129</t>
  </si>
  <si>
    <t>776111112</t>
  </si>
  <si>
    <t>Broušení betonového podkladu povlakových podlah</t>
  </si>
  <si>
    <t>1372136939</t>
  </si>
  <si>
    <t xml:space="preserve">"1PP: B291-651"  8,3</t>
  </si>
  <si>
    <t xml:space="preserve">"1PP: B291-650"  10,69</t>
  </si>
  <si>
    <t xml:space="preserve">"1PP: B291-615"  23,14</t>
  </si>
  <si>
    <t xml:space="preserve">"1PP: B291-661"  14,67</t>
  </si>
  <si>
    <t xml:space="preserve">"1PP: B291-660"  28,92</t>
  </si>
  <si>
    <t xml:space="preserve">"1PP: B291-680"  2,44</t>
  </si>
  <si>
    <t xml:space="preserve">"1PP: B291-681"  1,69</t>
  </si>
  <si>
    <t xml:space="preserve">"1PP: B291-690"  2,44</t>
  </si>
  <si>
    <t xml:space="preserve">"1PP: B291-691"  1,7</t>
  </si>
  <si>
    <t xml:space="preserve">"1PP: B291-670"  11,34</t>
  </si>
  <si>
    <t xml:space="preserve">"1PP: B291-700"  2,32</t>
  </si>
  <si>
    <t xml:space="preserve">"1PP: B291-701"  2,14</t>
  </si>
  <si>
    <t xml:space="preserve">"1PP: B291-710"  2,58</t>
  </si>
  <si>
    <t xml:space="preserve">"1PP: B291-711"  1,7</t>
  </si>
  <si>
    <t xml:space="preserve">"1PP: B291-611"  6,83</t>
  </si>
  <si>
    <t xml:space="preserve">"1PP: B291-612"  12,72</t>
  </si>
  <si>
    <t xml:space="preserve">"1PP: B291-613"  11,35</t>
  </si>
  <si>
    <t xml:space="preserve">"1PP: B291-720"  7,54</t>
  </si>
  <si>
    <t xml:space="preserve">"1PP: B291-721"  4,09</t>
  </si>
  <si>
    <t xml:space="preserve">"1PP: B291-730"  6,07</t>
  </si>
  <si>
    <t xml:space="preserve">"1PP: B291-731"  1,39</t>
  </si>
  <si>
    <t xml:space="preserve">"1PP: B291-732"  1,39</t>
  </si>
  <si>
    <t xml:space="preserve">"1PP: B291-733"  1,39</t>
  </si>
  <si>
    <t xml:space="preserve">"1PP: B291-740"  10,23</t>
  </si>
  <si>
    <t xml:space="preserve">"1PP: B291-741"  4,09</t>
  </si>
  <si>
    <t xml:space="preserve">"1PP: B291-750"  9,13</t>
  </si>
  <si>
    <t xml:space="preserve">"1PP: B291-751"  1,39</t>
  </si>
  <si>
    <t xml:space="preserve">"1PP: B291-752"  1,39</t>
  </si>
  <si>
    <t xml:space="preserve">"1PP: B291-753"  1,39</t>
  </si>
  <si>
    <t xml:space="preserve">"1PP: B291-760"  52,13</t>
  </si>
  <si>
    <t xml:space="preserve">"1PP: B391-390"  26,96</t>
  </si>
  <si>
    <t xml:space="preserve">"1PP: B391-380"  22,17</t>
  </si>
  <si>
    <t xml:space="preserve">"1PP: B391-370"  9,29</t>
  </si>
  <si>
    <t xml:space="preserve">"1PP: B391-360"  9,88</t>
  </si>
  <si>
    <t xml:space="preserve">"1PP: B291-820"  18,87</t>
  </si>
  <si>
    <t xml:space="preserve">"1PP: B391-200"  6,7</t>
  </si>
  <si>
    <t xml:space="preserve">"1PP: B391-220"  31,27</t>
  </si>
  <si>
    <t xml:space="preserve">"1PP: B391-400"  10,89</t>
  </si>
  <si>
    <t xml:space="preserve">"1PP: B391-450"  14,95</t>
  </si>
  <si>
    <t xml:space="preserve">"1PP: B391-053"  2,94</t>
  </si>
  <si>
    <t xml:space="preserve">"1PP: B391-060"  18,44</t>
  </si>
  <si>
    <t xml:space="preserve">"1PP: B391-070"  18,4</t>
  </si>
  <si>
    <t xml:space="preserve">"1PP: B391-080"  11,93</t>
  </si>
  <si>
    <t xml:space="preserve">"1PP: B391-081"  5,79</t>
  </si>
  <si>
    <t xml:space="preserve">"1PP: B391-082"  2,27</t>
  </si>
  <si>
    <t xml:space="preserve">"1PP: B391-083"  7,01</t>
  </si>
  <si>
    <t xml:space="preserve">"1PP: B391-100"  2,19</t>
  </si>
  <si>
    <t xml:space="preserve">"1PP: B391-090"  2,54</t>
  </si>
  <si>
    <t xml:space="preserve">"1PP: B391-091"  1,92</t>
  </si>
  <si>
    <t xml:space="preserve">"1PP: B391-110"  6,3</t>
  </si>
  <si>
    <t xml:space="preserve">"1PP: B391-092"  1,32</t>
  </si>
  <si>
    <t xml:space="preserve">"1PP: B291-626"  22,21</t>
  </si>
  <si>
    <t xml:space="preserve">"1PP: B291-627"  25,14</t>
  </si>
  <si>
    <t xml:space="preserve">"1PP: B291-628"  13,11</t>
  </si>
  <si>
    <t xml:space="preserve">"1PP: B391-050"  1,06</t>
  </si>
  <si>
    <t>Mezisoučet</t>
  </si>
  <si>
    <t xml:space="preserve">"1PP: B291-630"  14,27</t>
  </si>
  <si>
    <t xml:space="preserve">"1PP: B391-101"  2,04</t>
  </si>
  <si>
    <t xml:space="preserve">"1PP: B291-620"  178,41</t>
  </si>
  <si>
    <t xml:space="preserve">"1PP: B291-621"  51,25</t>
  </si>
  <si>
    <t xml:space="preserve">"1PP: B291-622"  28,33</t>
  </si>
  <si>
    <t xml:space="preserve">"1PP: B291-623"  23,58</t>
  </si>
  <si>
    <t xml:space="preserve">"1PP: B291-624"  17,14</t>
  </si>
  <si>
    <t xml:space="preserve">"1PP: B291-625"  51,3</t>
  </si>
  <si>
    <t xml:space="preserve">"1PP: B291-640"  35,29</t>
  </si>
  <si>
    <t xml:space="preserve">"1PP: B391-120"  30,36</t>
  </si>
  <si>
    <t xml:space="preserve">"1PP: B391-130"  30,78</t>
  </si>
  <si>
    <t xml:space="preserve">"1PP: B391-140"  30,93</t>
  </si>
  <si>
    <t xml:space="preserve">"1PP: B391-150"  31,72</t>
  </si>
  <si>
    <t xml:space="preserve">"1PP: B391-160"  29,87</t>
  </si>
  <si>
    <t xml:space="preserve">"1PP: B391-170"  30,93</t>
  </si>
  <si>
    <t xml:space="preserve">"1PP: B391-180"  30,76</t>
  </si>
  <si>
    <t xml:space="preserve">"1PP: B391-190"  30,78</t>
  </si>
  <si>
    <t xml:space="preserve">"1PP: B391-210"  22,25</t>
  </si>
  <si>
    <t>130</t>
  </si>
  <si>
    <t>776111311</t>
  </si>
  <si>
    <t>Vysátí podkladu povlakových podlah</t>
  </si>
  <si>
    <t>2024979101</t>
  </si>
  <si>
    <t>131</t>
  </si>
  <si>
    <t>776121112</t>
  </si>
  <si>
    <t>Vodou ředitelná penetrace savého podkladu povlakových podlah</t>
  </si>
  <si>
    <t>-663261233</t>
  </si>
  <si>
    <t>132</t>
  </si>
  <si>
    <t>776141121</t>
  </si>
  <si>
    <t>Stěrka podlahová nivelační pro vyrovnání podkladu povlakových podlah pevnosti 30 MPa tl do 3 mm</t>
  </si>
  <si>
    <t>-1075404307</t>
  </si>
  <si>
    <t>133</t>
  </si>
  <si>
    <t>776221111x01</t>
  </si>
  <si>
    <t>Lepení trvanlivé nebo protiskluzné vinylové podlahové krytiny na lepidlo doporučené výrobcem</t>
  </si>
  <si>
    <t>1155525848</t>
  </si>
  <si>
    <t>134</t>
  </si>
  <si>
    <t>776221111x03</t>
  </si>
  <si>
    <t>Vytažení extrémně trvanlivé nebo protiskluzné vinylové podl. krytiny 10 cm na stěu, vč. dodávky přísl. dle PD</t>
  </si>
  <si>
    <t>-1836726548</t>
  </si>
  <si>
    <t>135</t>
  </si>
  <si>
    <t>28412245M01a</t>
  </si>
  <si>
    <t>PVC podlahovina trvanlivá homogenní vinylová tl. 2 mm, tvrzení PUR, přesná specifikace viz PD</t>
  </si>
  <si>
    <t>718891202</t>
  </si>
  <si>
    <t xml:space="preserve">"plocha"  540,14*1,1</t>
  </si>
  <si>
    <t>"vytažení" 650,89*0,1*1,1</t>
  </si>
  <si>
    <t>136</t>
  </si>
  <si>
    <t>28412245M02a</t>
  </si>
  <si>
    <t>protiskluzné PVC podlahovina homogenní bezpečnostní protiskluzová vinylová se vsypem tl. 2 mm, tvrzení PUR, přesná specifikace viz PD</t>
  </si>
  <si>
    <t>-583088384</t>
  </si>
  <si>
    <t xml:space="preserve">"plocha"  16,31*1,1</t>
  </si>
  <si>
    <t>"vytažení" 21,8*0,1*1,1</t>
  </si>
  <si>
    <t>137</t>
  </si>
  <si>
    <t>776221111x02</t>
  </si>
  <si>
    <t>Lepení homogenní podlahové krytiny PVC antistaticky a elektrostaticky vodivých napojení na zemění, měření pro prokázání správnosti vodivosti doložené protokolem</t>
  </si>
  <si>
    <t>874730277</t>
  </si>
  <si>
    <t>138</t>
  </si>
  <si>
    <t>776221111x04</t>
  </si>
  <si>
    <t>Vytažení homogenní podlahové krytiny PVC antistaticky a elektrostaticky vodivých, 10 cm na stěu, vč. dodávky přísl. dle PD</t>
  </si>
  <si>
    <t>242857877</t>
  </si>
  <si>
    <t>139</t>
  </si>
  <si>
    <t>28412245M03a</t>
  </si>
  <si>
    <t>PVC elektrostaticky vodivá homogenní podlahovina, tl. 2 mm, tvrzení PUR, přesná specifikace viz PD</t>
  </si>
  <si>
    <t>-1726567284</t>
  </si>
  <si>
    <t xml:space="preserve">"plocha"  653,68*1,1</t>
  </si>
  <si>
    <t>"vytažení" 441,83*0,1*1,1</t>
  </si>
  <si>
    <t>140</t>
  </si>
  <si>
    <t>998776104</t>
  </si>
  <si>
    <t>Přesun hmot tonážní pro podlahy povlakové v objektech v přes 24 do 36 m</t>
  </si>
  <si>
    <t>788609233</t>
  </si>
  <si>
    <t>141</t>
  </si>
  <si>
    <t>998776193</t>
  </si>
  <si>
    <t>Příplatek k přesunu hmot tonážní 776 za zvětšený přesun do 500 m</t>
  </si>
  <si>
    <t>-14523040</t>
  </si>
  <si>
    <t>781</t>
  </si>
  <si>
    <t>Dokončovací práce - obklady</t>
  </si>
  <si>
    <t>142</t>
  </si>
  <si>
    <t>78100x01a</t>
  </si>
  <si>
    <t>D+M hliniková lišta ukončovací, vč. pomocných prací, doplňků (dle PD)</t>
  </si>
  <si>
    <t>1194799723</t>
  </si>
  <si>
    <t>237,1</t>
  </si>
  <si>
    <t>143</t>
  </si>
  <si>
    <t>78100x01b</t>
  </si>
  <si>
    <t>D+M hliniková lišta rohová, vč. pomocných prací, doplňků (dle PD)</t>
  </si>
  <si>
    <t>-10606350</t>
  </si>
  <si>
    <t>"1PP" 14*2,15</t>
  </si>
  <si>
    <t>144</t>
  </si>
  <si>
    <t>781111011</t>
  </si>
  <si>
    <t>Ometení (oprášení) stěny při přípravě podkladu</t>
  </si>
  <si>
    <t>-1095882942</t>
  </si>
  <si>
    <t>145</t>
  </si>
  <si>
    <t>781121011</t>
  </si>
  <si>
    <t>Nátěr penetrační na stěnu</t>
  </si>
  <si>
    <t>-47767445</t>
  </si>
  <si>
    <t>SK5 200x400mm</t>
  </si>
  <si>
    <t xml:space="preserve">"1.PP - B291-611"   19,17</t>
  </si>
  <si>
    <t xml:space="preserve">"1.PP - B291-650"   26,05</t>
  </si>
  <si>
    <t xml:space="preserve">"1.PP - B291-670"   27,07</t>
  </si>
  <si>
    <t xml:space="preserve">"1.PP - B391-081"   12,08</t>
  </si>
  <si>
    <t xml:space="preserve">"1.PP - B391-082"   10,77</t>
  </si>
  <si>
    <t xml:space="preserve">"1.PP - B391-360"   24,09</t>
  </si>
  <si>
    <t>SK1 - 300x600mm</t>
  </si>
  <si>
    <t xml:space="preserve">"1.PP - B291-680"   9,16</t>
  </si>
  <si>
    <t xml:space="preserve">"1.PP - B291-681"   9,04</t>
  </si>
  <si>
    <t xml:space="preserve">"1.PP - B291-690"   9,16</t>
  </si>
  <si>
    <t xml:space="preserve">"1.PP - B291-691"   9,04</t>
  </si>
  <si>
    <t xml:space="preserve">"1.PP - B291-700"   8,51</t>
  </si>
  <si>
    <t xml:space="preserve">"1.PP - B291-701"   10,89</t>
  </si>
  <si>
    <t xml:space="preserve">"1.PP - B291-710"   9,58</t>
  </si>
  <si>
    <t xml:space="preserve">"1.PP - B291-711"   9,04</t>
  </si>
  <si>
    <t xml:space="preserve">"1.PP - B291-720"   17,24</t>
  </si>
  <si>
    <t xml:space="preserve">"1.PP - B291-721"   14,25</t>
  </si>
  <si>
    <t xml:space="preserve">"1.PP - B291-730"   14,47</t>
  </si>
  <si>
    <t xml:space="preserve">"1.PP - B291-731"   7,71</t>
  </si>
  <si>
    <t xml:space="preserve">"1.PP - B291-732"   7,71</t>
  </si>
  <si>
    <t xml:space="preserve">"1.PP - B291-733"   7,71</t>
  </si>
  <si>
    <t xml:space="preserve">"1.PP - B291-740"   20,31</t>
  </si>
  <si>
    <t xml:space="preserve">"1.PP - B291-741"   14,25</t>
  </si>
  <si>
    <t xml:space="preserve">"1.PP - B291-750"   18,05</t>
  </si>
  <si>
    <t xml:space="preserve">"1.PP - B291-751"   7,71</t>
  </si>
  <si>
    <t xml:space="preserve">"1.PP - B291-752"   7,71</t>
  </si>
  <si>
    <t xml:space="preserve">"1.PP - B291-753"   7,71</t>
  </si>
  <si>
    <t xml:space="preserve">"1.PP - B391-053"   10,16</t>
  </si>
  <si>
    <t xml:space="preserve">"1.PP - B391-091"   8,24</t>
  </si>
  <si>
    <t xml:space="preserve">"1.PP - B391-092"   7,61</t>
  </si>
  <si>
    <t>146</t>
  </si>
  <si>
    <t>781571141</t>
  </si>
  <si>
    <t>Montáž obkladů ostění šířky přes 200 do 400 mm lepenými flexibilním lepidlem</t>
  </si>
  <si>
    <t>-2068895641</t>
  </si>
  <si>
    <t xml:space="preserve">"1.PP - B391-081"  1,3</t>
  </si>
  <si>
    <t>147</t>
  </si>
  <si>
    <t>781474113</t>
  </si>
  <si>
    <t>Montáž obkladů vnitřních keramických hladkých přes 12 do 19 ks/m2 lepených flexibilním lepidlem</t>
  </si>
  <si>
    <t>1861182206</t>
  </si>
  <si>
    <t>148</t>
  </si>
  <si>
    <t>59761071a</t>
  </si>
  <si>
    <t>obklad keramický hladký přes 12 do 19ks/m2</t>
  </si>
  <si>
    <t>-364135165</t>
  </si>
  <si>
    <t>SK5</t>
  </si>
  <si>
    <t>147,7</t>
  </si>
  <si>
    <t>147,7*1,13 'Přepočtené koeficientem množství</t>
  </si>
  <si>
    <t>149</t>
  </si>
  <si>
    <t>781474154</t>
  </si>
  <si>
    <t>Montáž obkladů vnitřních keramických velkoformátových hladkých přes 4 do 6 ks/m2 lepených flexibilním lepidlem</t>
  </si>
  <si>
    <t>1437113724</t>
  </si>
  <si>
    <t>150</t>
  </si>
  <si>
    <t>59761001</t>
  </si>
  <si>
    <t>obklad velkoformátový keramický hladký přes 4 do 6ks/m2</t>
  </si>
  <si>
    <t>-515968870</t>
  </si>
  <si>
    <t>253,5</t>
  </si>
  <si>
    <t>253,5*1,13 'Přepočtené koeficientem množství</t>
  </si>
  <si>
    <t>151</t>
  </si>
  <si>
    <t>781495115</t>
  </si>
  <si>
    <t>Spárování vnitřních obkladů silikonem</t>
  </si>
  <si>
    <t>1283446610</t>
  </si>
  <si>
    <t>31*4*2,15</t>
  </si>
  <si>
    <t>152</t>
  </si>
  <si>
    <t>998781104</t>
  </si>
  <si>
    <t>Přesun hmot tonážní pro obklady keramické v objektech v přes 24 do 36 m</t>
  </si>
  <si>
    <t>294354802</t>
  </si>
  <si>
    <t>153</t>
  </si>
  <si>
    <t>998781193</t>
  </si>
  <si>
    <t>Příplatek k přesunu hmot tonážní 781 za zvětšený přesun do 500 m</t>
  </si>
  <si>
    <t>-618845917</t>
  </si>
  <si>
    <t>783</t>
  </si>
  <si>
    <t>Dokončovací práce - nátěry</t>
  </si>
  <si>
    <t>154</t>
  </si>
  <si>
    <t>783901453</t>
  </si>
  <si>
    <t>Vysátí betonových podlah před provedením nátěru</t>
  </si>
  <si>
    <t>-30788643</t>
  </si>
  <si>
    <t>155</t>
  </si>
  <si>
    <t>783932171</t>
  </si>
  <si>
    <t>Celoplošné vyrovnání betonové podlahy cementovou stěrkou tl do 3 mm</t>
  </si>
  <si>
    <t>1684178475</t>
  </si>
  <si>
    <t>156</t>
  </si>
  <si>
    <t>783937163x01</t>
  </si>
  <si>
    <t>D+M epoxidový nátěr pro bezprašnou a vysoko odolnou úpravu proti oděru (dvousložkový), specifikace viz PD</t>
  </si>
  <si>
    <t>221355999</t>
  </si>
  <si>
    <t xml:space="preserve">"1PP: B291-614"  17,1</t>
  </si>
  <si>
    <t>"sokl" 17,3*0,1</t>
  </si>
  <si>
    <t>784</t>
  </si>
  <si>
    <t>Dokončovací práce - malby a tapety</t>
  </si>
  <si>
    <t>157</t>
  </si>
  <si>
    <t>784181101</t>
  </si>
  <si>
    <t>Základní akrylátová jednonásobná bezbarvá penetrace podkladu v místnostech v do 3,80 m</t>
  </si>
  <si>
    <t>-835611458</t>
  </si>
  <si>
    <t>158</t>
  </si>
  <si>
    <t>784211101</t>
  </si>
  <si>
    <t>Dvojnásobné bílé malby ze směsí za mokra výborně oděruvzdorných v místnostech v do 3,80 m</t>
  </si>
  <si>
    <t>-1860842035</t>
  </si>
  <si>
    <t>STĚNY</t>
  </si>
  <si>
    <t>"1PP - B291-610"135,2*3,715</t>
  </si>
  <si>
    <t>"1PP - B291-611"10,4*3,715</t>
  </si>
  <si>
    <t>"1PP - B291-612"15,6*3,715</t>
  </si>
  <si>
    <t>"1PP - B291-613"13,7*3,715</t>
  </si>
  <si>
    <t>"1PP - B291-614"17*3,715</t>
  </si>
  <si>
    <t>"1PP - B291-615"19,45*3,715</t>
  </si>
  <si>
    <t>"1PP - B291-620"75,13*3,715</t>
  </si>
  <si>
    <t>"1PP - B291-621"33,19*3,715</t>
  </si>
  <si>
    <t>"1PP - B291-622"21,36*3,715</t>
  </si>
  <si>
    <t>"1PP - B291-623"19,34*3,715</t>
  </si>
  <si>
    <t>"1PP - B291-624"16,6*3,715</t>
  </si>
  <si>
    <t>"1PP - B291-625"29,98*3,715</t>
  </si>
  <si>
    <t>"1PP - B291-626"20,62*3,715</t>
  </si>
  <si>
    <t>"1PP - B291-627"22,35*3,715</t>
  </si>
  <si>
    <t>"1PP - B291-628"14,77*3,715</t>
  </si>
  <si>
    <t>"1PP - B291-630"15,2*3,715</t>
  </si>
  <si>
    <t>"1PP - B291-640"24,28*3,715</t>
  </si>
  <si>
    <t>"1PP - B291-650"13,65*3,715</t>
  </si>
  <si>
    <t>"1PP - B291-651"12,65*3,715</t>
  </si>
  <si>
    <t>"1PP - B291-660"23,1*3,715</t>
  </si>
  <si>
    <t>"1PP - B291-661"15,7*3,715</t>
  </si>
  <si>
    <t>"1PP - B291-670"15,3*3,715</t>
  </si>
  <si>
    <t>"1PP - B291-680"6,15*3,715</t>
  </si>
  <si>
    <t>"1PP - B291-681"5,25*3,715</t>
  </si>
  <si>
    <t>"1PP - B291-690"6,15*3,715</t>
  </si>
  <si>
    <t>"1PP - B291-691"5,25*3,715</t>
  </si>
  <si>
    <t>"1PP - B291-700"5,95*3,715</t>
  </si>
  <si>
    <t>"1PP - B291-701"6,15*3,715</t>
  </si>
  <si>
    <t>"1PP - B291-710"6,35*3,715</t>
  </si>
  <si>
    <t>"1PP - B291-711"5,25*3,715</t>
  </si>
  <si>
    <t>"1PP - B291-720"11,45*3,715</t>
  </si>
  <si>
    <t>"1PP - B291-721"8*3,715</t>
  </si>
  <si>
    <t>"1PP - B291-730"10,4*3,715</t>
  </si>
  <si>
    <t>"1PP - B291-731"4,6*3,715</t>
  </si>
  <si>
    <t>"1PP - B291-732"4,6*3,715</t>
  </si>
  <si>
    <t>"1PP - B291-733"4,6*3,715</t>
  </si>
  <si>
    <t>"1PP - B291-740"12,95*3,715</t>
  </si>
  <si>
    <t>"1PP - B291-741"8*3,715</t>
  </si>
  <si>
    <t>"1PP - B291-750"12,15*3,715</t>
  </si>
  <si>
    <t>"1PP - B291-751"4,6*3,715</t>
  </si>
  <si>
    <t>"1PP - B291-752"4,6*3,715</t>
  </si>
  <si>
    <t>"1PP - B291-753"4,6*3,715</t>
  </si>
  <si>
    <t>"1PP - B291-760"29,45*3,715</t>
  </si>
  <si>
    <t>"1PP - B291-820"17,9*3,715</t>
  </si>
  <si>
    <t>"1PP - B391-060"18,05*3,715</t>
  </si>
  <si>
    <t>"1PP - B391-070"17,25*3,715</t>
  </si>
  <si>
    <t>"1PP - B391-080"14,5*3,715</t>
  </si>
  <si>
    <t>"1PP - B391-081"9,55*3,715</t>
  </si>
  <si>
    <t>"1PP - B391-082"6,2*3,715</t>
  </si>
  <si>
    <t>"1PP - B391-083"10,75*3,715</t>
  </si>
  <si>
    <t>"1PP - B391-090"6,1*3,715</t>
  </si>
  <si>
    <t>"1PP - B391-091"5,7*3,715</t>
  </si>
  <si>
    <t>"1PP - B391-092"4,55*3,715</t>
  </si>
  <si>
    <t>"1PP - B391-100"6,1*3,715</t>
  </si>
  <si>
    <t>"1PP - B391-110"10,45*3,715</t>
  </si>
  <si>
    <t>"1PP - B391-120"23,85*3,715</t>
  </si>
  <si>
    <t>"1PP - B391-130"23,85*3,715</t>
  </si>
  <si>
    <t>"1PP - B391-140"23,85*3,715</t>
  </si>
  <si>
    <t>"1PP - B391-150"24,05*3,715</t>
  </si>
  <si>
    <t>"1PP - B391-160"23,65*3,715</t>
  </si>
  <si>
    <t>"1PP - B391-170"23,85*3,715</t>
  </si>
  <si>
    <t>"1PP - B391-180"23,85*3,715</t>
  </si>
  <si>
    <t>"1PP - B391-190"23,85*3,715</t>
  </si>
  <si>
    <t>"1PP - B391-200"10,7*3,715</t>
  </si>
  <si>
    <t>"1PP - B391-210"19,55*3,715</t>
  </si>
  <si>
    <t>"1PP - B391-220"24,1*3,715</t>
  </si>
  <si>
    <t>"1PP - B391-360"12,8*3,715</t>
  </si>
  <si>
    <t>"1PP - B391-370"12,35*3,715</t>
  </si>
  <si>
    <t>"1PP - B391-380"20,75*3,715</t>
  </si>
  <si>
    <t>"1PP - B391-390"22*3,715</t>
  </si>
  <si>
    <t>"1PP - B391-400"13,2*3,715</t>
  </si>
  <si>
    <t>"1PP - B391-450"16*3,715</t>
  </si>
  <si>
    <t>156,83</t>
  </si>
  <si>
    <t>159</t>
  </si>
  <si>
    <t>7845110X5</t>
  </si>
  <si>
    <t>D+M tapet na stěny, vč. pomocných prací, doplňků</t>
  </si>
  <si>
    <t>-521739706</t>
  </si>
  <si>
    <t>D.1.01.1-105</t>
  </si>
  <si>
    <t>D.1.4a - Zdravotně technická instalace</t>
  </si>
  <si>
    <t xml:space="preserve">Pozn.: U3 Umývadlo včetně desky (dodávka interiéru)								            U4 Umývadlový díl pracovní linky (dodávka zdrav. technologie)								            U5 Umývadlo v učebnách ve 2.PP (dodávka interiéru)								            U6 Umývadlo (dodávka interiéru)								            U8 Umývadlo lékařské dvoudílné včetně desky (dodávka vestavby OS)								            U9 Umývadlo lékařské trojdílné včetně desky (dodávka vestavby OS)								 </t>
  </si>
  <si>
    <t>721 - Splašková kanalizace</t>
  </si>
  <si>
    <t>721-01 - Zařizovací předměty</t>
  </si>
  <si>
    <t>721-02 - Dešťová kanalizace-podtlaková</t>
  </si>
  <si>
    <t>721-03 - Dešťová kanalizace-podtlaková (havarijní)</t>
  </si>
  <si>
    <t>721-04 - Dešťová kanalizace gravitační</t>
  </si>
  <si>
    <t>722 - Pitná a teplá voda</t>
  </si>
  <si>
    <t>722-1 - Požární vodovod</t>
  </si>
  <si>
    <t>VN - Vedlejší náklady</t>
  </si>
  <si>
    <t>ON - Ostatní náklady</t>
  </si>
  <si>
    <t>721</t>
  </si>
  <si>
    <t>Splašková kanalizace</t>
  </si>
  <si>
    <t>721176113R01</t>
  </si>
  <si>
    <t>Potrubí HT odpadní svislé vč. tvarovek D 32</t>
  </si>
  <si>
    <t>Indiv</t>
  </si>
  <si>
    <t>P</t>
  </si>
  <si>
    <t>Poznámka k položce:_x000d_
viz. výkr.č. D.1.4a-104.C1 a D.1.4a-104.C2</t>
  </si>
  <si>
    <t>721-01</t>
  </si>
  <si>
    <t xml:space="preserve">D+M Odhlučněné potrubí  PP DN 40 vč.tvarovek(svislá kanal.)vyhov.požadavkům na hlukový útlum 20dB(A), spojované hrdlovými spoji s břitovým kroužkem</t>
  </si>
  <si>
    <t>721-02</t>
  </si>
  <si>
    <t xml:space="preserve">D+M Odhlučněné potrubí  PP DN 50 vč.tvarovek (svislá kanal.)vyhov.požadavkům na hlukový útlum20dB(A), spojované hrdlovými spoji s břitovým kroužkem</t>
  </si>
  <si>
    <t>721-03</t>
  </si>
  <si>
    <t xml:space="preserve">D+M Odhlučněné potrubí  PP DN 70 vč.tvarovek (svislá kanal.)vyhov.požadavkům na hlukový útlum20dB(A), spojované hrdlovými spoji s břitovým kroužkem</t>
  </si>
  <si>
    <t>721-04</t>
  </si>
  <si>
    <t xml:space="preserve">D+M Odhlučněné potrubí  PP DN 100 vč.tvarovek(svislá kanal.)vyhov.požadavkům na hlukový útlum20dB(A), spojované hrdlovými spoji s břitovým kroužkem</t>
  </si>
  <si>
    <t>721-05</t>
  </si>
  <si>
    <t>D+M Podomítková zápachová uzávěrka pro odvod kondenzátu DN 32</t>
  </si>
  <si>
    <t>ks</t>
  </si>
  <si>
    <t>725860212R00</t>
  </si>
  <si>
    <t>Zápachová uzávěrka (sifon) pro zařizovací předměty D 40, 50 mm; pro umyvadla; podomítková; PP; příslušenství vyjímatelná vložka, včetně dodávky materiálu</t>
  </si>
  <si>
    <t>RTS 23/ I</t>
  </si>
  <si>
    <t>725860216RT1</t>
  </si>
  <si>
    <t>Připojovací souprava k zápachové uzávěrce pro umyvadla; výškově nastavitelná; D 32 mm x 5/4"; mosaz, povrch chrom, včetně dodávky materiálu</t>
  </si>
  <si>
    <t>721-06</t>
  </si>
  <si>
    <t>D+M Odpadní ventil</t>
  </si>
  <si>
    <t>721-07</t>
  </si>
  <si>
    <t>D+M Zápachový uzávěr umyvadlový celokovový kulatý DN 32</t>
  </si>
  <si>
    <t>725860213R00</t>
  </si>
  <si>
    <t>Zápachová uzávěrka (sifon) pro zařizovací předměty D 32, 40 mm x 5/4"; pro umyvadla; PP; příslušenství krycí růžice odtoku, zpětný uzávěr, včetně dodávky materiálu</t>
  </si>
  <si>
    <t>725860182R00</t>
  </si>
  <si>
    <t>Zápachová uzávěrka (sifon) pro zařizovací předměty D 40/50 mm; podomítková, pro pračky/myčky; PE; příslušenství přip. koleno, krycí deska nerez, montážní kryt, nástěnka mosaz, montážní deska, včetně dodávky materiálu</t>
  </si>
  <si>
    <t>721-08</t>
  </si>
  <si>
    <t>D+M Sifon z PP DN 70</t>
  </si>
  <si>
    <t>721-09</t>
  </si>
  <si>
    <t>D+M Koleno 90°pro připojení WC a výlevky</t>
  </si>
  <si>
    <t>725860168R00</t>
  </si>
  <si>
    <t>Zápachová uzávěrka (sifon) pro zařizovací předměty D 40, 50 mm; pro pisoáry, odsávací; PP; odtok vnitřní vodorovný, sklon 0-90°, včetně dodávky materiálu</t>
  </si>
  <si>
    <t>721-10</t>
  </si>
  <si>
    <t>D+M Zápachový uzávěr dřezový s přípojkou pro spotřebiče a zpětnou klapkou DN 50 + odpadní</t>
  </si>
  <si>
    <t>721-11</t>
  </si>
  <si>
    <t>D+M Zápachový uzávěr (nízký) pro sprchové mísy s odpadním otvorem O 90 mm DN 40</t>
  </si>
  <si>
    <t>721223425RT1</t>
  </si>
  <si>
    <t>Vpusť podlahová se zápachovou uzávěrkou průměr 50, 75 mm, balkonové, terasové s otočným kloubem na odtoku, s izolační přírubou,123x123mm/115x115mm,, včetně dodávky materiálu</t>
  </si>
  <si>
    <t>721223590R0P</t>
  </si>
  <si>
    <t>Souprava izolační s textilní nakašírovanou folií pro stěrkové kontaktní hydroizolace</t>
  </si>
  <si>
    <t>721194103R00</t>
  </si>
  <si>
    <t>Zřízení přípojek na potrubí D 32 mm, materiál ve specifikaci</t>
  </si>
  <si>
    <t>Poznámka k položce:_x000d_
vyvedení a upevnění odpadních výpustek,_x000d_
 viz. výkr.č. D.1.4a-104.C1 a D.1.4a-104.C2</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</si>
  <si>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</si>
  <si>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</si>
  <si>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</si>
  <si>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</si>
  <si>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</si>
  <si>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</si>
  <si>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</si>
  <si>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 xml:space="preserve">Zřízení přípojek na potrubí D 110  mm, materiál ve specifikaci</t>
  </si>
  <si>
    <t>713571111R00</t>
  </si>
  <si>
    <t>Požárně ochranná manžeta EI 90, D 50 mm</t>
  </si>
  <si>
    <t>713571113R00</t>
  </si>
  <si>
    <t>Požárně ochranná manžeta EI 90, D 75 mm</t>
  </si>
  <si>
    <t>713571115R00</t>
  </si>
  <si>
    <t>Požárně ochranná manžeta EI 90, D 110 mm</t>
  </si>
  <si>
    <t>721-12</t>
  </si>
  <si>
    <t>D+M Protipožární zpevňující tmel, požární tmel, kartuše</t>
  </si>
  <si>
    <t>767990010RAA</t>
  </si>
  <si>
    <t>Ostatní atypické kovové prvky do 5 kg/kus</t>
  </si>
  <si>
    <t>970031060R00</t>
  </si>
  <si>
    <t>Jádrové vrtání, kruhové prostupy v cihelném zdivu jádrové vrtání, do D 60 mm</t>
  </si>
  <si>
    <t>970031080R00</t>
  </si>
  <si>
    <t>Jádrové vrtání, kruhové prostupy v cihelném zdivu jádrové vrtání, do D 80 mm</t>
  </si>
  <si>
    <t>970031100R00</t>
  </si>
  <si>
    <t>Jádrové vrtání, kruhové prostupy v cihelném zdivu jádrové vrtání, do D 100 mm</t>
  </si>
  <si>
    <t>970034060R00</t>
  </si>
  <si>
    <t>Jádrové vrtání, kruhové prostupy v cihelném zdivu příplatek za jádrové vrtání vodorovně ve stěně, do D 60 mm</t>
  </si>
  <si>
    <t>970034080R00</t>
  </si>
  <si>
    <t>Jádrové vrtání, kruhové prostupy v cihelném zdivu příplatek za jádrové vrtání vodorovně ve stěně, do D 80 mm</t>
  </si>
  <si>
    <t>970034100R00</t>
  </si>
  <si>
    <t>Jádrové vrtání, kruhové prostupy v cihelném zdivu příplatek za jádrové vrtání vodorovně ve stěně, do D 100 mm</t>
  </si>
  <si>
    <t>970051060R00</t>
  </si>
  <si>
    <t>Jádrové vrtání, kruhové prostupy v železobetonu jádrové vrtání , do D 60 mm</t>
  </si>
  <si>
    <t>970051080R00</t>
  </si>
  <si>
    <t>Jádrové vrtání, kruhové prostupy v železobetonu jádrové vrtání , do D 80 mm</t>
  </si>
  <si>
    <t>970051100R00</t>
  </si>
  <si>
    <t>Jádrové vrtání, kruhové prostupy v železobetonu jádrové vrtání , do D 100 mm</t>
  </si>
  <si>
    <t>970056060R00</t>
  </si>
  <si>
    <t>Jádrové vrtání, kruhové prostupy v železobetonu příplatek za jádrové vrtání do stropu, do D 60 mm</t>
  </si>
  <si>
    <t>970056080R00</t>
  </si>
  <si>
    <t>Jádrové vrtání, kruhové prostupy v železobetonu příplatek za jádrové vrtání do stropu, do D 80 mm</t>
  </si>
  <si>
    <t>970056100R00</t>
  </si>
  <si>
    <t>Jádrové vrtání, kruhové prostupy v železobetonu příplatek za jádrové vrtání do stropu, do D 100 mm</t>
  </si>
  <si>
    <t>721-13</t>
  </si>
  <si>
    <t>Zapravení prostupů</t>
  </si>
  <si>
    <t>721-14</t>
  </si>
  <si>
    <t>D+M Madlo toaletní pevné, nerez 900x100x200 (k WC)</t>
  </si>
  <si>
    <t>721-15</t>
  </si>
  <si>
    <t>D+M Madlo toaletní sklopné, nerez 800x100x200 (k WC)</t>
  </si>
  <si>
    <t>721-16</t>
  </si>
  <si>
    <t>D+M Madlo univerzální, závěsné, pevné, nerez 600 (k umývadlu)</t>
  </si>
  <si>
    <t>722290237R01</t>
  </si>
  <si>
    <t>Proplach kanalizačního potrubí do DN 200 mm</t>
  </si>
  <si>
    <t>721290112R00</t>
  </si>
  <si>
    <t>Zkouška těsnosti kanalizace v objektech vodou, DN 200</t>
  </si>
  <si>
    <t xml:space="preserve">909      R00</t>
  </si>
  <si>
    <t>Hzs-nezmeritelne stavebni prace</t>
  </si>
  <si>
    <t>h</t>
  </si>
  <si>
    <t>721-011</t>
  </si>
  <si>
    <t>Lešení pro montáž potrubí š. 1,0 m</t>
  </si>
  <si>
    <t>Zařizovací předměty</t>
  </si>
  <si>
    <t>721-001</t>
  </si>
  <si>
    <t>D+M U1 Umývadlo hranaté bez otvoru pro baterii, barva bílá, 550x440 mm, samostatně stojící</t>
  </si>
  <si>
    <t>725017153R00</t>
  </si>
  <si>
    <t>Umyvadlo invalidní, bílé, šířka 640 mm, hloubka 550 mm</t>
  </si>
  <si>
    <t>Poznámka k položce:_x000d_
U2 umývadlo - viz. výkr.č. D.1.4a-104.C1 a D.1.4a-104.C2</t>
  </si>
  <si>
    <t>721-002</t>
  </si>
  <si>
    <t>D+M U7 Umývadlo diturvitové lékařské 600x480 mm bez přepadu (bez otvoru pro baterii) - včetně</t>
  </si>
  <si>
    <t>725014173R00</t>
  </si>
  <si>
    <t>Klozetové mísy závěsné, bilé, hluboké splachování bez splachovacího kruhu, zadní, včetně sedátka, šířka 360 mm, hloubka 530 mm, výška 400 mm</t>
  </si>
  <si>
    <t>Poznámka k položce:_x000d_
WC1 - viz. výkr.č. D.1.4a-104.C1 a D.1.4a-104.C2</t>
  </si>
  <si>
    <t>721-003</t>
  </si>
  <si>
    <t>D+M WC2 Modul pro závěsné WC, pro zabudování suchým procesem, se sam. ocel. rámem, nosnost 400 kg</t>
  </si>
  <si>
    <t>721-004</t>
  </si>
  <si>
    <t xml:space="preserve">D+M WC2 Podomítkový modul  pro upevnění opěrných madel</t>
  </si>
  <si>
    <t>725019103R00</t>
  </si>
  <si>
    <t>Výlevka diturvitová s plastovou mřížkou, závěsná</t>
  </si>
  <si>
    <t>Poznámka k položce:_x000d_
VD - výlevka - viz. výkr.č. D.1.4a-104.C1 a D.1.4a-104.C2</t>
  </si>
  <si>
    <t>721-005</t>
  </si>
  <si>
    <t>D+M SPR1 Sprchová vanička keramická čtvercová 900x900 mm</t>
  </si>
  <si>
    <t>721-006</t>
  </si>
  <si>
    <t>D+M SPR1 Sprchové dveře šířka 900 mm bezpečnostní sklo tl. 6 mm, výška 1950 mm (dveře posuvné)</t>
  </si>
  <si>
    <t>721-007</t>
  </si>
  <si>
    <t>D+M PM Pisoárová mísa 345x580mm s automatickým, inteligentním splachovačem, bílá, samonasávací sifon</t>
  </si>
  <si>
    <t>kpl</t>
  </si>
  <si>
    <t>721-008</t>
  </si>
  <si>
    <t>D+M PM Pisoárová dělící stěna keramická</t>
  </si>
  <si>
    <t>Dešťová kanalizace-podtlaková</t>
  </si>
  <si>
    <t>722171216R0P</t>
  </si>
  <si>
    <t>Potrubí plastové PE-HD D 110</t>
  </si>
  <si>
    <t>721-1</t>
  </si>
  <si>
    <t>D+M Systémové uchycení potrubí pro systém podtlakového odvodnění střech</t>
  </si>
  <si>
    <t>721-2</t>
  </si>
  <si>
    <t>D+M Izolace potrubí proti rosení samolepícími izolačními pásy, pás tl. 19 mm o šířce 1000 mm</t>
  </si>
  <si>
    <t>721290123R00</t>
  </si>
  <si>
    <t>Zkouška těsnosti kanalizace v objektech kouřem, DN 300</t>
  </si>
  <si>
    <t>721-3</t>
  </si>
  <si>
    <t>721-4</t>
  </si>
  <si>
    <t>Poznámka k položce:_x000d_
Montáž manžety ke stěně nebo stropu pomocí rozpěrné hmoždinky se šroubem. Cena obsahuje i dodávku manžety a spojovacích prostředků. viz. výkr.č. D.1.4a-104.C1 a D.1.4a-104.C2</t>
  </si>
  <si>
    <t>723150372R00</t>
  </si>
  <si>
    <t>Potrubí ocel. černé svařované - chráničky D 133 mm, s 4,5 mm</t>
  </si>
  <si>
    <t>Dešťová kanalizace-podtlaková (havarijní)</t>
  </si>
  <si>
    <t>722171216R0R</t>
  </si>
  <si>
    <t>Potrubí plastové PE-HD D 125</t>
  </si>
  <si>
    <t>160</t>
  </si>
  <si>
    <t>162</t>
  </si>
  <si>
    <t>970031130R00</t>
  </si>
  <si>
    <t>Jádrové vrtání, kruhové prostupy v cihelném zdivu jádrové vrtání, do D 130 mm</t>
  </si>
  <si>
    <t>164</t>
  </si>
  <si>
    <t>970034130R00</t>
  </si>
  <si>
    <t>Jádrové vrtání, kruhové prostupy v cihelném zdivu příplatek za jádrové vrtání vodorovně ve stěně, do D 130 mm</t>
  </si>
  <si>
    <t>166</t>
  </si>
  <si>
    <t>970051130R00</t>
  </si>
  <si>
    <t>Jádrové vrtání, kruhové prostupy v železobetonu jádrové vrtání , do D 130 mm</t>
  </si>
  <si>
    <t>168</t>
  </si>
  <si>
    <t>970056130R00</t>
  </si>
  <si>
    <t>Jádrové vrtání, kruhové prostupy v železobetonu příplatek za jádrové vrtání do stropu, do D 130 mm</t>
  </si>
  <si>
    <t>170</t>
  </si>
  <si>
    <t>172</t>
  </si>
  <si>
    <t>174</t>
  </si>
  <si>
    <t>176</t>
  </si>
  <si>
    <t>713571116R00</t>
  </si>
  <si>
    <t>Požárně ochranná manžeta EI 90, D 125 mm</t>
  </si>
  <si>
    <t>178</t>
  </si>
  <si>
    <t>723150373R00</t>
  </si>
  <si>
    <t>Potrubí ocel. černé svařované - chráničky D 159 mm, s 4,5 mm</t>
  </si>
  <si>
    <t>180</t>
  </si>
  <si>
    <t>Dešťová kanalizace gravitační</t>
  </si>
  <si>
    <t>182</t>
  </si>
  <si>
    <t>184</t>
  </si>
  <si>
    <t>186</t>
  </si>
  <si>
    <t>721-2.1</t>
  </si>
  <si>
    <t>D+M Izolace potrubí proti rosení samolepícími izolačními pásy, pás tl. 13 mm o šířce 1000 mm</t>
  </si>
  <si>
    <t>188</t>
  </si>
  <si>
    <t>190</t>
  </si>
  <si>
    <t>192</t>
  </si>
  <si>
    <t>194</t>
  </si>
  <si>
    <t>196</t>
  </si>
  <si>
    <t>970031160R00</t>
  </si>
  <si>
    <t>Jádrové vrtání, kruhové prostupy v cihelném zdivu jádrové vrtání, do D 160 mm</t>
  </si>
  <si>
    <t>198</t>
  </si>
  <si>
    <t>970034160R00</t>
  </si>
  <si>
    <t>Jádrové vrtání, kruhové prostupy v cihelném zdivu příplatek za jádrové vrtání vodorovně ve stěně, do D 160 mm</t>
  </si>
  <si>
    <t>200</t>
  </si>
  <si>
    <t>202</t>
  </si>
  <si>
    <t>204</t>
  </si>
  <si>
    <t>206</t>
  </si>
  <si>
    <t>208</t>
  </si>
  <si>
    <t>210</t>
  </si>
  <si>
    <t>212</t>
  </si>
  <si>
    <t>214</t>
  </si>
  <si>
    <t>722</t>
  </si>
  <si>
    <t>Pitná a teplá voda</t>
  </si>
  <si>
    <t>722-01</t>
  </si>
  <si>
    <t>D+M Potrubí nerezové AISI 316L DN 15 (d 18) vč. tvarovek, lisovací spojovací systém s lisovacími spojkami a trubkami z ušlechtilé oceli</t>
  </si>
  <si>
    <t>216</t>
  </si>
  <si>
    <t>Poznámka k položce:_x000d_
viz. výkr.č. D.1.4a-113.C1 a D.1.4a-113.C2</t>
  </si>
  <si>
    <t>722-02</t>
  </si>
  <si>
    <t>D+M Potrubí nerezové AISI 316L DN 20 (d 22) vč. tvarovek, lisovací spojovací systém s lisovacími spojkami a trubkami z ušlechtilé oceli</t>
  </si>
  <si>
    <t>218</t>
  </si>
  <si>
    <t>722-03</t>
  </si>
  <si>
    <t>D+M Potrubí nerezové AISI 316L DN 25 (d 28) vč. tvarovek, lisovací spojovací systém s lisovacími spojkami a trubkami z ušlechtilé oceli</t>
  </si>
  <si>
    <t>220</t>
  </si>
  <si>
    <t>722-04</t>
  </si>
  <si>
    <t>D+M Potrubí nerezové AISI 316L DN 32 (d 35) vč. tvarovek, lisovací spojovací systém s lisovacími spojkami a trubkami z ušlechtilé oceli</t>
  </si>
  <si>
    <t>222</t>
  </si>
  <si>
    <t>722-05</t>
  </si>
  <si>
    <t>D+M Potrubí nerezové AISI 316L DN 40 (d 42) vč. tvarovek, lisovací spojovací systém s lisovacími spojkami a trubkami z ušlechtilé oceli</t>
  </si>
  <si>
    <t>224</t>
  </si>
  <si>
    <t>722-06</t>
  </si>
  <si>
    <t>D+M Potrubí nerezové AISI 316L DN 50 (d 54) vč. tvarovek, lisovací spojovací systém s lisovacími spojkami a trubkami z ušlechtilé oceli</t>
  </si>
  <si>
    <t>226</t>
  </si>
  <si>
    <t>722182014R00</t>
  </si>
  <si>
    <t>Montáž tepelné izolace potrubí lepicí páska, sponky, přes DN 25 do DN 40</t>
  </si>
  <si>
    <t>228</t>
  </si>
  <si>
    <t>631547112R</t>
  </si>
  <si>
    <t xml:space="preserve">pouzdro potrubní řezané; minerální vlákno; povrchová úprava Al fólie se skelnou mřížkou; vnitřní průměr 18,0 mm; tl. izolace 30,0 mm; provozní teplota  do 250 °C; tepelná vodivost (10°C) 0,0330 W/mK; tepelná vodivost (50°C) 0,037 W/mK</t>
  </si>
  <si>
    <t>230</t>
  </si>
  <si>
    <t>631547113R</t>
  </si>
  <si>
    <t xml:space="preserve">pouzdro potrubní řezané; minerální vlákno; povrchová úprava Al fólie se skelnou mřížkou; vnitřní průměr 22,0 mm; tl. izolace 30,0 mm; provozní teplota  do 250 °C; tepelná vodivost (10°C) 0,0330 W/mK; tepelná vodivost (50°C) 0,037 W/mK</t>
  </si>
  <si>
    <t>232</t>
  </si>
  <si>
    <t>234</t>
  </si>
  <si>
    <t>631547114R</t>
  </si>
  <si>
    <t xml:space="preserve">pouzdro potrubní řezané; minerální vlákno; povrchová úprava Al fólie se skelnou mřížkou; vnitřní průměr 28,0 mm; tl. izolace 30,0 mm; provozní teplota  do 250 °C; tepelná vodivost (10°C) 0,0330 W/mK; tepelná vodivost (50°C) 0,037 W/mK</t>
  </si>
  <si>
    <t>236</t>
  </si>
  <si>
    <t>631547115R</t>
  </si>
  <si>
    <t xml:space="preserve">pouzdro potrubní řezané; minerální vlákno; povrchová úprava Al fólie se skelnou mřížkou; vnitřní průměr 35,0 mm; tl. izolace 30,0 mm; provozní teplota  do 250 °C; tepelná vodivost (10°C) 0,0330 W/mK; tepelná vodivost (50°C) 0,037 W/mK</t>
  </si>
  <si>
    <t>238</t>
  </si>
  <si>
    <t>722182016R00</t>
  </si>
  <si>
    <t>Montáž tepelné izolace potrubí lepicí páska, sponky, přes DN 40 do DN 80</t>
  </si>
  <si>
    <t>240</t>
  </si>
  <si>
    <t>631547116R</t>
  </si>
  <si>
    <t xml:space="preserve">pouzdro potrubní řezané; minerální vlákno; povrchová úprava Al fólie se skelnou mřížkou; vnitřní průměr 42,0 mm; tl. izolace 30,0 mm; provozní teplota  do 250 °C; tepelná vodivost (10°C) 0,0330 W/mK; tepelná vodivost (50°C) 0,037 W/mK</t>
  </si>
  <si>
    <t>242</t>
  </si>
  <si>
    <t>631547118R</t>
  </si>
  <si>
    <t xml:space="preserve">pouzdro potrubní řezané; minerální vlákno; povrchová úprava Al fólie se skelnou mřížkou; vnitřní průměr 54,0 mm; tl. izolace 30,0 mm; provozní teplota  do 250 °C; tepelná vodivost (10°C) 0,0330 W/mK; tepelná vodivost (50°C) 0,037 W/mK</t>
  </si>
  <si>
    <t>244</t>
  </si>
  <si>
    <t>722-08</t>
  </si>
  <si>
    <t>D+M Lisovací spojovací systém s lisovacími spojkami a trubkami z materiálu PE-Xc/Al/PE-Xc DN 15 (d, 20) vč. tvarovek</t>
  </si>
  <si>
    <t>246</t>
  </si>
  <si>
    <t>722-09</t>
  </si>
  <si>
    <t>D+M Lisovací spojovací systém s lisovacími spojkami a trubkami z materiálu PE-Xc/Al/PE-Xc DN 20, (d26) vč. tvarovek</t>
  </si>
  <si>
    <t>248</t>
  </si>
  <si>
    <t>722181214RT7</t>
  </si>
  <si>
    <t>Izolace vodovodního potrubí návleková z trubic z pěnového polyetylenu, tloušťka stěny 20 mm, d 22 mm</t>
  </si>
  <si>
    <t>250</t>
  </si>
  <si>
    <t>Poznámka k položce:_x000d_
V položce je kalkulována dodávka izolační trubice, spon a lepicí pásky.viz. výkr.č. D.1.4a-113.C1 a D.1.4a-113.C2</t>
  </si>
  <si>
    <t>722181214RT8</t>
  </si>
  <si>
    <t>Izolace vodovodního potrubí návleková z trubic z pěnového polyetylenu, tloušťka stěny 20 mm, d 25 mm</t>
  </si>
  <si>
    <t>252</t>
  </si>
  <si>
    <t>722-10</t>
  </si>
  <si>
    <t>D+M Kompenzátor axiální vlnovcový závitový s vnější ochrannou trubkou, mat. AISI 304 DN 32 (G1 1/2")</t>
  </si>
  <si>
    <t>254</t>
  </si>
  <si>
    <t>722-11</t>
  </si>
  <si>
    <t>D+M Kompenzátor axiální vlnovcový závitový s vnější ochrannou trubkou, mat. AISI 304 DN 50 (G2 1/2")</t>
  </si>
  <si>
    <t>256</t>
  </si>
  <si>
    <t>722-12</t>
  </si>
  <si>
    <t>D+M Vřetenový ventil z červeného bronzu s koncovkami na lisovaný spoj DN 15</t>
  </si>
  <si>
    <t>258</t>
  </si>
  <si>
    <t>722-13</t>
  </si>
  <si>
    <t>D+M Vřetenový ventil z červeného bronzu s koncovkami na lisovaný spoj DN 20</t>
  </si>
  <si>
    <t>260</t>
  </si>
  <si>
    <t>722-14</t>
  </si>
  <si>
    <t>D+M Vřetenový ventil z červeného bronzu s koncovkami na lisovaný spoj DN 32</t>
  </si>
  <si>
    <t>262</t>
  </si>
  <si>
    <t>722-15</t>
  </si>
  <si>
    <t>D+M Vřetenový ventil z červeného bronzu s koncovkami na lisovaný spoj DN 50</t>
  </si>
  <si>
    <t>264</t>
  </si>
  <si>
    <t>722-16</t>
  </si>
  <si>
    <t>D+M Automatický termostatický vyvažovací ventil DN 20</t>
  </si>
  <si>
    <t>266</t>
  </si>
  <si>
    <t>722-17</t>
  </si>
  <si>
    <t>D+M Statický vyvažovací ventil DN 25</t>
  </si>
  <si>
    <t>268</t>
  </si>
  <si>
    <t>722-18</t>
  </si>
  <si>
    <t>Zpětný ventil závitový č. 1072 DN 20</t>
  </si>
  <si>
    <t>270</t>
  </si>
  <si>
    <t>722235141R00</t>
  </si>
  <si>
    <t>Kohout kulový s vypouštěním, mosazný, vnitřní-vnitřní závit, DN 15, PN 25, včetně dodávky materiálu</t>
  </si>
  <si>
    <t>272</t>
  </si>
  <si>
    <t>725814102R00</t>
  </si>
  <si>
    <t xml:space="preserve">Ventil  rohový, mosazný, bez matky, DN 15 x DN 10, včetně dodávky materiálu</t>
  </si>
  <si>
    <t>274</t>
  </si>
  <si>
    <t>723150367R00</t>
  </si>
  <si>
    <t>Potrubí ocel. černé svařované - chráničky D 57 mm, s 2,9 mm</t>
  </si>
  <si>
    <t>276</t>
  </si>
  <si>
    <t>723150368R00</t>
  </si>
  <si>
    <t>Potrubí ocel. černé svařované - chráničky D 76 mm, s 3,2 mm</t>
  </si>
  <si>
    <t>278</t>
  </si>
  <si>
    <t>723150371R00</t>
  </si>
  <si>
    <t>Potrubí ocel. černé svařované - chráničky D 108 mm, s 4,0 mm</t>
  </si>
  <si>
    <t>280</t>
  </si>
  <si>
    <t>722-19</t>
  </si>
  <si>
    <t>D+M Umyvadlová nástěnná páková baterie s otočným plochým ústím délky 200 mm, DN15-chrom, rozteč, 150 mm, plochá ovládací páka umístěna na boku směšovače</t>
  </si>
  <si>
    <t>282</t>
  </si>
  <si>
    <t>Poznámka k položce:_x000d_
U1, U4, U6 - viz. výkr.č. D.1.4a-113.C1 a D.1.4a-113.C2</t>
  </si>
  <si>
    <t>722-20</t>
  </si>
  <si>
    <t>D+M Umyvadlová stojánková páková baterie s otočným plochým ústím délky 170 mm, DN 15, páková - chrom, s lékařskou pákou</t>
  </si>
  <si>
    <t>284</t>
  </si>
  <si>
    <t>Poznámka k položce:_x000d_
U2 - viz. výkr.č. D.1.4a-113.C1 a D.1.4a-113.C2</t>
  </si>
  <si>
    <t>722-21</t>
  </si>
  <si>
    <t>D+M Umyvadlová nástěnná páková baterie s otočným plochým ústím délky 255 mm, DN 15, páková - chrom, rozteč 150 mm, s lékařskou pákou</t>
  </si>
  <si>
    <t>286</t>
  </si>
  <si>
    <t>Poznámka k položce:_x000d_
U7 - viz. výkr.č. D.1.4a-113.C1 a D.1.4a-113.C2</t>
  </si>
  <si>
    <t>722-22</t>
  </si>
  <si>
    <t>D+M Sprchová nástěnná páková baterie DN 15 -chrom, rozteč 150 mm, plochá ovládací páka umístěná na, boku, směšovače+ sprchový set (ruční sprcha, hadice,sprchová tyč s posuvným držákem, mýdelník pro</t>
  </si>
  <si>
    <t>288</t>
  </si>
  <si>
    <t>Poznámka k položce:_x000d_
sprchovou tyč-chrom) SPR1 - viz. výkr.č. D.1.4a-113.C1 a D.1.4a-113.C2</t>
  </si>
  <si>
    <t>722-23</t>
  </si>
  <si>
    <t>D+M Dřezová nástěnná páková baterie s otočným plochým ústím délky 255 mm, DN15-chrom, rozteč 150 mm, plochá ovládací páka umístěná na boku směšovače</t>
  </si>
  <si>
    <t>290</t>
  </si>
  <si>
    <t>Poznámka k položce:_x000d_
DŘ1, DŘ2 - viz. výkr.č. D.1.4a-113.C1 a D.1.4a-113.C2</t>
  </si>
  <si>
    <t>722-24</t>
  </si>
  <si>
    <t>D+M Dřezová nástěnná páková baterie s otočným plochým ústím délky 300 mm, DN15-chrom, rozteč 150 mm, plochá ovládací páka umístěná na boku směšovače</t>
  </si>
  <si>
    <t>292</t>
  </si>
  <si>
    <t>Poznámka k položce:_x000d_
SM - viz. výkr.č. D.1.4a-113.C1 a D.1.4a-113.C2</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</si>
  <si>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</si>
  <si>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t>
  </si>
  <si>
    <t>294</t>
  </si>
  <si>
    <t>Poznámka k položce:_x000d_
WC1 - viz. výkr.č. D.1.4a-113.C1 a D.1.4a-113.C2</t>
  </si>
  <si>
    <t>722-25</t>
  </si>
  <si>
    <t xml:space="preserve">D+M Podomítkový modul  pro závěsné WC, obsahuje modul pro zabudování suchým procesem, tlačítko</t>
  </si>
  <si>
    <t>296</t>
  </si>
  <si>
    <t>Poznámka k položce:_x000d_
WC2 - viz. výkr.č. D.1.4a-113.C1 a D.1.4a-113.C2</t>
  </si>
  <si>
    <t>722-26</t>
  </si>
  <si>
    <t xml:space="preserve">D+M Podomítkový modul  pro závěsné výlevku se samostatným ocel.rámem, nosnost 400 kg + tlačítko</t>
  </si>
  <si>
    <t>298</t>
  </si>
  <si>
    <t>Poznámka k položce:_x000d_
VD - viz. výkr.č. D.1.4a-113.C1 a D.1.4a-113.C2</t>
  </si>
  <si>
    <t>722-27</t>
  </si>
  <si>
    <t>D+M Baterie dřezová páková nástěnná rozteč 150 mm s otáčivým plochým ústím 300 m k výlevce</t>
  </si>
  <si>
    <t>300</t>
  </si>
  <si>
    <t>726211143R00</t>
  </si>
  <si>
    <t>Pisoár univerzální, pro instalaci s mokrými procesy do masivních zděných konstrukcí nebo pro předstěnovou instalaci s předezděním, pro bezdotykové ovládání - skryté, stavební výška 109 - 127 cm, včetně dodávky materiálu</t>
  </si>
  <si>
    <t>302</t>
  </si>
  <si>
    <t>Poznámka k položce:_x000d_
PM - viz. výkr.č. D.1.4a-113.C1 a D.1.4a-113.C2</t>
  </si>
  <si>
    <t>722190401R00</t>
  </si>
  <si>
    <t>Vyvedení a upevnění výpustek DN 15</t>
  </si>
  <si>
    <t>304</t>
  </si>
  <si>
    <t>342263410R00</t>
  </si>
  <si>
    <t>Úpravy, doplňkové práce a příplatky pro sádrokartonové a sádrovláknité příčky doplňkové práce osazení revizních dvířek plochy do 0,25 m2</t>
  </si>
  <si>
    <t>306</t>
  </si>
  <si>
    <t>Poznámka k položce:_x000d_
Včetně vytvoření otvoru a osazení rámu s dvířky a prošroubování.viz. výkr.č. D.1.4a-113.C1 a D.1.4a-113.C2</t>
  </si>
  <si>
    <t>553476562R</t>
  </si>
  <si>
    <t>Dvířka revizní použití: stavební otvor; funkce: klasické; šířka = 400 mm; výška = 400 mm; materiál: hliník; počet křídel: 1</t>
  </si>
  <si>
    <t>308</t>
  </si>
  <si>
    <t>722-28</t>
  </si>
  <si>
    <t>D+M Krycí dvířka ocelová 300x300 (nástřik KOMAXIT)</t>
  </si>
  <si>
    <t>310</t>
  </si>
  <si>
    <t>722-29</t>
  </si>
  <si>
    <t>312</t>
  </si>
  <si>
    <t>722290234R00</t>
  </si>
  <si>
    <t>Proplach a dezinfekce vodovodního potrubí do DN 80</t>
  </si>
  <si>
    <t>314</t>
  </si>
  <si>
    <t>722280109R00</t>
  </si>
  <si>
    <t>Tlakové zkoušky vodovodního potrubí přes DN 50 do DN 65</t>
  </si>
  <si>
    <t>316</t>
  </si>
  <si>
    <t>318</t>
  </si>
  <si>
    <t>722-30</t>
  </si>
  <si>
    <t>Zhotovení pevných bodů na potrubí</t>
  </si>
  <si>
    <t>320</t>
  </si>
  <si>
    <t>161</t>
  </si>
  <si>
    <t>722-013</t>
  </si>
  <si>
    <t>322</t>
  </si>
  <si>
    <t>324</t>
  </si>
  <si>
    <t>722-1</t>
  </si>
  <si>
    <t>Požární vodovod</t>
  </si>
  <si>
    <t>163</t>
  </si>
  <si>
    <t>722132115R00</t>
  </si>
  <si>
    <t>Potrubí z trubek ocel. uvnitř a vně pozinkovaných, pro sprinklery spojované lisováním D 28 mm, s 1,5 mm</t>
  </si>
  <si>
    <t>326</t>
  </si>
  <si>
    <t>Poznámka k položce:_x000d_
včetně tvarovek, bez zednických výpomocí,_x000d_
viz. výkr.č. D.1.4a-113.C1 a D.1.4a-113.C2</t>
  </si>
  <si>
    <t>722132116R00</t>
  </si>
  <si>
    <t>Potrubí z trubek ocel. uvnitř a vně pozinkovaných, pro sprinklery spojované lisováním D 35 mm, s 1,5 mm</t>
  </si>
  <si>
    <t>328</t>
  </si>
  <si>
    <t>165</t>
  </si>
  <si>
    <t>722132117R00</t>
  </si>
  <si>
    <t>Potrubí z trubek ocel. uvnitř a vně pozinkovaných, pro sprinklery spojované lisováním D 42 mm, s 1,5 mm</t>
  </si>
  <si>
    <t>330</t>
  </si>
  <si>
    <t>722132118R00</t>
  </si>
  <si>
    <t>Potrubí z trubek ocel. uvnitř a vně pozinkovaných, pro sprinklery spojované lisováním D 54 mm, s 1,5 mm</t>
  </si>
  <si>
    <t>332</t>
  </si>
  <si>
    <t>167</t>
  </si>
  <si>
    <t>722181213RT9</t>
  </si>
  <si>
    <t>Izolace vodovodního potrubí návleková z trubic z pěnového polyetylenu, tloušťka stěny 13 mm, d 28 mm</t>
  </si>
  <si>
    <t>334</t>
  </si>
  <si>
    <t>722181213RU2</t>
  </si>
  <si>
    <t>Izolace vodovodního potrubí návleková z trubic z pěnového polyetylenu, tloušťka stěny 13 mm, d 35 mm</t>
  </si>
  <si>
    <t>336</t>
  </si>
  <si>
    <t>169</t>
  </si>
  <si>
    <t>722181213RW2</t>
  </si>
  <si>
    <t>Izolace vodovodního potrubí návleková z trubic z pěnového polyetylenu, tloušťka stěny 13 mm, d 45 mm</t>
  </si>
  <si>
    <t>338</t>
  </si>
  <si>
    <t>722181213RW8</t>
  </si>
  <si>
    <t>Izolace vodovodního potrubí návleková z trubic z pěnového polyetylenu, tloušťka stěny 13 mm, d 54 mm</t>
  </si>
  <si>
    <t>340</t>
  </si>
  <si>
    <t>171</t>
  </si>
  <si>
    <t>722254211RT2</t>
  </si>
  <si>
    <t>Požární příslušenství hydrantový systém D 25, box s plnými dveřmi + HP, stálotvará hadice, průměr 25/30</t>
  </si>
  <si>
    <t>342</t>
  </si>
  <si>
    <t>344</t>
  </si>
  <si>
    <t>173</t>
  </si>
  <si>
    <t>346</t>
  </si>
  <si>
    <t>Poznámka k položce:_x000d_
Včetně dodání desinfekčního prostředku.viz. výkr.č. D.1.4a-113.C1 a D.1.4a-113.C2</t>
  </si>
  <si>
    <t>722280106R00</t>
  </si>
  <si>
    <t>Tlakové zkoušky vodovodního potrubí do DN 32</t>
  </si>
  <si>
    <t>348</t>
  </si>
  <si>
    <t>Poznámka k položce:_x000d_
Včetně dodávky vody, uzavření a zabezpečení konců potrubí.viz. výkr.č. D.1.4a-113.C1 a D.1.4a-113.C2</t>
  </si>
  <si>
    <t>175</t>
  </si>
  <si>
    <t>350</t>
  </si>
  <si>
    <t>352</t>
  </si>
  <si>
    <t>VN</t>
  </si>
  <si>
    <t>Vedlejší náklady</t>
  </si>
  <si>
    <t>177</t>
  </si>
  <si>
    <t>VN01</t>
  </si>
  <si>
    <t>Dokumentace skutečného provedení stavby bude provedena ve 3D modelu programu Revit metodikou BIM ve, výstupním formátu ifc</t>
  </si>
  <si>
    <t>hod</t>
  </si>
  <si>
    <t>354</t>
  </si>
  <si>
    <t>ON</t>
  </si>
  <si>
    <t>Ostatní náklady</t>
  </si>
  <si>
    <t>ON-01</t>
  </si>
  <si>
    <t>Přesun hmot do výšky 36 m</t>
  </si>
  <si>
    <t>356</t>
  </si>
  <si>
    <t>D.1.4b - Vytápění</t>
  </si>
  <si>
    <t xml:space="preserve">POZNÁMKA: Otopná tělesa a konvektory budou z výroby dodány bez integrovaných termostatických ventilů                     Termoelektrické pohony k radiátorovým termostatickým ventilům jsou dodávkou profese měření a regulace</t>
  </si>
  <si>
    <t>A - Topení pro VZT</t>
  </si>
  <si>
    <t>C - C. Radiátorové vytápění</t>
  </si>
  <si>
    <t>A</t>
  </si>
  <si>
    <t>Topení pro VZT</t>
  </si>
  <si>
    <t>941955002R00</t>
  </si>
  <si>
    <t>Lešení lehké pracovní pomocné pomocné, o výšce lešeňové podlahy přes 1,2 do 1,9 m</t>
  </si>
  <si>
    <t>Poznámka k položce:_x000d_
viz. D.1.4b-001 TZ</t>
  </si>
  <si>
    <t>Poznámka k položce:_x000d_
viz. D.1.4b-001 TZ_x000d_
Odkaz na mn. položky pořadí 4 : 16,00000_x000d_
Odkaz na mn. položky pořadí 5 : 16,00000_x000d_
Odkaz na mn. položky pořadí 6 : 15,00000</t>
  </si>
  <si>
    <t>732199100RM1</t>
  </si>
  <si>
    <t>Montáž orientačních štítků s dodávkou orientačního štítku</t>
  </si>
  <si>
    <t>733111114R00</t>
  </si>
  <si>
    <t>Potrubí z trubek závitových ocelových bezešvých, běžných, v kotelnách a strojovnách, DN 20</t>
  </si>
  <si>
    <t>Poznámka k položce:_x000d_
Potrubí včetně tvarovek a zednických výpomocí.</t>
  </si>
  <si>
    <t>733111115R00</t>
  </si>
  <si>
    <t>Potrubí z trubek závitových ocelových bezešvých, běžných, v kotelnách a strojovnách, DN 25</t>
  </si>
  <si>
    <t>Poznámka k položce:_x000d_
Potrubí včetně tvarovek a zednických výpomocí.viz.výkr.č. D.1.4b-118-119</t>
  </si>
  <si>
    <t>733111116R00</t>
  </si>
  <si>
    <t>Potrubí z trubek závitových ocelových bezešvých, běžných, v kotelnách a strojovnách, DN 32</t>
  </si>
  <si>
    <t>Poznámka k položce:_x000d_
Potrubí včetně tvarovek a zednických výpomocí.viz.výkr.č. D.1.4b 118-119</t>
  </si>
  <si>
    <t>733113114R00</t>
  </si>
  <si>
    <t xml:space="preserve">Potrubí z trubek závitových příplatek k ceně za zhotovení přípojky z ocelových trubek závitových,  ,  , DN 20</t>
  </si>
  <si>
    <t>Poznámka k položce:_x000d_
viz.výkr.č. D.1.4b 118-119</t>
  </si>
  <si>
    <t>733113115R00</t>
  </si>
  <si>
    <t xml:space="preserve">Potrubí z trubek závitových příplatek k ceně za zhotovení přípojky z ocelových trubek závitových,  ,  , DN 25</t>
  </si>
  <si>
    <t>733113116R00</t>
  </si>
  <si>
    <t xml:space="preserve">Potrubí z trubek závitových příplatek k ceně za zhotovení přípojky z ocelových trubek závitových,  ,  , DN 32</t>
  </si>
  <si>
    <t>733190106R00</t>
  </si>
  <si>
    <t>Tlakové zkoušky potrubí ocelových závitových, plastových, měděných do DN 32</t>
  </si>
  <si>
    <t>Poznámka k položce:_x000d_
Včetně dodávky vody, uzavření a zabezpečení konců potrubí.viz. D.1.4b-001 TZ_x000d_
Odkaz na mn. položky pořadí 4 : 16,00000_x000d_
Odkaz na mn. položky pořadí 5 : 16,00000_x000d_
Odkaz na mn. položky pořadí 6 : 15,00000</t>
  </si>
  <si>
    <t>734235122R00</t>
  </si>
  <si>
    <t>Kohout kulový, mosazný, DN 20, PN 42, vnitřní-vnitřní, včetně dodávky materiálu</t>
  </si>
  <si>
    <t>734235123R00</t>
  </si>
  <si>
    <t>Kohout kulový, mosazný, DN 25, PN 35, vnitřní-vnitřní, včetně dodávky materiálu</t>
  </si>
  <si>
    <t>734235124R00</t>
  </si>
  <si>
    <t>Kohout kulový, mosazný, DN 32, PN 35, vnitřní-vnitřní, včetně dodávky materiálu</t>
  </si>
  <si>
    <t>734245123R00</t>
  </si>
  <si>
    <t>Ventil zpětný, mosazný, DN 25 , PN 16, vnitřní-vnitřní závit, včetně dodávky materiálu</t>
  </si>
  <si>
    <t>734245124R00</t>
  </si>
  <si>
    <t>Ventil zpětný, mosazný, DN 32, PN 10, vnitřní-vnitřní závit, včetně dodávky materiálu</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</si>
  <si>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</si>
  <si>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</si>
  <si>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</si>
  <si>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</si>
  <si>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</si>
  <si>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</si>
  <si>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734265316R00</t>
  </si>
  <si>
    <t>Šroubení topenářské, přímé, mosazné, DN 40, PN 16, včetně dodávky materiálu</t>
  </si>
  <si>
    <t>Poznámka k položce:_x000d_
viz.výkr.č. D.1.4b 118-119_x000d_
pro čerpadlo : 4</t>
  </si>
  <si>
    <t>734295321R00</t>
  </si>
  <si>
    <t>Kohout kulový, napouštěcí a vypouštěcí, mosazný, DN 15, PN 10, včetně dodávky materiálu</t>
  </si>
  <si>
    <t>Poznámka k položce:_x000d_
kohout s hadicovou vývodkou a zátkou, viz.výkr.č. D.1.4b 118-119</t>
  </si>
  <si>
    <t>734295212R00</t>
  </si>
  <si>
    <t>Filtr mosazný, DN 20, PN 20, vnitřní-vnitřní závit, včetně dodávky materiálu</t>
  </si>
  <si>
    <t>734295213R00</t>
  </si>
  <si>
    <t>Filtr mosazný, DN 25, PN 20, vnitřní-vnitřní závit, včetně dodávky materiálu</t>
  </si>
  <si>
    <t>Poznámka k položce:_x000d_
viz.výkr.č. D.1.4b-118-119</t>
  </si>
  <si>
    <t>734295214R00</t>
  </si>
  <si>
    <t>Filtr mosazný, DN 32, PN 20, vnitřní-vnitřní závit, včetně dodávky materiálu</t>
  </si>
  <si>
    <t>734494213R00</t>
  </si>
  <si>
    <t>Návarek s trubkovým závitem G 1/2", včetně dodávky materiálu</t>
  </si>
  <si>
    <t>Poznámka k položce:_x000d_
viz.výkr.č. D.1.4b-118-119_x000d_
Návarek pro teploměr : 12_x000d_
Návarek pro manometr : 16</t>
  </si>
  <si>
    <t>783424140R00</t>
  </si>
  <si>
    <t>Nátěry potrubí a armatur syntetické potrubí, do DN 50 mm, dvojnásobné se základním nátěrem</t>
  </si>
  <si>
    <t>Poznámka k položce:_x000d_
na vzduchu schnoucí_x000d_
viz. D.1.4b-001 TZ_x000d_
Odkaz na mn. položky pořadí 4 : 16,00000_x000d_
Odkaz na mn. položky pořadí 5 : 16,00000_x000d_
Odkaz na mn. položky pořadí 6 : 15,00000</t>
  </si>
  <si>
    <t>730-1.1</t>
  </si>
  <si>
    <t>D+M Vysoce účinné mokroběžné jednofázové oběhové čerpadlo DN 25</t>
  </si>
  <si>
    <t>Poznámka k položce:_x000d_
s pokročilými možnostmi řízení, DN 25, Q=0,21-3,22m3/h, H=2,5m v. sl., 1N-230V, 50Hz, P=50W, I=0,46A, závitové připojení G 6/4", rozteč 180mm_x000d_
Umožňuje řízení pomocí signálu 0-10 V / 4-20 mA,_x000d_
začlenění do systémů nadřazené správy pomocí komunikační karta ModBusviz.výkr.č. D.1.4b-118-119</t>
  </si>
  <si>
    <t>730-1.1a</t>
  </si>
  <si>
    <t>Uvedení čerpadla do provozu</t>
  </si>
  <si>
    <t>730-1.2</t>
  </si>
  <si>
    <t>D+M 2-cestný tlakově nezávislý regulační ventil vyvažovací ventil; DN20</t>
  </si>
  <si>
    <t>Poznámka k položce:_x000d_
dPmax=600kPa; závitové připojení; v setu s digitálně konfigurovatelným proporcionálním pohonem – 160/200N; 24VAC; řízení 0-10V; 5m kabelviz.výkr.č. D.1.4b-118-119</t>
  </si>
  <si>
    <t>730-1.3</t>
  </si>
  <si>
    <t>D+M 2-cestný tlakově nezávislý regulační ventil vyvažovací ventil; DN25</t>
  </si>
  <si>
    <t>730-1.4</t>
  </si>
  <si>
    <t>D+M 2-cestný tlakově nezávislý regulační ventil vyvažovací ventil; DN32</t>
  </si>
  <si>
    <t>730-3.1</t>
  </si>
  <si>
    <t>D+M Automatický odvzdušňovací ventil, Vnitřní závit. Svislá montáž. Mosazný Rp 1/2"</t>
  </si>
  <si>
    <t>730-3.14</t>
  </si>
  <si>
    <t xml:space="preserve">D+M Ruční vyvažovací ventil ze slitiny mosazi odolné proti odzinkování,  G1"</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</si>
  <si>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D.1.4b-118-119</t>
  </si>
  <si>
    <t>730-3.2</t>
  </si>
  <si>
    <t xml:space="preserve">D+M Kulový kohout s ovládací vrtulkou - červená, vnější x vnitřní závit, chromovaný  1/2", (pod odvzdušňovací ventil)</t>
  </si>
  <si>
    <t>730-3.4</t>
  </si>
  <si>
    <t xml:space="preserve">D+M Teploměr průměr100, nerez jímka 100 mm, rozsah 0-120°C,  G 1/2"</t>
  </si>
  <si>
    <t>730-3.5</t>
  </si>
  <si>
    <t xml:space="preserve">D+M Manometr včetně smyčky a zkušebního kohoutu, rozsah 0-1 MPa,  G 1/2"</t>
  </si>
  <si>
    <t>730-3.8</t>
  </si>
  <si>
    <t>D+M Návarek pro čidla MaR G 1/2" (umístění dle projektu MaR)</t>
  </si>
  <si>
    <t>735-4.1</t>
  </si>
  <si>
    <t>D+M Doplňkové konstrukce–uložení potrubí (objímky+podpěry, pevné body, kluzné uložení, osové vedení)</t>
  </si>
  <si>
    <t xml:space="preserve">904      R00</t>
  </si>
  <si>
    <t>Hzs-zkousky v ramci montaz.praci</t>
  </si>
  <si>
    <t>Poznámka k položce:_x000d_
viz. D.1.4b-001 TZ_x000d_
Topná zkouška-vyvážení a zaregulování systému : 12,0_x000d_
Hydraulické vyvážení topného systému : 8,0_x000d_
Vypouštění a napouštění systému : 8,0_x000d_
Dozor po svařování : 8,0</t>
  </si>
  <si>
    <t>283233621R</t>
  </si>
  <si>
    <t>páska spojovací Al, PE; samolepicí; jednostranně; spoj parotěsný; š = 50,0 mm; l = 50 m</t>
  </si>
  <si>
    <t>631547014R</t>
  </si>
  <si>
    <t xml:space="preserve">pouzdro potrubní řezané; minerální vlákno; povrchová úprava Al fólie se skelnou mřížkou; vnitřní průměr 28,0 mm; tl. izolace 20,0 mm; provozní teplota  do 250 °C; tepelná vodivost (10°C) 0,0330 W/mK; tepelná vodivost (50°C) 0,037 W/mK</t>
  </si>
  <si>
    <t>Poznámka k položce:_x000d_
viz. D.1.4b-001 TZ_x000d_
Odkaz na mn. položky pořadí 4 : 16,00000</t>
  </si>
  <si>
    <t>Poznámka k položce:_x000d_
viz. D.1.4b-001 TZ_x000d_
Odkaz na mn. položky pořadí 5 : 16,00000</t>
  </si>
  <si>
    <t>Poznámka k položce:_x000d_
viz. D.1.4b-001 TZ_x000d_
Odkaz na mn. položky pořadí 6 : 15,00000</t>
  </si>
  <si>
    <t>998733204R00</t>
  </si>
  <si>
    <t>Přesun hmot pro rozvody potrubí v objektech výšky do 36 m</t>
  </si>
  <si>
    <t>%</t>
  </si>
  <si>
    <t>C</t>
  </si>
  <si>
    <t>C. Radiátorové vytápění</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</si>
  <si>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</si>
  <si>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</si>
  <si>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 109-114</t>
  </si>
  <si>
    <t>722181212RT5</t>
  </si>
  <si>
    <t>Izolace vodovodního potrubí návleková z trubic z pěnového polyetylenu, tloušťka stěny 9 mm, d 15 mm</t>
  </si>
  <si>
    <t>Poznámka k položce:_x000d_
V položce je kalkulována dodávka izolační trubice, spon a lepicí pásky.viz. D.1.4b-001 TZ_x000d_
izolace potrubí vedeného v podlaze : 40,0</t>
  </si>
  <si>
    <t>Poznámka k položce:_x000d_
viz. D.1.4b-001 TZ_x000d_
DN 15 : 250_x000d_
Odkaz na mn. položky pořadí 60 : 82,00000_x000d_
Odkaz na mn. položky pořadí 61 : 22,00000_x000d_
Odkaz na mn. položky pořadí 62 : 62,00000</t>
  </si>
  <si>
    <t>723150365R00</t>
  </si>
  <si>
    <t>Potrubí ocel. černé svařované - chráničky D 38 mm, s 2,6 mm</t>
  </si>
  <si>
    <t>Poznámka k položce:_x000d_
viz.výkr.č. D.1.4b 109-114_x000d_
4.7 DN 25 : 0,5*30_x000d_
DN 32 : 0,5*20</t>
  </si>
  <si>
    <t>723150366R00</t>
  </si>
  <si>
    <t>Potrubí ocel. černé svařované - chráničky D 44,5 mm, s 2,6 mm</t>
  </si>
  <si>
    <t>Poznámka k položce:_x000d_
viz.výkr.č. D.1.4b 109-114_x000d_
4.7 DN 40 : 0,5*16</t>
  </si>
  <si>
    <t>733190306R00</t>
  </si>
  <si>
    <t>Tlakové zkoušky potrubí ocelových závitových, plastových, měděných do D 35</t>
  </si>
  <si>
    <t>Poznámka k položce:_x000d_
Včetně dodávky vody, uzavření a zabezpečení konců potrubí., viz. D.1.4b-001 TZ_x000d_
Odkaz na mn. položky pořadí 59 : 290,00000_x000d_
Odkaz na mn. položky pořadí 60 : 82,00000_x000d_
Odkaz na mn. položky pořadí 61 : 22,00000_x000d_
Odkaz na mn. položky pořadí 62 : 62,00000</t>
  </si>
  <si>
    <t>Poznámka k položce:_x000d_
kohout s hadicovou vývodkou a zátkouviz.výkr.č. D.1.4b 109-114</t>
  </si>
  <si>
    <t>735158210R00</t>
  </si>
  <si>
    <t>Otopná tělesa panelová doplňkové práce tlakové zkoušky , těles jednořadých</t>
  </si>
  <si>
    <t>Poznámka k položce:_x000d_
viz. D.1.4b-001 TZ_x000d_
3.1 : 6</t>
  </si>
  <si>
    <t>735158220R00</t>
  </si>
  <si>
    <t>Otopná tělesa panelová doplňkové práce tlakové zkoušky , těles dvouřadých</t>
  </si>
  <si>
    <t>Poznámka k položce:_x000d_
viz. D.1.4b-001 TZ_x000d_
3.1 : 3+21</t>
  </si>
  <si>
    <t>735159110R00</t>
  </si>
  <si>
    <t>Otopná tělesa panelová montáž jednořadých, do délky 1500 mm, bez dodávky materiálu</t>
  </si>
  <si>
    <t>Poznámka k položce:_x000d_
viz.výkr.č. D.1.4b 109-114_x000d_
3.1 : 6</t>
  </si>
  <si>
    <t>735159210R00</t>
  </si>
  <si>
    <t>Otopná tělesa panelová montáž dvouřadých, délky do 1140 mm, bez dodávky materiálu</t>
  </si>
  <si>
    <t>Poznámka k položce:_x000d_
viz.výkr.č. D.1.4b 109-114_x000d_
3.1 : 3</t>
  </si>
  <si>
    <t>735159230R00</t>
  </si>
  <si>
    <t>Otopná tělesa panelová montáž dvouřadých, délky přes 1500 do 1980 mm, bez dodávky materiálu</t>
  </si>
  <si>
    <t>Poznámka k položce:_x000d_
viz.výkr.č. D.1.4b 109-114_x000d_
3.1 : 21</t>
  </si>
  <si>
    <t>735171161R00</t>
  </si>
  <si>
    <t>Otopná tělesa koupelnová trubkové otopné těleso obloukové, spodní středové připojení s roztečí 50 mm, výška 700 mm, šířka 445 mm, průměr trubek 24 mm, objem tělesa 3,4 l, včetně dodávky materiálu</t>
  </si>
  <si>
    <t>Poznámka k položce:_x000d_
viz.výkr.č. D.1.4b 109-114</t>
  </si>
  <si>
    <t>733163102R0P</t>
  </si>
  <si>
    <t>Potrubí z měděných trubek vytápění D 15 x 1,0 mm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</si>
  <si>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 109-114</t>
  </si>
  <si>
    <t>733163103R0P</t>
  </si>
  <si>
    <t>Potrubí z měděných trubek vytápění D 18 x 1,0 mm</t>
  </si>
  <si>
    <t>733163104R0P</t>
  </si>
  <si>
    <t>Potrubí z měděných trubek vytápění D 22 x 1,0 mm</t>
  </si>
  <si>
    <t>733163105R0P</t>
  </si>
  <si>
    <t>Potrubí z měděných trubek vytápění D 28 x 1,5 mm</t>
  </si>
  <si>
    <t>735-2.1</t>
  </si>
  <si>
    <t xml:space="preserve">D+M Ruční vyvažovací ventil ze slitiny mosazi odolné proti odzinkování,  G3/4"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</si>
  <si>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 109-114</t>
  </si>
  <si>
    <t>735-2.2</t>
  </si>
  <si>
    <t>D+M Regulátor tlakové diference pro udržování konstantní tlakové diference pro chráněný okruh G3/4"</t>
  </si>
  <si>
    <t xml:space="preserve">Poznámka k položce:_x000d_
Materiál ze slitiny mosazi odolné proti odzinkování.  PN16; Rozsah použití:-20 až +120°C; rozsah nastavení tlakové diference 10-60 kPa, vč.: - kapiláry L=1m                                   prefabrikované izolace (demontovatelné pouzdro pro snadnou a rychlou montáž)_x000d_
Funkce ventilu:_x000d_
Regulace tlakové diference_x000d_
Plynule nastavitelná hodnota ?p_x000d_
Měřicí vsuvka_x000d_
Uzavíráníviz.výkr.č. D.1.4b 109-114</t>
  </si>
  <si>
    <t>735-2.3</t>
  </si>
  <si>
    <t>D+M Automatický odvzdušňovací ventil, PN16, G1/2" + kulový kohout uzavírací 1/2"</t>
  </si>
  <si>
    <t>735-3.1a</t>
  </si>
  <si>
    <t>Dodávka - Otopné těleso ocelové deskové s vysokými požadavky na hygienu a čistotu 10/500/400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</si>
  <si>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</si>
  <si>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735-3.1b</t>
  </si>
  <si>
    <t>Dodávka - Otopné těleso ocelové deskové s vysokými požadavky na hygienu a čistotu 20/500/1000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</si>
  <si>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</si>
  <si>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735-3.1c</t>
  </si>
  <si>
    <t>Dodávka - Otopné těleso ocelové deskové s vysokými požadavky na hygienu a čistotu 20/500/1600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</si>
  <si>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</si>
  <si>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735-3.3a</t>
  </si>
  <si>
    <t xml:space="preserve">D+M Termostatický ventil s automatickou regulací průtoku  Rp 1/2"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</si>
  <si>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 109-114</t>
  </si>
  <si>
    <t>735-3.3b</t>
  </si>
  <si>
    <t xml:space="preserve">D+M Termostatický ventil s automatickou regulací průtoku  Rp 3/4"</t>
  </si>
  <si>
    <t>Poznámka k položce:_x000d_
viz. D.1.4b-001 TZ_x000d_
Topná zkouška, vyvážení a zaregulování systému : 72,0_x000d_
Požární dohled po řezání a sváření kovů : 48,0</t>
  </si>
  <si>
    <t>631547011R</t>
  </si>
  <si>
    <t xml:space="preserve">pouzdro potrubní řezané; minerální vlákno; povrchová úprava Al fólie se skelnou mřížkou; vnitřní průměr 15,0 mm; tl. izolace 20,0 mm; provozní teplota  do 250 °C; tepelná vodivost (10°C) 0,0330 W/mK; tepelná vodivost (50°C) 0,037 W/mK</t>
  </si>
  <si>
    <t>631547012R</t>
  </si>
  <si>
    <t xml:space="preserve">pouzdro potrubní řezané; minerální vlákno; povrchová úprava Al fólie se skelnou mřížkou; vnitřní průměr 18,0 mm; tl. izolace 20,0 mm; provozní teplota  do 250 °C; tepelná vodivost (10°C) 0,0330 W/mK; tepelná vodivost (50°C) 0,037 W/mK</t>
  </si>
  <si>
    <t>Poznámka k položce:_x000d_
viz. D.1.4b-001 TZ_x000d_
Odkaz na mn. položky pořadí 60 : 82,00000</t>
  </si>
  <si>
    <t>631547013R</t>
  </si>
  <si>
    <t xml:space="preserve">pouzdro potrubní řezané; minerální vlákno; povrchová úprava Al fólie se skelnou mřížkou; vnitřní průměr 22,0 mm; tl. izolace 20,0 mm; provozní teplota  do 250 °C; tepelná vodivost (10°C) 0,0330 W/mK; tepelná vodivost (50°C) 0,037 W/mK</t>
  </si>
  <si>
    <t>Poznámka k položce:_x000d_
viz. D.1.4b-001 TZ_x000d_
Odkaz na mn. položky pořadí 61 : 22,00000</t>
  </si>
  <si>
    <t>Poznámka k položce:_x000d_
viz. D.1.4b-001 TZ_x000d_
Odkaz na mn. položky pořadí 62 : 62,00000</t>
  </si>
  <si>
    <t>998735204R00</t>
  </si>
  <si>
    <t>Přesun hmot pro otopná tělesa v objektech výšky do 36 m</t>
  </si>
  <si>
    <t>VN-01</t>
  </si>
  <si>
    <t>Dokumentace skutečného provedení stavby bude provedena ve 3D modelu programu Revit, metodikou BIM ve výstupním formátu ifc.</t>
  </si>
  <si>
    <t>D.1.4c - Silnoproudá elektrotechnika</t>
  </si>
  <si>
    <t>Před realizací je nutné aktualizovat specifikaci DALI prvků s dodavatelem.				 Před realizací je nutné aktualizovat specifikaci svítidel s dodavatelem.		 Cena obsahuje dodávku a montáž</t>
  </si>
  <si>
    <t>M2110201 - Rozvaděč 01R13</t>
  </si>
  <si>
    <t>M2110202 - Rozvaděč 01R14</t>
  </si>
  <si>
    <t>M2110203 - Rozvaděč 01R15</t>
  </si>
  <si>
    <t>M2110204 - Rozvaděč 01R16</t>
  </si>
  <si>
    <t>M2110205 - Rozvaděč 01R17</t>
  </si>
  <si>
    <t>M2110206 - Řídící systém DALI - osvětlení</t>
  </si>
  <si>
    <t>M2110207 - Řídící systém DALI - žaluzie</t>
  </si>
  <si>
    <t>M2110208 - Hlavní osvětlení</t>
  </si>
  <si>
    <t>M2110209 - Nouzové osvětlení</t>
  </si>
  <si>
    <t>M2110210 - Silnoproudá elektroinstalace</t>
  </si>
  <si>
    <t>M2110211 - Hodinové sazby</t>
  </si>
  <si>
    <t>M2110202.1 - Rozvaděč 01R18</t>
  </si>
  <si>
    <t>M2110201</t>
  </si>
  <si>
    <t>Rozvaděč 01R13</t>
  </si>
  <si>
    <t>D14c120001</t>
  </si>
  <si>
    <t xml:space="preserve">Oceloplechový rozvaděč skříňové konstrukce 2x (800 x 400 x 2100), 1x (600 x 400 x 2100)  - Š x V, xHL), In MDO = 80A, In DO = 63A, In VDO = 32A, Iks=10kA, rozvodná soustava: 3NPE AC 50Hz 400V TN/S,</t>
  </si>
  <si>
    <t xml:space="preserve">Poznámka k položce:_x000d_
2PE AC 50Hz 230V / IT D.1.4c-224 - vzorový,       D.1.4c-229 - vzorový</t>
  </si>
  <si>
    <t>M2110202</t>
  </si>
  <si>
    <t>Rozvaděč 01R14</t>
  </si>
  <si>
    <t>D14c120002</t>
  </si>
  <si>
    <t xml:space="preserve">Oceloplechový rozvaděč skříňové konstrukce 2x (800 x 400 x 2100), 1x (600 x 400 x 2100),  - Š x V, xHL), In MDO = 80A, In DO = 63A, In VDO = 32A, Iks=10kA, rozvodná soustava: 3NPE AC 50Hz 400V TN/S,</t>
  </si>
  <si>
    <t>M2110203</t>
  </si>
  <si>
    <t>Rozvaděč 01R15</t>
  </si>
  <si>
    <t>D14c120003</t>
  </si>
  <si>
    <t>M2110204</t>
  </si>
  <si>
    <t>Rozvaděč 01R16</t>
  </si>
  <si>
    <t>D14c120004</t>
  </si>
  <si>
    <t>M2110205</t>
  </si>
  <si>
    <t>Rozvaděč 01R17</t>
  </si>
  <si>
    <t>D14c120005</t>
  </si>
  <si>
    <t xml:space="preserve">Oceloplechový rozvaděč skříňové konstrukce 2x (800 x 400 x 2100)  - Š x V xHL), In MDO = 80A, In DO, = 63A, Iks=10kA, rozvodná soustava: 3NPE AC 50Hz 400V TN/S, 2PE AC 50Hz 230V / IT</t>
  </si>
  <si>
    <t xml:space="preserve">Poznámka k položce:_x000d_
D.1.4c-224 - vzorový,       D.1.4c-229 - vzorový</t>
  </si>
  <si>
    <t>M2110206</t>
  </si>
  <si>
    <t>Řídící systém DALI - osvětlení</t>
  </si>
  <si>
    <t>D14c120006</t>
  </si>
  <si>
    <t xml:space="preserve">1028  DALI 2 programovatelný router, 1x DALI2 kanál 250mA, min.23V, RJ45 Ethernet, Astro GPS, 8kB, cache, programovací podmínky AND, IF, OR, plánování, plně kompatibilní s MaR Honeywell a stávajícím</t>
  </si>
  <si>
    <t>Poznámka k položce:_x000d_
systémem řízení osvětlení v budovách areálu FNOL D.1.4c-102 až D.1.4c-108</t>
  </si>
  <si>
    <t>D14c120007</t>
  </si>
  <si>
    <t xml:space="preserve">1033  DALI 2 programovatelný router, 2x DALI2 kanál 250mA, min.23V, RJ45 Ethernet, Astro GPS, 8kB, cache, programovací podmínky AND, IF, OR, plánování, plně kompatibilní s MaR Honeywell a stávajícím</t>
  </si>
  <si>
    <t>D14c120008</t>
  </si>
  <si>
    <t xml:space="preserve">435 Multisenzor, rozměry d 65 x 26,4 mm, detekce přítomnosti rozsah: h 2,5 m / 85° = 5,1 m,  IP30</t>
  </si>
  <si>
    <t>Poznámka k položce:_x000d_
D.1.4c-112</t>
  </si>
  <si>
    <t>D14c120009</t>
  </si>
  <si>
    <t>436 DALI vestavný nízkoprofilový mikrovlný přítomnostní detektor vesavný 360°, záběr 12-16m z v.2,8m, , dodržení certifikace pro normy: DALI standard IEC62386, EMC emise dle EN61000.6-3, EMC imunita</t>
  </si>
  <si>
    <t>Poznámka k položce:_x000d_
dle EN61000.6-1, bezpečnost dle 60730-1, Enviromentální kompatibilita s WEEE a RoHS D.1.4c-112</t>
  </si>
  <si>
    <t>D14c120010</t>
  </si>
  <si>
    <t xml:space="preserve">437 Mikrovlný senzor přítomnosti koridorový, rozměry d 85 mm x h 92 mm, měřící rozsah naklopením pod, úhlem 80°,  h 2,8m / 80° = max 23 m, úhel 0° h 2,8m = max. 17 m, IP30, šířka koridoru: max 6m</t>
  </si>
  <si>
    <t>D14c120011</t>
  </si>
  <si>
    <t>443 PIR sensor N, PIR sensor N IP65, rozměry d66 mm x h62 mm, PIR rozsah v ose x/h 2,5m / 116°=8m,, PIR rozsah v ose y/h 2,5m /100°=6,2m, bílý</t>
  </si>
  <si>
    <t>D14c120012</t>
  </si>
  <si>
    <t xml:space="preserve">444 Multisensor IP65,  rozměry d 66 mm x h 62 mm, PIR rozsah v ose x/h 2,5m / 116°=8m, PIR rozsah v, ose y/h 2,5m /100°=6,2m, CL rozsah / h 2,5m /60°=2,9m, bílý</t>
  </si>
  <si>
    <t>D14c120013</t>
  </si>
  <si>
    <t>254W - Modul 2 tlačítka, rozměry 35,4 mm x 46,4 mm x 31,8 mm, rámeček 86 mm x 86 mm, DALI napájení:, 13-22,5V, IR přijímač povelů: pro DO426, IP30, W-bílá</t>
  </si>
  <si>
    <t>D14c120014</t>
  </si>
  <si>
    <t>258W - Modul 7 tlačítek, 4 scény, nahoru/dolů, vyp., rozměry 35,4 mm x 46,4 mm x 31,8 mm, rámeček 86, mm x 86 mm, DALI napájení: 13-22,5V, IR přijímač povelů: pro DO426, IP30, W-bílá</t>
  </si>
  <si>
    <t>D14c120015</t>
  </si>
  <si>
    <t>426 IR Remote controll, IR dálkový ovladač, 7x tlačítko, 4 scény, UP/DOWN + OFF</t>
  </si>
  <si>
    <t>D14c120016</t>
  </si>
  <si>
    <t>353S Montážní sada tlačítkových ovládacích panelů do KU 68 + rámeček antistatický bílý vč. Stínění</t>
  </si>
  <si>
    <t>M2110207</t>
  </si>
  <si>
    <t>Řídící systém DALI - žaluzie</t>
  </si>
  <si>
    <t>D14c120017</t>
  </si>
  <si>
    <t>Poznámka k položce:_x000d_
systémem řízení osvětlení v budovách areálu FNOL D.1.4c-129 až D.1.4c-134</t>
  </si>
  <si>
    <t>D14c120018</t>
  </si>
  <si>
    <t>D14c120019</t>
  </si>
  <si>
    <t>567 DALI 4-kontaktní programovatelná vstupní jednotka pro připojení ext. Tlačítek, dodržení, certifikace pro normy: DALI standard IEC62386, EMC emise dle EN55015, EMC imunita dle EN615447,</t>
  </si>
  <si>
    <t>Poznámka k položce:_x000d_
bezpečnost dle EN61347-2-11, Enviromentální kompatibilita s WEEE a RoHS D.1.4c-137</t>
  </si>
  <si>
    <t>D14c120020</t>
  </si>
  <si>
    <t>613 Blind controller</t>
  </si>
  <si>
    <t>Poznámka k položce:_x000d_
D.1.4c-137</t>
  </si>
  <si>
    <t>M2110208</t>
  </si>
  <si>
    <t>Hlavní osvětlení</t>
  </si>
  <si>
    <t>D14c120021</t>
  </si>
  <si>
    <t xml:space="preserve">"B3" Vestavné LED svítidlo, rozm. 595x595x112 mm, montáž do kazetového podhledu M600,, mikroprismatický optický systém, UGR&lt;19, 41W, 4388 lm,  4000K, index podání barev Ra&gt;90, IP65,</t>
  </si>
  <si>
    <t>Poznámka k položce:_x000d_
stmívatelné (1÷100%) - předřadník DALI, bílá RAL 9003 D.1.4c-112</t>
  </si>
  <si>
    <t>D14c120022</t>
  </si>
  <si>
    <t xml:space="preserve">"C1" Vestavné LED svítidlo, rozm. 595x595x 41 mm, montáž do kazetového podhledu M600, optický systém, s indexem oslnění UGR&lt;19, 36W, 4000 lm,  4000K, index podání barev Ra&gt;90, IP40, barva bílá</t>
  </si>
  <si>
    <t>D14c120023</t>
  </si>
  <si>
    <t xml:space="preserve">"C3" Vestavné LED svítidlo, rozm. 595x595x41 mm, montáž do kazetového podhledu M600, optický systém, s indexem oslnění UGR&lt;19, 27W, 3000 lm,  4000K, index podání barev Ra&gt;90, IP40, barva bílá</t>
  </si>
  <si>
    <t>D14c120024</t>
  </si>
  <si>
    <t xml:space="preserve">"D1" Vestavné LED svítidlo, rozm. 595x595x41 mm, montáž do kazetového podhledu M600, optický systém, s indexem oslnění UGR&lt;19, 36W, 4000 lm,  4000K, index podání barev Ra&gt;90, IP40, stmívatelné</t>
  </si>
  <si>
    <t>Poznámka k položce:_x000d_
(1÷100%) - předřadník DALI, barva bílá D.1.4c-112</t>
  </si>
  <si>
    <t>D14c120025</t>
  </si>
  <si>
    <t xml:space="preserve">"D2" Vestavné LED svítidlo, rozm. 595x595x41 mm, montáž do kazetového podhledu M600, optický systém, s indexem oslnění UGR&lt;19, 23W, 2500 lm,  4000K, index podání barev Ra&gt;90, IP40, stmívatelné</t>
  </si>
  <si>
    <t>D14c120026</t>
  </si>
  <si>
    <t xml:space="preserve">"D3" Vestavné LED svítidlo, rozm. 595x595x41 mm, montáž do kazetového podhledu M600, optický systém, s indexem oslnění UGR&lt;19, 27W, 3000 lm,  4000K, index podání barev Ra&gt;90, IP40, stmívatelné</t>
  </si>
  <si>
    <t xml:space="preserve">Poznámka k položce:_x000d_
(1÷100%)  - předřadník DALI, barva bílá D.1.4c-112</t>
  </si>
  <si>
    <t>D14c120027</t>
  </si>
  <si>
    <t xml:space="preserve">"E1" Vestavné LED svítidlo, rozm. 595x595x41 mm, montáž do sádrokartonu,optický systém s indexem, oslnění UGR&lt;19, 27W, 3000 lm,  4000K, index podání barev Ra&gt;90, IP40, stmívatelné (1÷100%) -</t>
  </si>
  <si>
    <t>Poznámka k položce:_x000d_
předřadník DALI, barva bílá D.1.4c-112</t>
  </si>
  <si>
    <t>D14c120028</t>
  </si>
  <si>
    <t xml:space="preserve">"E3" Vestavné LED svítidlo, rozm. 595x595x41 mm, montáž do sádrokartonu,optický systém s indexem, oslnění UGR&lt;19, 36W, 4000 lm,  4000K, index podání barev Ra&gt;90, IP40, stmívatelné (1÷100%) -</t>
  </si>
  <si>
    <t>D14c120029</t>
  </si>
  <si>
    <t xml:space="preserve">"F" Přisazené LED svítidlo,kruhové, základna ocel, stínidlo opálové akrylátové sklo, průměr 900 mm,, 98W, 11200 lm,  4000K, index podání barev Ra&gt;80, IP54, stmívatelné (1÷100%) - předřadník DALI,</t>
  </si>
  <si>
    <t>Poznámka k položce:_x000d_
barva bílá D.1.4c-112</t>
  </si>
  <si>
    <t>D14c120030</t>
  </si>
  <si>
    <t xml:space="preserve">"G1" Vestavné LED svítidlo, rozm. 595x595x41 mm, montáž do kazetového podhledu M600, optický systém, s indexem oslnění UGR&lt;19, 36W, 4000 lm,  4000K, index podání barev Ra&gt;90, IP65, barva bílá</t>
  </si>
  <si>
    <t>D14c120031</t>
  </si>
  <si>
    <t xml:space="preserve">"H1" Vestavné LED svítidlo, rozm. 595x595x34 mm, montáž do kazetového podhledu M600, optický systém, s indexem oslnění UGR&lt;22, 40W, 4500 lm,  4000K, index podání barev Ra&gt;80, IP40, barva bílá</t>
  </si>
  <si>
    <t>D14c120032</t>
  </si>
  <si>
    <t xml:space="preserve">"H2" Vestavné LED svítidlo, rozm. 595x595x41 mm, montáž do kazetového podhledu M600, optický systém, s indexem oslnění UGR&lt;22, 36W, 3600 lm,  4000K, index podání barev Ra&gt;80, IP40, barva bílá</t>
  </si>
  <si>
    <t>D14c120034</t>
  </si>
  <si>
    <t xml:space="preserve">"K1" Vestavné LED svítidlo, rozm. 595x595x31 mm, montáž do kazetového podhledu M600, optický systém, s indexem oslnění UGR&lt;19, 40W, 4500 lm,  4000K, index podání barev Ra&gt;80, IP40, barva bílá</t>
  </si>
  <si>
    <t>D14c120035</t>
  </si>
  <si>
    <t xml:space="preserve">"K2" Vestavné LED svítidlo, rozm. 595x595x31 mm, montáž do kazetového podhledu M600, optický systém, s indexem oslnění UGR&lt;19, 36W, 3600 lm,  4000K, index podání barev Ra&gt;80, IP40, barva bílá</t>
  </si>
  <si>
    <t>D14c120036</t>
  </si>
  <si>
    <t xml:space="preserve">"L1" Vestavné LED svítidlo, průměr 160 mm, kruhové (Downlight), těleso hliník, difuzér opálový, polykarbonát, 15,6W, 1611 lm,  4000K, index podání barev Ra&gt;80, IP44, barva bílá</t>
  </si>
  <si>
    <t>D14c120037</t>
  </si>
  <si>
    <t xml:space="preserve">"L2" Vestavné LED svítidlo, průměr 215 mm, kruhové (Downlight), těleso hliník, difuzér opálový, polykarbonát, 24,5W, 2757 lm,  4000K, index podání barev Ra&gt;80, IP44, barva bílá</t>
  </si>
  <si>
    <t>D14c120038</t>
  </si>
  <si>
    <t xml:space="preserve">"L3" Vestavné LED svítidlo, průměr 215 mm, kruhové (Downlight), těleso hliník, difuzér opálový, polykarbonát, 24,5W, 2757 lm,  4000K, index podání barev Ra&gt;80, IP44, barva bílá, stmívatelné</t>
  </si>
  <si>
    <t>Poznámka k položce:_x000d_
(1÷100%) - předřadník DALI D.1.4c-112</t>
  </si>
  <si>
    <t>D14c120039</t>
  </si>
  <si>
    <t xml:space="preserve">"M1" Přisazené průmyslové LED svítidlo, nastavitelné, těleso a difuzér z polykarbonátu, 39W, 5500 lm, ,  4000K, index podání barev Ra&gt;80, IP65, 1280 x 170 x 95 mm</t>
  </si>
  <si>
    <t>D14c120040</t>
  </si>
  <si>
    <t xml:space="preserve">"M3" Přisazené průmyslové LED svítidlo, nastavitelné, těleso a difuzér z polykarbonátu, 41W, 5500 lm, ,  4000K, index podání barev Ra&gt;80, IP65, 671 x 170 x 95 mm</t>
  </si>
  <si>
    <t>D14c120041</t>
  </si>
  <si>
    <t>"P3" Přisazené LED svítidlo pod kuchyňskou (pracovní) linku, těleso z hliníku, difuzér ze skla, s, vestavěným vypínačem,10W, 800 lm, 4100K, index podání barev Ra&gt;80, IP20, výklopné, 584 x 28 x 84 mm</t>
  </si>
  <si>
    <t>D14c120042</t>
  </si>
  <si>
    <t>"P4" Přisazené LED svítidlo pod kuchyňskou (pracovní) linku, těleso z hliníku, difuzér ze skla, s, vestavěným vypínačem,15W, 1200 lm, 4100K, index podání barev Ra&gt;80, IP20, výklopné, 917 x 28 x 84</t>
  </si>
  <si>
    <t>Poznámka k položce:_x000d_
mm" D.1.4c-112</t>
  </si>
  <si>
    <t>D14c120043</t>
  </si>
  <si>
    <t xml:space="preserve">"S1" Přisazené LED svítidlo, rozm. 1150x81,5x86, těleso hliník, mikroprizmatický difuzér, 21W, 2400, lm,  4000K, index podání barev Ra&gt;80, IP40, stmívatelné (1÷100%) - předřadník DALI</t>
  </si>
  <si>
    <t>D14c120044</t>
  </si>
  <si>
    <t>Přístroj spínače jednopólového (bezšroubové svorky); řazení 1, 230 V AC, 10AX</t>
  </si>
  <si>
    <t>D14c120045</t>
  </si>
  <si>
    <t>Přístroj přepínače sériového (bezšroubové svorky); řazení 5, 230 V AC, 10 AX</t>
  </si>
  <si>
    <t>D14c120046</t>
  </si>
  <si>
    <t>Přístroj přepínače střídavého (bezšroubové svorky); řazení 6, 230 V AC, 10 AX</t>
  </si>
  <si>
    <t>D14c120047</t>
  </si>
  <si>
    <t xml:space="preserve">Kryt spínače kolébkového;  b. alpská bílá, (pro rozvody ve zdravotnictví)</t>
  </si>
  <si>
    <t>D14c120048</t>
  </si>
  <si>
    <t>Kryt spínače kolébkového, dělený; b. alpská bílá (pro rozvody ve zdravotnictví)</t>
  </si>
  <si>
    <t>D14c120049</t>
  </si>
  <si>
    <t xml:space="preserve">Rámeček pro elektroinstalační přístroje, jednonásobný, s popisovým polem;  b. alpská bílá</t>
  </si>
  <si>
    <t>D14c120050</t>
  </si>
  <si>
    <t>Spínač jednoplový, IP 44, zapuštěná montáž; kompletní, řazení 6 (1); 230 V AC, 10AX, b. bílá</t>
  </si>
  <si>
    <t>D14c120051</t>
  </si>
  <si>
    <t>Přepínač střídavý IP 44, zapuštěná montáž; kompletní, řazení 6 (1); 230 V AC, 10AX, b. bílá</t>
  </si>
  <si>
    <t>D14c120052</t>
  </si>
  <si>
    <t>Kabel silový bezhalogenový B2ca s1d1 Cu 2x1.5 (barevné značení O) , volně</t>
  </si>
  <si>
    <t>D14c120053</t>
  </si>
  <si>
    <t>Kabel silový bezhalogenový B2ca s1d1 Cu 3x1.5 (barevné značení O) , volně</t>
  </si>
  <si>
    <t>D14c120054</t>
  </si>
  <si>
    <t>Kabel silový bezhalogenový B2ca s1d1 Cu 3x1.5 (barevné značení J) , volně</t>
  </si>
  <si>
    <t>D14c120055</t>
  </si>
  <si>
    <t xml:space="preserve">Ukončení kabelů do 4x10  mm2</t>
  </si>
  <si>
    <t>D14c120056</t>
  </si>
  <si>
    <t>Kabelová příchytka jednostranná pro 1 kabel do průměru 10 mm</t>
  </si>
  <si>
    <t>D14c120057</t>
  </si>
  <si>
    <t>Skupinový držák na kabely (pro cca 3 až 10ks kabelů)</t>
  </si>
  <si>
    <t>D14c120058</t>
  </si>
  <si>
    <t>Žlab kabelový mřížový 55x55, délka 3m, vč.dílů a příslušenství, vč. kotvícího systémů (nosníků,, výložníků, příchytek, kotev apod.)</t>
  </si>
  <si>
    <t>D14c120059</t>
  </si>
  <si>
    <t>Trubka ohebná k ochraně kabelů, střední mechanická odolnost 750 N, DN 16 mm, bezhalogenová</t>
  </si>
  <si>
    <t>D14c120060</t>
  </si>
  <si>
    <t>Trubka ohebná k ochraně kabelů, střední mechanická odolnost 750 N, DN 20 mm, bezhalogenová</t>
  </si>
  <si>
    <t>D14c120061</t>
  </si>
  <si>
    <t>Trubka ohebná k ochraně kabelů, střední mechanická odolnost 750 N, DN 25 mm, bezhalogenová</t>
  </si>
  <si>
    <t>D14c120062</t>
  </si>
  <si>
    <t>Krabice přístrojová do dutých příček bezhalogenová</t>
  </si>
  <si>
    <t>D14c120063</t>
  </si>
  <si>
    <t>Krabice přístrojová pod omítku</t>
  </si>
  <si>
    <t>D14c120064</t>
  </si>
  <si>
    <t>Krabice přístrojová do betonu</t>
  </si>
  <si>
    <t>D14c120065</t>
  </si>
  <si>
    <t>Svorkovnice krabicová 3x1-2,5mm2</t>
  </si>
  <si>
    <t>D14c120066</t>
  </si>
  <si>
    <t>Krabice odbočná plastová, 5-ti pólová svork. IP 54,12 otv.</t>
  </si>
  <si>
    <t>D14c120067</t>
  </si>
  <si>
    <t>Kabel bezhalogenový B2ca s1d1a1 Cu 1x6mm2, volně ZŽ</t>
  </si>
  <si>
    <t>D14c120068</t>
  </si>
  <si>
    <t>EI 60 Protipožární kabelová přepážka</t>
  </si>
  <si>
    <t>D14c120069</t>
  </si>
  <si>
    <t>EI 90 Protipožární kabelová přepážka</t>
  </si>
  <si>
    <t>D14c120070</t>
  </si>
  <si>
    <t>Vysekání kapes pro krabice přístrojové</t>
  </si>
  <si>
    <t>D14c120071</t>
  </si>
  <si>
    <t>Vysekání rýh ve stěně, hl.30mm, šire 30 mm</t>
  </si>
  <si>
    <t>D14c120072</t>
  </si>
  <si>
    <t>Hrubá výplň rýh maltou</t>
  </si>
  <si>
    <t>D14c120073</t>
  </si>
  <si>
    <t>Podružný materiál</t>
  </si>
  <si>
    <t>M2110209</t>
  </si>
  <si>
    <t>Nouzové osvětlení</t>
  </si>
  <si>
    <t>D14c120074</t>
  </si>
  <si>
    <t xml:space="preserve">"N1" Nouzové LED svítidlo, protipanické, rozm. 375 x 152 x 63 mm, 400 lm, 8,3VA/4,1W, IP65,, přisazené, těleso a difuzér z polykarbonátu, provedení pro CBS, 230 V,  adresný monitoring</t>
  </si>
  <si>
    <t>Poznámka k položce:_x000d_
D.1.4c-123</t>
  </si>
  <si>
    <t>D14c120075</t>
  </si>
  <si>
    <t>"NA" Nouzové LED svítidlo, protipanické, s 2 vyměnitelnými čočkami, rozm. 137 x 137 x 32,1 mm,, 255/285 lm, 8,3VA/4,1W, IP42, přisazené, těleso z ocelového plechu, provedení pro CBS, 230 V,</t>
  </si>
  <si>
    <t>Poznámka k položce:_x000d_
adresný monitoring D.1.4c-123</t>
  </si>
  <si>
    <t>D14c120076</t>
  </si>
  <si>
    <t xml:space="preserve">"NC" Nouzové LED svítidlo, protipanické, s 2 vyměnitelnými čočkami, průměr 120 mm, 255/285 lm, 8,, 3VA/4,1W, IP42, vestavné, těleso z ocelového plechu, provedení pro CBS, 230 V,  adresný monitoring</t>
  </si>
  <si>
    <t>D14c120077</t>
  </si>
  <si>
    <t xml:space="preserve">"ND" Nouzové LED svítidlo pro osvětlení únikových cest, průměr 120 mm,  261 lm, 8,3VA/4,1W, IP42,, vestavné, těleso z ocelového plechu, provedení pro CBS, 230 V,  adresný monitoring</t>
  </si>
  <si>
    <t>D14c120078</t>
  </si>
  <si>
    <t>"NH" Nouzové LED svítidlo, protipanické, s čočkou s asymetrickým paprskem pro osvětlení požárně, bezpečnostních zařízení, průměr 124 mm, 255 lm, 8,3VA/4,1W, IP42, vestavné, těleso z ocelového</t>
  </si>
  <si>
    <t xml:space="preserve">Poznámka k položce:_x000d_
plechu, provedení pro CBS, 230 V,  adresný monitoring D.1.4c-123</t>
  </si>
  <si>
    <t>D14c120079</t>
  </si>
  <si>
    <t>"NL" Nouzové LED svítidlo, protipanické, s piktogramem hydrantu a současně osvětlující požárně, bezpečnostní zařízení na osvětlenost 5 lx, rozm. 167 x 149 x 135 mm, 17,2VA/8,6W, IP40, nástěnné,</t>
  </si>
  <si>
    <t xml:space="preserve">Poznámka k položce:_x000d_
těleso z ocelového plechu, trojúhelníkový design, provedení pro CBS, 230 V,  adresný monitoring D.1.4c-123</t>
  </si>
  <si>
    <t>D14c120080</t>
  </si>
  <si>
    <t xml:space="preserve">"NP1" Nouzové LED svítidlo s piktogramem, rozm. 375 x 152 x 63 mm, 8,3VA/4,1W, IP65, přisazené, nástěnné, pozorovací vzdálenost 25 m, těleso z polykarbonátu, provedení pro CBS, 230 V,  adresný</t>
  </si>
  <si>
    <t>Poznámka k položce:_x000d_
monitoring D.1.4c-123</t>
  </si>
  <si>
    <t>D14c120081</t>
  </si>
  <si>
    <t xml:space="preserve">"NP2" Nouzové LED svítidlo s piktogramem, rozm. 137 x 137 x 32,1, 7,4VA/3,5W, IP41, přisazené, stropní, pozorovací vzdálenost 20 m, těleso z polykarbonátu, provedení pro CBS, 230 V,  adresný</t>
  </si>
  <si>
    <t>D14c120082</t>
  </si>
  <si>
    <t xml:space="preserve">"NP3" Nouzové LED svítidlo s piktogramem, rozm. 137 x 137 x32,1, 4,8VA/1,8W, IP41, přisazené nástěné, , pozorovací vzdálenost 20 m, těleso z ocelového plechu, provedení pro CBS, 230 V,  adresný</t>
  </si>
  <si>
    <t>D14c120083</t>
  </si>
  <si>
    <t>Kabel silový, bezhalogenový funkční při požáru B2ca s1d1, Cu 3x1,5, P60-R, (barevné značení J)</t>
  </si>
  <si>
    <t>D14c120084</t>
  </si>
  <si>
    <t xml:space="preserve">Kabel sdělovací bezhalogenový  B2ca s1d1 2x2x0,8</t>
  </si>
  <si>
    <t>D14c120085</t>
  </si>
  <si>
    <t>D14c120086</t>
  </si>
  <si>
    <t xml:space="preserve">Ocelová příchytka pro kabel s funkčností při požáru P60-R, do průměru 10mm  vč. šroubu do betonu</t>
  </si>
  <si>
    <t>D14c120087</t>
  </si>
  <si>
    <t>D14c120088</t>
  </si>
  <si>
    <t xml:space="preserve">Krabice rozvodná plastová, požárně odolná,  IP 54, vč. keramické svorkovnice, 1,5-6mm2, P60-R</t>
  </si>
  <si>
    <t>D14c120089</t>
  </si>
  <si>
    <t>Závitová tyč se zachováním funkčnosti P60-R včetně spojovacích matic, kotvy a příchytek pro upevnění, kabelu, komplet, d=1,5m</t>
  </si>
  <si>
    <t>D14c120090</t>
  </si>
  <si>
    <t>Žlab kabelový plechový s požární odolností P60-R,60x100, vč. spojek, nosných konstrukcí a, příslušenství, normová konstrukce</t>
  </si>
  <si>
    <t>D14c120091</t>
  </si>
  <si>
    <t>D14c120092</t>
  </si>
  <si>
    <t>D14c120093</t>
  </si>
  <si>
    <t>D14c120094</t>
  </si>
  <si>
    <t>D14c120095</t>
  </si>
  <si>
    <t>D14c120096</t>
  </si>
  <si>
    <t>M2110210</t>
  </si>
  <si>
    <t>Silnoproudá elektroinstalace</t>
  </si>
  <si>
    <t>D14c120097</t>
  </si>
  <si>
    <t>Zásuvka jednonásobná pro zdravotnictví (bezšroubové svorky), s ochranným kolíkem, s clonkami; řazení, 2P+PE, barva bílá</t>
  </si>
  <si>
    <t>Poznámka k položce:_x000d_
D.1.4c-137, D.1.4c-144, D.1.4c-150, D.1.4c-153</t>
  </si>
  <si>
    <t>D14c120098</t>
  </si>
  <si>
    <t>Zásuvka jednonásobná pro zdravotnictví (bezšroubové svorky), s ochranným kolíkem, s clonkami; se, signalizací provozního stavu; řazení 2P+PE, bílá</t>
  </si>
  <si>
    <t>D14c120099</t>
  </si>
  <si>
    <t>Zásuvka dvojnásobná (bezšroubové svorky), s ochrannými kolíky, s natočenou dutinou, s clonkami;, řazení 2x(2P+PE); b. hnědá</t>
  </si>
  <si>
    <t>D14c120100</t>
  </si>
  <si>
    <t>Zásuvka dvojnásobná (bezšroubové svorky), s ochrannými kolíky, s natočenou dutinou, s clonkami, s, ochranou před přepětím, optická signalizace poruchy; řazení 2x(2P+PE); b. hnědá</t>
  </si>
  <si>
    <t>D14c120101</t>
  </si>
  <si>
    <t>Zásuvka jednonásobná pro zdravotnictví (bezšroubové svorky), s ochranným kolíkem, s clonkami, řazení, 2P+PE;zelená</t>
  </si>
  <si>
    <t>D14c120102</t>
  </si>
  <si>
    <t>Zásuvka jednonásobná pro zdravotnictví (bezšroubové svorky), s ochranným kolíkem, s clonkami; se, signalizací provozního stavu; řazení 2P+PE, zelená</t>
  </si>
  <si>
    <t>D14c120103</t>
  </si>
  <si>
    <t>Zásuvka jednonásobná pro zdravotnictví (bezšroubové svorky), s ochranným kolíkem, s clonkami; se, signalizací provozního stavu; řazení 2P+PE, žlutá</t>
  </si>
  <si>
    <t>D14c120104</t>
  </si>
  <si>
    <t>Zásuvka jednonásobná pro zdravotnictví (bezšroubové svorky), s ochranným kolíkem, s clonkami; se, signalizací provozního stavu; řazení 2P+PE, oranžová</t>
  </si>
  <si>
    <t>D14c120105</t>
  </si>
  <si>
    <t>D14c120106</t>
  </si>
  <si>
    <t>D14c120107</t>
  </si>
  <si>
    <t>D14c120108</t>
  </si>
  <si>
    <t>Krabice odbočná plastová, 5-ti pólová svork. IP 66,80x80, bezhalogenová</t>
  </si>
  <si>
    <t>D14c120109</t>
  </si>
  <si>
    <t>Krabice odbočná plastová, 5-ti pólová svork. IP 66,100x100, bezhalogenová</t>
  </si>
  <si>
    <t>D14c120110</t>
  </si>
  <si>
    <t>Svorka pro vyrovnání potenciálů pro zdravotnictví, dvojnásobná, zapuštěná;</t>
  </si>
  <si>
    <t>D14c120111</t>
  </si>
  <si>
    <t>D14c120112</t>
  </si>
  <si>
    <t>D14c120113</t>
  </si>
  <si>
    <t>Spínač pro ovládání žaluzií, 230V/50Hz, barva bílá</t>
  </si>
  <si>
    <t>D14c120114</t>
  </si>
  <si>
    <t xml:space="preserve">Kryt spínače žaluziového kolébkového, dělený, s potiskem;  b. alpská bílá</t>
  </si>
  <si>
    <t>D14c120115</t>
  </si>
  <si>
    <t>Signalizační panel pro vizuální a akustickou signalizaci stavů zdravotnické izolované soustavy. S, alfanumerickým displejem pro hlášní provozních a poruchových stavů. Přenos signálů pomocí digitální</t>
  </si>
  <si>
    <t>Poznámka k položce:_x000d_
sběrnice. D.1.4c-137, D.1.4c-144, D.1.4c-150, D.1.4c-153</t>
  </si>
  <si>
    <t>D14c120116</t>
  </si>
  <si>
    <t>Dvoukomorový parapetní žlab, 140x70mm, bezhalogenový, stínící přepážka, pro klasické přístroje,, včetně příslušenství (kryt spojovací, koncový, přístrojová krabice, podložka …)</t>
  </si>
  <si>
    <t>D14c120117</t>
  </si>
  <si>
    <t>Podlahová krabice pro 6 kusů přístrojů, nastavitelná hloubka 75-105mm</t>
  </si>
  <si>
    <t>D14c120118</t>
  </si>
  <si>
    <t>Bezhalogenová ohebná dvouplášťová korugovaná chránička O63mm, červená</t>
  </si>
  <si>
    <t>D14c120119</t>
  </si>
  <si>
    <t>Bezhalogenová ohebná dvouplášťová korugovaná chránička O90mm, červená</t>
  </si>
  <si>
    <t>D14c120120</t>
  </si>
  <si>
    <t xml:space="preserve">Trubka tuhá 750N, bezhalogenová  PVC, D16 mm vč. příchytek a spojek</t>
  </si>
  <si>
    <t>D14c120121</t>
  </si>
  <si>
    <t xml:space="preserve">Trubka tuhá 750N, bezhalogenová  PVC, D20 mm vč. příchytek a spojek</t>
  </si>
  <si>
    <t>D14c120122</t>
  </si>
  <si>
    <t xml:space="preserve">Trubka tuhá 750N, bezhalogenová  PVC, D25 mm vč. příchytek a spojek</t>
  </si>
  <si>
    <t>D14c120123</t>
  </si>
  <si>
    <t xml:space="preserve">Trubka tuhá 750N, bezhalogenová  PVC, D32 mm vč. příchytek a spojek</t>
  </si>
  <si>
    <t>D14c120124</t>
  </si>
  <si>
    <t>D14c120125</t>
  </si>
  <si>
    <t>Kabel silový bezhalogenový B2ca s1d1 Cu 3x2.5 (barevné značení J) , volně</t>
  </si>
  <si>
    <t>D14c120126</t>
  </si>
  <si>
    <t>Kabel bezhalogenový B2ca s1d1 Cu 5x4 (barevné značení J) volně</t>
  </si>
  <si>
    <t>D14c120127</t>
  </si>
  <si>
    <t>Kabel bezhalogenový B2ca s1d1 Cu 5x2,5 (barevné značení J) volně</t>
  </si>
  <si>
    <t>D14c120128</t>
  </si>
  <si>
    <t>Kabel bezhalogenový B2ca s1d1 Cu 5x1,5 (barevné značení J) volně</t>
  </si>
  <si>
    <t>D14c120129</t>
  </si>
  <si>
    <t>Kabel bezhalogenový B2ca s1d1 Cu 5x6 (barevné značení J) volně</t>
  </si>
  <si>
    <t>D14c120130</t>
  </si>
  <si>
    <t>Kabel bezhalogenový B2ca s1d1 Cu 5x16 (barevné značení J) volně</t>
  </si>
  <si>
    <t>D14c120131</t>
  </si>
  <si>
    <t>Kabel bezhalogenový B2ca s1d1 Cu 5x25 (barevné značení J) volně</t>
  </si>
  <si>
    <t>D14c120132</t>
  </si>
  <si>
    <t>D14c120133</t>
  </si>
  <si>
    <t>Kabel silový, bezhalogenový funkční při požáru B2ca s1d1, Cu 3x2,5, P60-R, (barevné značení J)</t>
  </si>
  <si>
    <t>D14c120134</t>
  </si>
  <si>
    <t>Kabel sdělovací bezhalogenový B2ca s1d1 Cu 4x2x0,8</t>
  </si>
  <si>
    <t>D14c120135</t>
  </si>
  <si>
    <t>HOP-B… Hlavní zemnící přípojnice v rozvodně, nástěnná, 40 svorek M8</t>
  </si>
  <si>
    <t>D14c120136</t>
  </si>
  <si>
    <t>US-… Ekvipotenciální přípojnice zapuštěná pod povrchem, pro rozvaděč, zdravotn. prostory 1 a 2,, uvniř krabice 250x100 mm s víkem</t>
  </si>
  <si>
    <t>D14c120137</t>
  </si>
  <si>
    <t>EP-B… Ekvipotenciální přípojnice pro zdravotn. prostory 1 a 2</t>
  </si>
  <si>
    <t>D14c120138</t>
  </si>
  <si>
    <t>Krabice pro uzemnění antistatické podlahy, vestavná, vzduchotěsná, se šroubovou svorkou a víčkem</t>
  </si>
  <si>
    <t>D14c120139</t>
  </si>
  <si>
    <t>Krabice pro uzemnění kovových příček, vestavná, vzduchotěsná, se šroubovou svorkou a víčkem</t>
  </si>
  <si>
    <t>D14c120140</t>
  </si>
  <si>
    <t>HPS-6 (12-ti pólové provedení) Průchozí izolovaná svorka</t>
  </si>
  <si>
    <t>D14c120141</t>
  </si>
  <si>
    <t>HPS-16 (12-ti pólové provedení) Průchozí izolovaná svorka</t>
  </si>
  <si>
    <t>D14c120142</t>
  </si>
  <si>
    <t>Zemnicí svorka na potrubí</t>
  </si>
  <si>
    <t>D14c120143</t>
  </si>
  <si>
    <t>Pásek uzemňovací Cu, 0.5m</t>
  </si>
  <si>
    <t>D14c120144</t>
  </si>
  <si>
    <t>Svorka uzemňovací připojovací</t>
  </si>
  <si>
    <t>D14c120145</t>
  </si>
  <si>
    <t>Zemnicí svorka na baterie</t>
  </si>
  <si>
    <t>D14c120146</t>
  </si>
  <si>
    <t>Kabel bezhalogenový B2ca s1d1a1 Cu 1x4mm2, volně ZŽ</t>
  </si>
  <si>
    <t>D14c120147</t>
  </si>
  <si>
    <t>D14c120148</t>
  </si>
  <si>
    <t>Kabel bezhalogenový B2ca s1d1a1 Cu 1x16mm2, volně ZŽ</t>
  </si>
  <si>
    <t>D14c120149</t>
  </si>
  <si>
    <t>Kabel bezhalogenový B2ca s1d1a1 Cu 1x25mm2, volně ZŽ</t>
  </si>
  <si>
    <t>D14c120150</t>
  </si>
  <si>
    <t>Kabel bezhalogenový B2ca s1d1a1 Cu 1x35mm2, volně ZŽ</t>
  </si>
  <si>
    <t>D14c120151</t>
  </si>
  <si>
    <t>Kabel bezhalogenový B2ca s1d1a1 Cu 1x50mm2, volně ZŽ</t>
  </si>
  <si>
    <t>D14c120152</t>
  </si>
  <si>
    <t>Ukončení vodičů do 2,5 mm2</t>
  </si>
  <si>
    <t>D14c120153</t>
  </si>
  <si>
    <t xml:space="preserve">Ukončení vodičů do 4   mm2</t>
  </si>
  <si>
    <t>D14c120154</t>
  </si>
  <si>
    <t xml:space="preserve">Ukončení vodičů do 6   mm2</t>
  </si>
  <si>
    <t>D14c120155</t>
  </si>
  <si>
    <t xml:space="preserve">Ukončení vodičů do 16   mm2</t>
  </si>
  <si>
    <t>D14c120156</t>
  </si>
  <si>
    <t xml:space="preserve">Ukončení vodičů do 25   mm2</t>
  </si>
  <si>
    <t>D14c120157</t>
  </si>
  <si>
    <t xml:space="preserve">Ukončení vodičů do 35   mm2</t>
  </si>
  <si>
    <t>D14c120158</t>
  </si>
  <si>
    <t xml:space="preserve">Ukončení vodičů do 50   mm2</t>
  </si>
  <si>
    <t>D14c120159</t>
  </si>
  <si>
    <t>D14c120160</t>
  </si>
  <si>
    <t>D14c120161</t>
  </si>
  <si>
    <t>Trubka ohebná k ochraně kabelů, střední mechanická odolnost 750 N, DN 32 mm, bezhalogenová</t>
  </si>
  <si>
    <t>D14c120162</t>
  </si>
  <si>
    <t>Nosník pozink, svislý, stropní, délky 1200mm s kotvící patkou a kotvami do betonu a s příslušenstvím, (rozteč 1,2m)</t>
  </si>
  <si>
    <t>D14c120163</t>
  </si>
  <si>
    <t>Nosník pozink, svislý, stropní, délky 800mm s kotvící patkou a kotvami do betonu a s příslušenstvím,, normová nosná konstrukce s požární odolností P60-R (rozteč 1,2m max.10kg/m)vč. výložníku, spojek a</t>
  </si>
  <si>
    <t>Poznámka k položce:_x000d_
příslušenství D.1.4c-137, D.1.4c-144, D.1.4c-150, D.1.4c-153</t>
  </si>
  <si>
    <t>D14c120164</t>
  </si>
  <si>
    <t>Nosník pozink, svislý, stropní, délky 700mm s kotvící patkou a kotvami do betonu a s příslušenstvím,, normová nosná konstrukce s požární odolností P60-R (rozteč 1,5m) vč. výložníku, spojek a</t>
  </si>
  <si>
    <t>D14c120165</t>
  </si>
  <si>
    <t>Nosník pozink, svislý, stropní, délky 400mm s kotvící patkou a kotvami do betonu a s příslušenstvím,, normová nosná konstrukce s požární odolností P60-R (rozteč 1,5m) vč. výložníku, spojek a</t>
  </si>
  <si>
    <t>D14c120166</t>
  </si>
  <si>
    <t>Žlab kabelový plechový s požární odolností P60-R,60x200, vč. spojek, nosných konstrukcí a, příslušenství, normová konstrukce</t>
  </si>
  <si>
    <t>D14c120167</t>
  </si>
  <si>
    <t>Žlab kabelový mřížový 60x100, G, délka 3m, vč.dílů a příslušenství, vč. kotvícího systémů (nosníků,, výložníků, příchytek, kotev apod.) uzemnění</t>
  </si>
  <si>
    <t>D14c120168</t>
  </si>
  <si>
    <t>Žlab kabelový mřížový 110x300, délka 3m, vč.dílů a příslušenství, vč. kotvícího systémů (nosníků,, výložníků, příchytek, kotev apod.) VDO, DO, MDO</t>
  </si>
  <si>
    <t>D14c120169</t>
  </si>
  <si>
    <t xml:space="preserve">Žlab kabelový mřížový 60x200, zár. zink, délka 3m, vč.dílů a příslušenství, vč. kotvícího systémů, (nosníků, výložníků, příchytek, kotev apod.)  VDO, DO, MDO, uzemnění</t>
  </si>
  <si>
    <t>D14c120170</t>
  </si>
  <si>
    <t>Žlab kabelový mřížový 60x200, zár. zink. délka 3m, vč.dílů a příslušenství, vč. kotvícího systémů, (nosníků, výložníků, příchytek, kotev apod.) vedlejší kabelové trasy</t>
  </si>
  <si>
    <t>D14c120171</t>
  </si>
  <si>
    <t>D14c120172</t>
  </si>
  <si>
    <t>Skupinový držák do stropu případně stěny 89x55mm (pro cca 3 až 10ks kabelů)</t>
  </si>
  <si>
    <t>D14c120173</t>
  </si>
  <si>
    <t xml:space="preserve">Krabice rozvodná plastová, požárně odolná,  IP 54, vč. keramické svorkovnice, 1,5-6mm2</t>
  </si>
  <si>
    <t>D14c120174</t>
  </si>
  <si>
    <t>D14c120175</t>
  </si>
  <si>
    <t>D14c120176</t>
  </si>
  <si>
    <t>M2110211</t>
  </si>
  <si>
    <t>Hodinové sazby</t>
  </si>
  <si>
    <t>D14c120177</t>
  </si>
  <si>
    <t>Spolupráce s dodavateli při zapojovani a zkouskach</t>
  </si>
  <si>
    <t>D14c120178</t>
  </si>
  <si>
    <t>Koordinace s profesí, zajišťující betonáž skeletu schodišť (trubky pro el. rozvody)</t>
  </si>
  <si>
    <t>D14c120179</t>
  </si>
  <si>
    <t>Naprogramování stanice CBS</t>
  </si>
  <si>
    <t>179</t>
  </si>
  <si>
    <t>D14c120180</t>
  </si>
  <si>
    <t>Koordinace postupu prací s ostatnimi profesemi</t>
  </si>
  <si>
    <t>358</t>
  </si>
  <si>
    <t>D14c120181</t>
  </si>
  <si>
    <t>Měření osvětlení po realizaci vč. vyhotovení protokolu o měření</t>
  </si>
  <si>
    <t>360</t>
  </si>
  <si>
    <t>181</t>
  </si>
  <si>
    <t>D14c120182</t>
  </si>
  <si>
    <t>Požární dohled dle vyhlášky č. 87/200 Sb. při svařování, broušení kovů, řezání kovů a tepelném, dělení kovů</t>
  </si>
  <si>
    <t>362</t>
  </si>
  <si>
    <t>D14c120183</t>
  </si>
  <si>
    <t>Zabezpeceni pracoviste</t>
  </si>
  <si>
    <t>364</t>
  </si>
  <si>
    <t>183</t>
  </si>
  <si>
    <t>D14c120184</t>
  </si>
  <si>
    <t>Priprava ke komplexni zkousce</t>
  </si>
  <si>
    <t>366</t>
  </si>
  <si>
    <t>D14c120185</t>
  </si>
  <si>
    <t>Zkusebni provoz</t>
  </si>
  <si>
    <t>368</t>
  </si>
  <si>
    <t>185</t>
  </si>
  <si>
    <t>D14c120186</t>
  </si>
  <si>
    <t>Zauceni obsluhy</t>
  </si>
  <si>
    <t>370</t>
  </si>
  <si>
    <t>D14c120187</t>
  </si>
  <si>
    <t>Pomocné zednické práce</t>
  </si>
  <si>
    <t>372</t>
  </si>
  <si>
    <t>187</t>
  </si>
  <si>
    <t>D14c120188</t>
  </si>
  <si>
    <t>Vypracování dokumentace pro trubkování el. rozvodů v betonovém skeletu</t>
  </si>
  <si>
    <t>374</t>
  </si>
  <si>
    <t>D14c120189</t>
  </si>
  <si>
    <t>Vypracování dílenské dokumentace rozvaděčů</t>
  </si>
  <si>
    <t>376</t>
  </si>
  <si>
    <t>189</t>
  </si>
  <si>
    <t>D14c120190</t>
  </si>
  <si>
    <t>Vypracování dokumentace skutečného provedení stavby</t>
  </si>
  <si>
    <t>378</t>
  </si>
  <si>
    <t>D14c120191</t>
  </si>
  <si>
    <t>Dodavatelská dokumentace stavby - certifikáty, pasporty, protokoly o zkouškách, technická, dokumentace zařízení, revize, dodací listy jednotlivých komponentů, prohlášení o shodě, záruční</t>
  </si>
  <si>
    <t>380</t>
  </si>
  <si>
    <t>Poznámka k položce:_x000d_
listy, návody na obsluhu, protokol o zaškolení obsluhy apod.</t>
  </si>
  <si>
    <t>191</t>
  </si>
  <si>
    <t>D14c120192</t>
  </si>
  <si>
    <t>Inženýrská činnost při legislativě vyhrazených elektrických zařízení dle Nařízení vlády NV 190/2022, a spoluzpráce s organizací státního odborného dozoru (TIČR)</t>
  </si>
  <si>
    <t>382</t>
  </si>
  <si>
    <t>D14c120193</t>
  </si>
  <si>
    <t>Zajištění vydání odborného a závazného stanoviska dle Nařízení vlády NV 190/2022 od organizace, státního odborného dozoru (TIČR)</t>
  </si>
  <si>
    <t>384</t>
  </si>
  <si>
    <t>193</t>
  </si>
  <si>
    <t>D14c120194</t>
  </si>
  <si>
    <t xml:space="preserve">Provedení revizních zkoušek dle ČSN 331500 -  Revizni technik</t>
  </si>
  <si>
    <t>386</t>
  </si>
  <si>
    <t>D14c120195</t>
  </si>
  <si>
    <t>Spoluprace s reviz.technikem</t>
  </si>
  <si>
    <t>388</t>
  </si>
  <si>
    <t>195</t>
  </si>
  <si>
    <t>D14c120196</t>
  </si>
  <si>
    <t>Účast na kontrolních dnech</t>
  </si>
  <si>
    <t>390</t>
  </si>
  <si>
    <t>D14c120197</t>
  </si>
  <si>
    <t>Doprava 3,60%, Přesun 1,00%</t>
  </si>
  <si>
    <t>392</t>
  </si>
  <si>
    <t>197</t>
  </si>
  <si>
    <t>D14c120198</t>
  </si>
  <si>
    <t>PPV 6,00% z montáže: materiál + práce</t>
  </si>
  <si>
    <t>394</t>
  </si>
  <si>
    <t>D14c120199</t>
  </si>
  <si>
    <t>GZS 3,25%</t>
  </si>
  <si>
    <t>396</t>
  </si>
  <si>
    <t>M2110202.1</t>
  </si>
  <si>
    <t>Rozvaděč 01R18</t>
  </si>
  <si>
    <t>199</t>
  </si>
  <si>
    <t>D14c120002.1</t>
  </si>
  <si>
    <t xml:space="preserve">Oceloplechový rozvaděč skříňové konstrukce 2x (800 x 2100 x 400  - Š x V, xHL), In MDO = 80A, In DO = 63A, In VDO = 32A, Iks=10kA, rozvodná soustava: 3NPE AC 50Hz 400V TN/S,</t>
  </si>
  <si>
    <t>-1310393900</t>
  </si>
  <si>
    <t xml:space="preserve">Poznámka k položce:_x000d_
"Poznámka k položce:
2PE AC 50Hz 230V / IT D.1.4c-206"_x000d_
</t>
  </si>
  <si>
    <t>Úroveň 4:</t>
  </si>
  <si>
    <t>D.1.4d (11) - EK-CCTV</t>
  </si>
  <si>
    <t>M23.02 - CCTV - Kamerový systém</t>
  </si>
  <si>
    <t>M23.02</t>
  </si>
  <si>
    <t>CCTV - Kamerový systém</t>
  </si>
  <si>
    <t>Pol__0001</t>
  </si>
  <si>
    <t>Montáž - Vnitřní IP dome kamera,</t>
  </si>
  <si>
    <t>Pol__0002</t>
  </si>
  <si>
    <t>Dodávka - Vnitřní IP dome kamera,</t>
  </si>
  <si>
    <t xml:space="preserve">Poznámka k položce:_x000d_
IP dome kamera - 5 Mpx, interiérová, Smart IR, IR LED dosvit 30 m, rozlišení 2592 x 1944 px @ 24 fps, motor zoom objektiv 3,1–8,4 mm / F1.6, úhel záběru 35°–90°, BLC, AWB, Dual Exposure WDR 110 dB,  komprese H.264 HDSM SmartCodec / H.265 HDSM SmartCodec / MJPEG, ONVIF kompatibilní, multi-stream, Idle Scene mód, alarm I/O 1/1, audio I/O 1/1, slot na MicroSD kartu max. 256 GB, možnost přídavného WiFi adaptéru, napájení PoE_x000d_
Výměry dle výkresu: D.1.4d-103 : _x000d_
5 : _x000d_
5</t>
  </si>
  <si>
    <t>Pol__0003</t>
  </si>
  <si>
    <t>Montáž - Montážní nástavec do podhledu pro dome kamery</t>
  </si>
  <si>
    <t>Pol__0004</t>
  </si>
  <si>
    <t>Dodávka - Montážní nástavec do podhledu pro dome kamery</t>
  </si>
  <si>
    <t>Poznámka k položce:_x000d_
Výměry dle výkresu: D.1.4d-103 : _x000d_
5 : _x000d_
5</t>
  </si>
  <si>
    <t>Pol__0005</t>
  </si>
  <si>
    <t>Průraz stěnou do 30cm, vč. zapravení</t>
  </si>
  <si>
    <t>Poznámka k položce:_x000d_
Poznámka k položce: Kabelové a nosné trasy jsou řešeny v rámci Strukturované kabeláže_x000d_
Výměry dle výkresu: D.1.4d-103 : _x000d_
1 : _x000d_
1</t>
  </si>
  <si>
    <t>Pol__0006</t>
  </si>
  <si>
    <t>Dodávka - Pomocný elektroinstalační materiál (kotvy, hmoždinky, svorky, stahovací pásky, spojky, atd.)</t>
  </si>
  <si>
    <t>Poznámka k položce:_x000d_
Výměry dle výkresu: D.1.4d-103 : _x000d_
1 : _x000d_
1</t>
  </si>
  <si>
    <t>Pol__0007</t>
  </si>
  <si>
    <t>Programování a zprovoznění systému CCTV</t>
  </si>
  <si>
    <t>Poznámka k položce:_x000d_
Výměry dle výkresu: D.1.4d-103 : _x000d_
4 : _x000d_
4</t>
  </si>
  <si>
    <t>Pol__0008</t>
  </si>
  <si>
    <t>Nastavení, úprava pohledu a vyladění kamery</t>
  </si>
  <si>
    <t>Poznámka k položce:_x000d_
Výměry dle výkresu: D.1.4d-103 : _x000d_
3 : _x000d_
3</t>
  </si>
  <si>
    <t>Pol__0009</t>
  </si>
  <si>
    <t>Funkční zkouška systému</t>
  </si>
  <si>
    <t>Pol__0010</t>
  </si>
  <si>
    <t>Měření, výchozí revize, spolupráce s revizním technikem</t>
  </si>
  <si>
    <t>Pol__0011</t>
  </si>
  <si>
    <t>Koordinační práce s ostatními profesemi</t>
  </si>
  <si>
    <t>Pol__0012</t>
  </si>
  <si>
    <t>Ekologická likvidace vzniklého odpadu</t>
  </si>
  <si>
    <t>Pol__0013</t>
  </si>
  <si>
    <t>Dokumentace skutečného provedení stavby</t>
  </si>
  <si>
    <t>D.1.4d (14) - EK-EKV</t>
  </si>
  <si>
    <t>M23.05 - EKV - Elektronická kontrola vstupu</t>
  </si>
  <si>
    <t>M23.05</t>
  </si>
  <si>
    <t>EKV - Elektronická kontrola vstupu</t>
  </si>
  <si>
    <t>Montáž - Bezkontaktní čtečka, (iClass, SEOS, SIO, CSN, PROX a BT); připojovací kabel (pigtail)</t>
  </si>
  <si>
    <t>Dodávka - Bezkontaktní čtečka, (iClass, SEOS, SIO, CSN, PROX a BT); připojovací kabel (pigtail)</t>
  </si>
  <si>
    <t>Poznámka k položce:_x000d_
Výměry dle výkresu: D.1.4d-111 : _x000d_
31 : _x000d_
31</t>
  </si>
  <si>
    <t>Dodávka - Licence pro přístupový systém na jednu čtečku</t>
  </si>
  <si>
    <t>Montáž - Elektromechanický úzký samozamykací panikový zámek</t>
  </si>
  <si>
    <t>Dodávka - Elektromechanický úzký samozamykací panikový zámek</t>
  </si>
  <si>
    <t>Poznámka k položce:_x000d_
Výměry dle výkresu: D.1.4d-111 : _x000d_
9 : _x000d_
9</t>
  </si>
  <si>
    <t>Montáž - Bezpečnostní kování klika x klika</t>
  </si>
  <si>
    <t>Dodávka - Bezpečnostní kování klika x klika</t>
  </si>
  <si>
    <t>Montáž - Universální protiplech</t>
  </si>
  <si>
    <t>Dodávka - Universální protiplech</t>
  </si>
  <si>
    <t>Montáž - Kabelová průchodka</t>
  </si>
  <si>
    <t>Dodávka - Kabelová průchodka</t>
  </si>
  <si>
    <t>Montáž - 6m propojovací kabel s konektorem pro el.zámky</t>
  </si>
  <si>
    <t>Dodávka - 6m propojovací kabel s konektorem pro el.zámky</t>
  </si>
  <si>
    <t>Pol__0014</t>
  </si>
  <si>
    <t>Montáž - Dělený čtyřhran 9 mm</t>
  </si>
  <si>
    <t>Pol__0015</t>
  </si>
  <si>
    <t>Dodávka - Dělený čtyřhran 9 mm</t>
  </si>
  <si>
    <t>Pol__0016</t>
  </si>
  <si>
    <t xml:space="preserve">Montáž - Elektromagnetický zámek požárně odolný s mikrospínačem, napájecí napětí  6 - 24 Vss / Vstř</t>
  </si>
  <si>
    <t>Pol__0017</t>
  </si>
  <si>
    <t xml:space="preserve">Dodávka -  Elektromagnetický zámek požárně odolný s mikrospínačem, napájecí napětí  6 - 24 Vss /, Vstř</t>
  </si>
  <si>
    <t>Poznámka k položce:_x000d_
Výměry dle výkresu: D.1.4d-111 : _x000d_
10 : _x000d_
10</t>
  </si>
  <si>
    <t>Pol__0018</t>
  </si>
  <si>
    <t>Montáž - Elektrický otvírač 12V/230mA, stavitel. střelka, mikrospínač</t>
  </si>
  <si>
    <t>Pol__0019</t>
  </si>
  <si>
    <t>Dodávka - Elektrický otvírač 12V/230mA, stavitel. střelka, mikrospínač</t>
  </si>
  <si>
    <t>Poznámka k položce:_x000d_
Výměry dle výkresu: D.1.4d-111 : _x000d_
7 : _x000d_
7</t>
  </si>
  <si>
    <t>Pol__0020</t>
  </si>
  <si>
    <t>Montáž - Kabel datový Cat. 5e, FTP, B2ca-s1,d1,a1</t>
  </si>
  <si>
    <t>Pol__0021</t>
  </si>
  <si>
    <t>Dodávka - Kabel datový Cat. 5e, FTP, B2ca-s1,d1,a1</t>
  </si>
  <si>
    <t>Poznámka k položce:_x000d_
Výměry dle výkresu: D.1.4d-111 : _x000d_
1798 : _x000d_
1798</t>
  </si>
  <si>
    <t>Pol__0022</t>
  </si>
  <si>
    <t>Montáž - Kabel datový Cat. 6, UTP, B2ca-s1,d1,a1</t>
  </si>
  <si>
    <t>Pol__0023</t>
  </si>
  <si>
    <t>Dodávka - Kabel datový Cat. 5e, UTP, B2ca-s1,d1,a1</t>
  </si>
  <si>
    <t>Poznámka k položce:_x000d_
Výměry dle výkresu: D.1.4d-111 : _x000d_
1918 : _x000d_
1918</t>
  </si>
  <si>
    <t>Pol__0024</t>
  </si>
  <si>
    <t>Montáž - Kabelová příchytka včetně kovového hřebu do betonu a stahovacího pásku</t>
  </si>
  <si>
    <t>Pol__0025</t>
  </si>
  <si>
    <t>Dodávka - Kabelová příchytka včetně kovového hřebu do betonu a stahovacího pásku</t>
  </si>
  <si>
    <t>Poznámka k položce:_x000d_
Výměry dle výkresu: D.1.4d-111 : _x000d_
2877 : _x000d_
2877</t>
  </si>
  <si>
    <t>Pol__0026</t>
  </si>
  <si>
    <t>Montáž - Trubka ohebná, o 25mm, bezhalogenová, SDK příčky</t>
  </si>
  <si>
    <t>Pol__0027</t>
  </si>
  <si>
    <t>Dodávka - Trubka ohebná, o 25mm, bezhalogenová, SDK příčky</t>
  </si>
  <si>
    <t>Poznámka k položce:_x000d_
Výměry dle výkresu: D.1.4d-111 : _x000d_
570 : _x000d_
570</t>
  </si>
  <si>
    <t>Pol__0028</t>
  </si>
  <si>
    <t>Průraz stropem, vč. zapravení</t>
  </si>
  <si>
    <t>Poznámka k položce:_x000d_
Výměry dle výkresu: D.1.4d-111 : _x000d_
1 : _x000d_
1</t>
  </si>
  <si>
    <t>Pol__0029</t>
  </si>
  <si>
    <t>Průraz stěnou do 20cm, vč. zapravení</t>
  </si>
  <si>
    <t>Poznámka k položce:_x000d_
Výměry dle výkresu: D.1.4d-111 : _x000d_
6 : _x000d_
6</t>
  </si>
  <si>
    <t>Pol__0030</t>
  </si>
  <si>
    <t>Poznámka k položce:_x000d_
Výměry dle výkresu: D.1.4d-111 : _x000d_
5 : _x000d_
5</t>
  </si>
  <si>
    <t>Pol__0031</t>
  </si>
  <si>
    <t>Montáž - Protipožární ucpávka, EI 60 včetně označení - štítek</t>
  </si>
  <si>
    <t>Pol__0032</t>
  </si>
  <si>
    <t>Dodávka - Protipožární ucpávka, EI 60 včetně označení - štítek</t>
  </si>
  <si>
    <t>Pol__0033</t>
  </si>
  <si>
    <t>Pol__0034</t>
  </si>
  <si>
    <t>Programování a zprovoznění systému EKV</t>
  </si>
  <si>
    <t>Poznámka k položce:_x000d_
Výměry dle výkresu: D.1.4d-111 : _x000d_
18 : _x000d_
18</t>
  </si>
  <si>
    <t>Pol__0035</t>
  </si>
  <si>
    <t>Funkční zkouška systému EKV</t>
  </si>
  <si>
    <t>Pol__0036</t>
  </si>
  <si>
    <t>Pol__0037</t>
  </si>
  <si>
    <t>Pol__0038</t>
  </si>
  <si>
    <t>Pol__0039</t>
  </si>
  <si>
    <t>D.1.4d (13) - EK-JČ</t>
  </si>
  <si>
    <t>M23.04 - JČ - Jednotný čas</t>
  </si>
  <si>
    <t>M23.04</t>
  </si>
  <si>
    <t>JČ - Jednotný čas</t>
  </si>
  <si>
    <t xml:space="preserve">Montáž - Jednostranné interierové hodiny, vypouklé akrylátové krycí sklo,  o číselníku 28cm,, podružný strojek pro polarizované minutové impulsy 24 - 60 V= / 6mA, tiché provedení, bez</t>
  </si>
  <si>
    <t>Poznámka k položce:_x000d_
sekundových ručiček, číselník C2</t>
  </si>
  <si>
    <t xml:space="preserve">Dodávka - Jednostranné interierové hodiny, vypouklé akrylátové krycí sklo,  o číselníku 28cm,, podružný strojek pro polarizované minutové impulsy 24 - 60 V= / 6mA, tiché provedení, bez</t>
  </si>
  <si>
    <t>Poznámka k položce:_x000d_
sekundových ručiček, číselník C2_x000d_
Výměry dle výkresu: D.1.4d-103 : _x000d_
20 : _x000d_
20</t>
  </si>
  <si>
    <t>Montáž - Kabel silový 2x2,5mm2, B2ca-s1d1a1</t>
  </si>
  <si>
    <t>Dodávka - Kabel silový 2x2,5mm2, B2ca-s1d1a1</t>
  </si>
  <si>
    <t>Poznámka k položce:_x000d_
Výměry dle výkresu: D.1.4d-103 : _x000d_
536 : _x000d_
536</t>
  </si>
  <si>
    <t>Montáž - Krabice do dutých stěn s víčkem a svorkovnicí k odbočení linky k hodinám, vč. instalace</t>
  </si>
  <si>
    <t>Dodávka - Krabice do dutých stěn s víčkem a svorkovnicí k odbočení linky k hodinám, vč. instalace</t>
  </si>
  <si>
    <t>Poznámka k položce:_x000d_
Výměry dle výkresu: D.1.4d-103 : _x000d_
20 : _x000d_
20</t>
  </si>
  <si>
    <t>Poznámka k položce:_x000d_
Výměry dle výkresu: D.1.4d-103 : _x000d_
1072 : _x000d_
1072</t>
  </si>
  <si>
    <t>Poznámka k položce:_x000d_
Výměry dle výkresu: D.1.4d-103 : _x000d_
40 : _x000d_
40</t>
  </si>
  <si>
    <t>Poznámka k položce:_x000d_
Výměry dle výkresu: D.1.4d-103 : _x000d_
22 : _x000d_
22</t>
  </si>
  <si>
    <t>Programování a zprovoznění systému JČ</t>
  </si>
  <si>
    <t>Poznámka k položce:_x000d_
Výměry dle výkresu: D.1.4d-103 : _x000d_
6 : _x000d_
6</t>
  </si>
  <si>
    <t>D.1.4d (16) - EK-KS-SP</t>
  </si>
  <si>
    <t>M23.07 - KS-SP - Komunikační systém sestra-pacient</t>
  </si>
  <si>
    <t>M23.07</t>
  </si>
  <si>
    <t>KS-SP - Komunikační systém sestra-pacient</t>
  </si>
  <si>
    <t>Montáž - Hlavní terminál, vč. adaptéru a kabelu k terminálu 2m</t>
  </si>
  <si>
    <t>Dodávka - Hlavní terminál, vč. adaptéru a kabelu k terminálu 2m</t>
  </si>
  <si>
    <t>Poznámka k položce:_x000d_
Výměry dle výkresu: D.1.4d-119 : _x000d_
1 : _x000d_
1</t>
  </si>
  <si>
    <t>Montáž - Zásuvkový modul LAN (Zásuvka terminálu)</t>
  </si>
  <si>
    <t>Dodávka - Zásuvkový modul LAN (Zásuvka terminálu)</t>
  </si>
  <si>
    <t>Montáž - SW - licence pro hlavní terminál</t>
  </si>
  <si>
    <t>Dodávka - SW - licence pro hlavní terminál</t>
  </si>
  <si>
    <t>Montáž - SW - licence provozu účastníka</t>
  </si>
  <si>
    <t>Dodávka - SW - licence provozu účastníka</t>
  </si>
  <si>
    <t>Montáž - SW - databáze historie volání</t>
  </si>
  <si>
    <t>Dodávka - SW - databáze historie volání</t>
  </si>
  <si>
    <t>Montáž - SW - aktivace sdruženého provozu</t>
  </si>
  <si>
    <t>Dodávka - SW - aktivace sdruženého provozu</t>
  </si>
  <si>
    <t>Montáž - SW - prohlížeč historie</t>
  </si>
  <si>
    <t>Dodávka - SW - prohlížeč historie</t>
  </si>
  <si>
    <t>Montáž - Svítidlo signalizační LED</t>
  </si>
  <si>
    <t>Dodávka - Svítidlo signalizační LED</t>
  </si>
  <si>
    <t>Poznámka k položce:_x000d_
Výměry dle výkresu: D.1.4d-119 : _x000d_
11 : _x000d_
11</t>
  </si>
  <si>
    <t>Montáž - Služební terminál Vchod</t>
  </si>
  <si>
    <t>Dodávka - Služební terminál Vchod</t>
  </si>
  <si>
    <t>Montáž - Pokojový terminál hovorový</t>
  </si>
  <si>
    <t>Dodávka - Pokojový terminál hovorový</t>
  </si>
  <si>
    <t>Poznámka k položce:_x000d_
Výměry dle výkresu: D.1.4d-119 : _x000d_
9 : _x000d_
9</t>
  </si>
  <si>
    <t>Montáž - Pokojový terminál hovorový s displejem</t>
  </si>
  <si>
    <t>Dodávka - Pokojový terminál hovorový s displejem</t>
  </si>
  <si>
    <t>Montáž - Zásuvka pacienta s držákem tačítko</t>
  </si>
  <si>
    <t>Dodávka - Zásuvka pacienta s držákem tačítko</t>
  </si>
  <si>
    <t>Poznámka k položce:_x000d_
Výměry dle výkresu: D.1.4d-119 : _x000d_
14 : _x000d_
14</t>
  </si>
  <si>
    <t>Montáž - Zásuvka pacienta s držákem a reproduktorem</t>
  </si>
  <si>
    <t>Dodávka - Zásuvka pacienta s držákem a reproduktorem</t>
  </si>
  <si>
    <t>Montáž - Táhlo a tlačítko nouzového volání</t>
  </si>
  <si>
    <t>Dodávka - Táhlo a tlačítko nouzového volání</t>
  </si>
  <si>
    <t>Poznámka k položce:_x000d_
Výměry dle výkresu: D.1.4d-119 : _x000d_
13 : _x000d_
13</t>
  </si>
  <si>
    <t>Montáž - Tlačítko nouzového volání</t>
  </si>
  <si>
    <t>Dodávka - Tlačítko nouzového volání</t>
  </si>
  <si>
    <t>Montáž - Patch kabel Cat. 5e</t>
  </si>
  <si>
    <t>Dodávka - Patch kabel Cat. 5e</t>
  </si>
  <si>
    <t>Poznámka k položce:_x000d_
Výměry dle výkresu: D.1.4d-119 : _x000d_
23 : _x000d_
23</t>
  </si>
  <si>
    <t>Montáž - Konektor včetně ochrany a proměření RJ45, Cat 5e</t>
  </si>
  <si>
    <t>Dodávka - Konektor včetně ochrany a proměření RJ45, Cat 5e</t>
  </si>
  <si>
    <t>Montáž - Kabel datový UTP, Cat. 6, B2ca s1d1a1</t>
  </si>
  <si>
    <t>Dodávka - Kabel datový UTP, Cat. 6, B2ca s1d1a1</t>
  </si>
  <si>
    <t>Poznámka k položce:_x000d_
Výměry dle výkresu: D.1.4d-119 : _x000d_
1559 : _x000d_
1559</t>
  </si>
  <si>
    <t>Montáž - Krabice elektroinstalační pod omítku (např. KU 68/2)</t>
  </si>
  <si>
    <t>Dodávka - Krabice elektroinstalační pod omítku (např. KU 68/2)</t>
  </si>
  <si>
    <t>Poznámka k položce:_x000d_
Výměry dle výkresu: D.1.4d-119 : _x000d_
28 : _x000d_
28</t>
  </si>
  <si>
    <t>Montáž - Skupinový držák kabelů</t>
  </si>
  <si>
    <t>Pol__0040</t>
  </si>
  <si>
    <t>Dodávka - Skupinový držák kabelů</t>
  </si>
  <si>
    <t>Poznámka k položce:_x000d_
Výměry dle výkresu: D.1.4d-119 : _x000d_
48 : _x000d_
48</t>
  </si>
  <si>
    <t>Pol__0041</t>
  </si>
  <si>
    <t>Pol__0042</t>
  </si>
  <si>
    <t>Poznámka k položce:_x000d_
Výměry dle výkresu: D.1.4d-119 : _x000d_
278 : _x000d_
278</t>
  </si>
  <si>
    <t>Pol__0043</t>
  </si>
  <si>
    <t>Pol__0044</t>
  </si>
  <si>
    <t>Poznámka k položce:_x000d_
Výměry dle výkresu: D.1.4d-119 : _x000d_
276 : _x000d_
276</t>
  </si>
  <si>
    <t>Pol__0045</t>
  </si>
  <si>
    <t>Poznámka k položce:_x000d_
Výměry dle výkresu: D.1.4d-119 : _x000d_
19 : _x000d_
19</t>
  </si>
  <si>
    <t>Pol__0046</t>
  </si>
  <si>
    <t>Poznámka k položce:_x000d_
Výměry dle výkresu: D.1.4d-119 : _x000d_
7 : _x000d_
7</t>
  </si>
  <si>
    <t>Pol__0047</t>
  </si>
  <si>
    <t>Pol__0048</t>
  </si>
  <si>
    <t>Pol__0049</t>
  </si>
  <si>
    <t>Dodávka - Pomocný elektroinstalační materiál (kotvy, hmoždinky, wago svorky, stahovací pásky, atd.)</t>
  </si>
  <si>
    <t>Pol__0050</t>
  </si>
  <si>
    <t>Instalace a konfigurace systému</t>
  </si>
  <si>
    <t>Poznámka k položce:_x000d_
Výměry dle výkresu: D.1.4d-119 : _x000d_
24 : _x000d_
24</t>
  </si>
  <si>
    <t>Pol__0051</t>
  </si>
  <si>
    <t>Kontrolní provoz, zaškolení, vedlejší výdaje</t>
  </si>
  <si>
    <t>Poznámka k položce:_x000d_
Výměry dle výkresu: D.1.4d-119 : _x000d_
10 : _x000d_
10</t>
  </si>
  <si>
    <t>Pol__0052</t>
  </si>
  <si>
    <t>Výchozí zkouška dorozumívacího systému</t>
  </si>
  <si>
    <t>Poznámka k položce:_x000d_
Výměry dle výkresu: D.1.4d-119 : _x000d_
12 : _x000d_
12</t>
  </si>
  <si>
    <t>Pol__0053</t>
  </si>
  <si>
    <t>Pol__0054</t>
  </si>
  <si>
    <t>Pol__0055</t>
  </si>
  <si>
    <t>Ekologická likvidace odpadu</t>
  </si>
  <si>
    <t>Pol__0056</t>
  </si>
  <si>
    <t>Úklid staveniště</t>
  </si>
  <si>
    <t>Poznámka k položce:_x000d_
Výměry dle výkresu: D.1.4d-119 : _x000d_
10 : _x000d_
1</t>
  </si>
  <si>
    <t>Pol__0057</t>
  </si>
  <si>
    <t>Doprava 4x tam a zpět</t>
  </si>
  <si>
    <t>km</t>
  </si>
  <si>
    <t>Poznámka k položce:_x000d_
Výměry dle výkresu: D.1.4d-119 : _x000d_
150 : _x000d_
150</t>
  </si>
  <si>
    <t>Pol__0058</t>
  </si>
  <si>
    <t>D.1.4d (15) - EK-MT</t>
  </si>
  <si>
    <t>M23.06 - MT - Monitorování teplot</t>
  </si>
  <si>
    <t>M23.06</t>
  </si>
  <si>
    <t>MT - Monitorování teplot</t>
  </si>
  <si>
    <t>Dodávka - Teplotní čidlo stopkové</t>
  </si>
  <si>
    <t>Poznámka k položce:_x000d_
Výměry dle výkresu: D.1.4d-111 : _x000d_
12 : _x000d_
12</t>
  </si>
  <si>
    <t>Dodávka - Sdružené čidlo teplota + vlhkost</t>
  </si>
  <si>
    <t>Poznámka k položce:_x000d_
Výměry dle výkresu: D.1.4d-111 : _x000d_
28 : _x000d_
28</t>
  </si>
  <si>
    <t>Dodávka - Komunikační modul</t>
  </si>
  <si>
    <t>Poznámka k položce:_x000d_
Výměry dle výkresu: D.1.4d-111 : _x000d_
28 : _x000d_
12</t>
  </si>
  <si>
    <t>Dodávka - Retranslátor</t>
  </si>
  <si>
    <t>Poznámka k položce:_x000d_
Výměry dle výkresu: D.1.4d-111 : _x000d_
3 : _x000d_
3</t>
  </si>
  <si>
    <t xml:space="preserve">Montáž - Kabel sdělovací  stíněný 2x2x0,8, B2ca-s1d1a1</t>
  </si>
  <si>
    <t xml:space="preserve">Dodávka - Kabel sdělovací  stíněný 2x2x0,8, B2ca-s1d1a1</t>
  </si>
  <si>
    <t>Poznámka k položce:_x000d_
Výměry dle výkresu: D.1.4d-111 : _x000d_
616 : _x000d_
616</t>
  </si>
  <si>
    <t xml:space="preserve">Montáž -  Krabice přístrojová dvojitá, do dutých stěn, vč. instalace</t>
  </si>
  <si>
    <t>Dodávka - Krabice přístrojová dvojitá, do dutých stěn, vč. instalace</t>
  </si>
  <si>
    <t>Poznámka k položce:_x000d_
Výměry dle výkresu: D.1.4d-111 : _x000d_
1540 : _x000d_
1540</t>
  </si>
  <si>
    <t>Montáž - Trubka ohebná, o 20mm, bezhalogenová, SDK příčky</t>
  </si>
  <si>
    <t>Dodávka - Trubka ohebná, o 20mm, bezhalogenová, SDK příčky</t>
  </si>
  <si>
    <t>Poznámka k položce:_x000d_
Výměry dle výkresu: D.1.4d-111 : _x000d_
224 : _x000d_
224</t>
  </si>
  <si>
    <t>Poznámka k položce:_x000d_
Výměry dle výkresu: D.1.4d-111 : _x000d_
30 : _x000d_
30</t>
  </si>
  <si>
    <t>Poznámka k položce:_x000d_
Výměry dle výkresu: D.1.4d-111 : _x000d_
0+ : _x000d_
1</t>
  </si>
  <si>
    <t>Poznámka k položce:_x000d_
Výměry dle výkresu: D.1.4d-111 : _x000d_
_x000d_
1</t>
  </si>
  <si>
    <t>Kompletní montáž prvků monitorovacího systému</t>
  </si>
  <si>
    <t>Poznámka k položce:_x000d_
Výměry dle výkresu: D.1.4d-111 : _x000d_
_x000d_
20</t>
  </si>
  <si>
    <t>Programátorské práce</t>
  </si>
  <si>
    <t>Inženýrská činnost, technický dozor stavby</t>
  </si>
  <si>
    <t>Dokumentace skutečného provedení</t>
  </si>
  <si>
    <t>D.1.4d (10) - EK-SK</t>
  </si>
  <si>
    <t>M23.01 - SK - Strukturovaná kabeláž</t>
  </si>
  <si>
    <t>M23.01</t>
  </si>
  <si>
    <t>SK - Strukturovaná kabeláž</t>
  </si>
  <si>
    <t>Montáž - Zásuvka komunikační 2xRJ, Cat.6, UTP - kompletní, SDK</t>
  </si>
  <si>
    <t xml:space="preserve">Dodávka - Zásuvka komunikační  2xRJ, Cat.6, UTP - kompletní, SDK</t>
  </si>
  <si>
    <t>Poznámka k položce:_x000d_
Výměry dle výkresu: D.1.4d-103 : _x000d_
86 : _x000d_
86</t>
  </si>
  <si>
    <t xml:space="preserve">Montáž - Zásuvka komunikační  2xRJ, Cat.6, UTP - kompletní, podlahová krabice</t>
  </si>
  <si>
    <t xml:space="preserve">Dodávka - Zásuvka komunikační  2xRJ, Cat.6, UTP - kompletní, podlahová krabice</t>
  </si>
  <si>
    <t>Poznámka k položce:_x000d_
Výměry dle výkresu: D.1.4d-103 : _x000d_
36 : _x000d_
36</t>
  </si>
  <si>
    <t xml:space="preserve">Montáž - Zásuvka komunikační  2xRJ, Cat.6, UTP - kompletní, na povrch</t>
  </si>
  <si>
    <t xml:space="preserve">Dodávka - Zásuvka komunikační  2xRJ, Cat.6, UTP - kompletní, na povrch</t>
  </si>
  <si>
    <t>Poznámka k položce:_x000d_
Výměry dle výkresu: D.1.4d-101; 102; 103; 104; 105; 106; 107; 108 : _x000d_
5 : _x000d_
5</t>
  </si>
  <si>
    <t>Montáž - Zásuvka komunikační 2xRJ, Cat.6, UTP - kompletní na DIN lištu</t>
  </si>
  <si>
    <t>Dodávka - Zásuvka komunikační 2xRJ, Cat.6, UTP - kompletní na DIN lištu</t>
  </si>
  <si>
    <t>Poznámka k položce:_x000d_
Výměry dle výkresu: D.1.4d-103 : _x000d_
7 : _x000d_
7</t>
  </si>
  <si>
    <t>Montáž - Zásuvka komunikační 1xRJ, Cat.6, UTP - kompletní, SDK</t>
  </si>
  <si>
    <t xml:space="preserve">Dodávka - Zásuvka komunikační  1xRJ, Cat.6, UTP - kompletní, SDK</t>
  </si>
  <si>
    <t>Poznámka k položce:_x000d_
Výměry dle výkresu: D.1.4d-103 : _x000d_
27 : _x000d_
27</t>
  </si>
  <si>
    <t>Montáž - Konektor RJ45 Cat.6, UTP, nestíněný na drát ( CCTV, WiFi…)</t>
  </si>
  <si>
    <t>Dodávka - Konektor RJ45 Cat.6, UTP, nestíněný na drát ( CCTV, WiFi…)</t>
  </si>
  <si>
    <t>Poznámka k položce:_x000d_
Výměry dle výkresu: D.1.4d-103 : _x000d_
19 : _x000d_
19</t>
  </si>
  <si>
    <t>Poznámka k položce:_x000d_
Výměry dle výkresu: D.1.4d-103 : _x000d_
21979 : _x000d_
21979</t>
  </si>
  <si>
    <t>Montáž - Kabelový žlab drátěný 500/100, kompletní, uchycení ke stropu, bez víka</t>
  </si>
  <si>
    <t>Dodávka - Kabelový žlab drátěný 500/100, kompletní, uchycení ke stropu, bez víka</t>
  </si>
  <si>
    <t>Poznámka k položce:_x000d_
Výměry dle výkresu: D.1.4d-103 : _x000d_
150 : _x000d_
150</t>
  </si>
  <si>
    <t>Poznámka k položce:_x000d_
Výměry dle výkresu: D.1.4d-103 : _x000d_
282 : _x000d_
282</t>
  </si>
  <si>
    <t>Poznámka k položce:_x000d_
Výměry dle výkresu: D.1.4d-103 : _x000d_
282 : _x000d_
8038</t>
  </si>
  <si>
    <t xml:space="preserve">Montáž -  Krabice přístrojová do dutých stěn, vč. instalace</t>
  </si>
  <si>
    <t>Dodávka - Krabice přístrojová do dutých stěn, vč. instalace</t>
  </si>
  <si>
    <t>Poznámka k položce:_x000d_
Výměry dle výkresu: D.1.4d-103 : _x000d_
81 : _x000d_
113</t>
  </si>
  <si>
    <t xml:space="preserve">Montáž -  Krabice univerzální na povrch 98x98x45mm</t>
  </si>
  <si>
    <t>Dodávka - Krabice univerzální na povrch 98x98x45mm</t>
  </si>
  <si>
    <t>Poznámka k položce:_x000d_
Výměry dle výkresu: D.1.4d-103 : _x000d_
516 : _x000d_
516</t>
  </si>
  <si>
    <t>Montáž - Trubka ohebná, o 32mm, bezhalogenová, SDK příčky</t>
  </si>
  <si>
    <t>Dodávka - Trubka ohebná, o 32mm, bezhalogenová, SDK příčky</t>
  </si>
  <si>
    <t>Poznámka k položce:_x000d_
Výměry dle výkresu: D.1.4d-103 : _x000d_
108 : _x000d_
108</t>
  </si>
  <si>
    <t>Montáž - Trubka ohebná, o 32mm, bezhalogenová, podlaha</t>
  </si>
  <si>
    <t>Dodávka - Trubka ohebná, o 32mm, bezhalogenová, podlaha</t>
  </si>
  <si>
    <t>Poznámka k položce:_x000d_
Výměry dle výkresu: D.1.4d-103 : _x000d_
144 : _x000d_
144</t>
  </si>
  <si>
    <t>Montáž - Trubka ohebná, o 32mm s protahovacím drátem, bezhalogenová, vč. příchytek (pro optický, kabel)</t>
  </si>
  <si>
    <t>Dodávka - Trubka ohebná, o 32mm s protahovacím drátem, bezhalogenová, vč. příchytek (pro optický, kabel)</t>
  </si>
  <si>
    <t>Poznámka k položce:_x000d_
Výměry dle výkresu: D.1.4d-103 : _x000d_
196 : _x000d_
196</t>
  </si>
  <si>
    <t>Poznámka k položce:_x000d_
Výměry dle výkresu: D.1.4d-103 : _x000d_
38 : _x000d_
38</t>
  </si>
  <si>
    <t>Poznámka k položce:_x000d_
Výměry dle výkresu: D.1.4d-103 : _x000d_
14 : _x000d_
14</t>
  </si>
  <si>
    <t>Měření metalického kabelu, vč. vypracování měřícího protokolu</t>
  </si>
  <si>
    <t>Poznámka k položce:_x000d_
Výměry dle výkresu: D.1.4d-103 : _x000d_
314 : _x000d_
314</t>
  </si>
  <si>
    <t>Poznámka k položce:_x000d_
Výměry dle výkresu: D.1.4d-103 : _x000d_
24 : _x000d_
24</t>
  </si>
  <si>
    <t>D.1.4d (12) - EK-STA</t>
  </si>
  <si>
    <t>M23.03 - STA - Společná televizní anténa</t>
  </si>
  <si>
    <t>M23.03</t>
  </si>
  <si>
    <t>STA - Společná televizní anténa</t>
  </si>
  <si>
    <t>Montáž - TV zásuvka koncová (TV+R)</t>
  </si>
  <si>
    <t>Dodávka - TV zásuvka koncová (TV+R</t>
  </si>
  <si>
    <t>Poznámka k položce:_x000d_
Výměry dle výkresu: D.1.4d-103 : _x000d_
17 : _x000d_
17</t>
  </si>
  <si>
    <t>Montáž - Kabel koaxiální vnitřní, B2ca-s1d1a1</t>
  </si>
  <si>
    <t>Dodávka - Kabel koaxiální vnitřní, B2ca-s1d1a1</t>
  </si>
  <si>
    <t>Poznámka k položce:_x000d_
Výměry dle výkresu: D.1.4d-103 : _x000d_
817 : _x000d_
817</t>
  </si>
  <si>
    <t>Poznámka k položce:_x000d_
Výměry dle výkresu: D.1.4d-103 : _x000d_
1172 : _x000d_
1172</t>
  </si>
  <si>
    <t>Poznámka k položce:_x000d_
Výměry dle výkresu: D.1.4d-103 : _x000d_
119 : _x000d_
119</t>
  </si>
  <si>
    <t>Poznámka k položce:_x000d_
Výměry dle výkresu: D.1.4d-103 : _x000d_
2 : _x000d_
2</t>
  </si>
  <si>
    <t>Oživení a zprovoznění systému</t>
  </si>
  <si>
    <t>D.1.4d (17) - EK-VS</t>
  </si>
  <si>
    <t>M23.08 - VS - Vyvolávací systém</t>
  </si>
  <si>
    <t>M23.08</t>
  </si>
  <si>
    <t>VS - Vyvolávací systém</t>
  </si>
  <si>
    <t>Dodávka - Přepážkový displej (3miR-kl,Folie-př,3řádky,ENET,POE)57SMD</t>
  </si>
  <si>
    <t>Poznámka k položce:_x000d_
Výměry dle výkresu: D.1.4d-103 : _x000d_
8 : _x000d_
8</t>
  </si>
  <si>
    <t>Dodávka - Software pro DS</t>
  </si>
  <si>
    <t>lic</t>
  </si>
  <si>
    <t>Poznámka k položce:_x000d_
Výměry dle výkresu: D.1.4d-103 : _x000d_
9 : _x000d_
9</t>
  </si>
  <si>
    <t>Dodávka - Hlavní displej LCD 43" s čipem (SoC), vč. držáku ze stropu a montáže</t>
  </si>
  <si>
    <t>Dodávka - Tiskárna s touch-small ( TFT 15" )</t>
  </si>
  <si>
    <t>Dodávka - Stojan pro tiskárnu a TOUCH-TS - upevnění na stěnu</t>
  </si>
  <si>
    <t>Poznámka k položce:_x000d_
Poznámka - Nosné trasy a datová kabeláž jsou řešeny v rámci Strukturované kabeláže_x000d_
Výměry dle výkresu: D.1.4d-103 : _x000d_
2 : _x000d_
2</t>
  </si>
  <si>
    <t>Montáž koncových komponentů včetně oživení</t>
  </si>
  <si>
    <t>Poznámka k položce:_x000d_
Výměry dle výkresu: D.1.4d-103 : _x000d_
16 : _x000d_
16</t>
  </si>
  <si>
    <t>Programátorské práce - IT specialista</t>
  </si>
  <si>
    <t>Poznámka k položce:_x000d_
Výměry dle výkresu: D.1.4d-103 : _x000d_
10 : _x000d_
10</t>
  </si>
  <si>
    <t>Školení, měření, asisitence, konfigurace</t>
  </si>
  <si>
    <t>Zkušební provoz, revize</t>
  </si>
  <si>
    <t>Dopravní náklady - přeprava osob včetně nákladů technik na cestě</t>
  </si>
  <si>
    <t>D.1.4e - Rozvody medicinálních plynů</t>
  </si>
  <si>
    <t>804 - Rozvody medicinálních plynů</t>
  </si>
  <si>
    <t>804</t>
  </si>
  <si>
    <t>1539</t>
  </si>
  <si>
    <t xml:space="preserve">D+M Trubka Cu průměr   8x1</t>
  </si>
  <si>
    <t>Poznámka k položce:_x000d_
viz.výkr.č. D.1.4e-103</t>
  </si>
  <si>
    <t>0157</t>
  </si>
  <si>
    <t>D+M Trubka Cu průměr 12x1</t>
  </si>
  <si>
    <t>0159</t>
  </si>
  <si>
    <t>D+M Trubka Cu průměr 18x1</t>
  </si>
  <si>
    <t>0411</t>
  </si>
  <si>
    <t>D+M Trubka Cu průměr 22x1</t>
  </si>
  <si>
    <t>T0008</t>
  </si>
  <si>
    <t>D+M Tvarovky Cu pr. 8</t>
  </si>
  <si>
    <t>T0012</t>
  </si>
  <si>
    <t>D+M Tvarovky Cu pr. 12</t>
  </si>
  <si>
    <t>T0018</t>
  </si>
  <si>
    <t>D+M Tvarovky Cu pr. 18</t>
  </si>
  <si>
    <t>T0022</t>
  </si>
  <si>
    <t>D+M Tvarovky Cu pr. 22</t>
  </si>
  <si>
    <t>606 9.T</t>
  </si>
  <si>
    <t>D+M Objímka 1/8", (pr.8-12)</t>
  </si>
  <si>
    <t>0089.T</t>
  </si>
  <si>
    <t>D+M Objímka 3/8", (pr.17-19)</t>
  </si>
  <si>
    <t>0292.T</t>
  </si>
  <si>
    <t>D+M Objímka 1/2", (pr.20-23)</t>
  </si>
  <si>
    <t>PZR02</t>
  </si>
  <si>
    <t>Značení potrubních rozvodů (na bm potrubí)</t>
  </si>
  <si>
    <t>PPD02</t>
  </si>
  <si>
    <t>Propláchnutí rozvodu dusíkem (na bm potrubí)</t>
  </si>
  <si>
    <t>990001</t>
  </si>
  <si>
    <t>D+M ochranný plyn pro pájení Cu trubek</t>
  </si>
  <si>
    <t>1322</t>
  </si>
  <si>
    <t>Stříbro pr. 2 Ag45 obalené EN17672</t>
  </si>
  <si>
    <t>Poznámka k položce:_x000d_
viz.výkr.č. D.1.4e-103_x000d_
UL-Ag45Sn</t>
  </si>
  <si>
    <t>1110</t>
  </si>
  <si>
    <t>D+M Ocelový chránič 22x2.3- tr. svař.1/2", pr.12</t>
  </si>
  <si>
    <t>1239</t>
  </si>
  <si>
    <t>D+M Ocelový chránič 26x2,6- tr. svař.3/4", pr.18</t>
  </si>
  <si>
    <t>ACU 2FM</t>
  </si>
  <si>
    <t>D+M Ventilová skříň pro 2 plyny s integrovanou signalizací - pod omítku</t>
  </si>
  <si>
    <t>KS</t>
  </si>
  <si>
    <t>7926_6T00</t>
  </si>
  <si>
    <t>D+M Signalizace klinická MGA 3 pro max. 6 plynů</t>
  </si>
  <si>
    <t>OFP 3100-A</t>
  </si>
  <si>
    <t>D+M Terminální jednotka-panel odběrný pod omítku</t>
  </si>
  <si>
    <t>804-002</t>
  </si>
  <si>
    <t>D+M 1L stropní most viz. příloha č.2</t>
  </si>
  <si>
    <t>804-002a</t>
  </si>
  <si>
    <t>D+M 2L stropní most viz. příloha č.2</t>
  </si>
  <si>
    <t>PTZ01</t>
  </si>
  <si>
    <t>Tlaková zkouška závěrečná</t>
  </si>
  <si>
    <t>PVM01</t>
  </si>
  <si>
    <t>Vedení montážních prací</t>
  </si>
  <si>
    <t>PSO01</t>
  </si>
  <si>
    <t>Předání, proškolení obsluhy</t>
  </si>
  <si>
    <t>PZS01</t>
  </si>
  <si>
    <t>Zakreslení skutečného stavu</t>
  </si>
  <si>
    <t>PVR01</t>
  </si>
  <si>
    <t>Výchozí revize rozvodů MP</t>
  </si>
  <si>
    <t xml:space="preserve">DOP      T00</t>
  </si>
  <si>
    <t>Dopravné</t>
  </si>
  <si>
    <t>D.1.4f - Vzduchotechnika</t>
  </si>
  <si>
    <t>01 - 3.8 Urgetní příjem</t>
  </si>
  <si>
    <t>02 - 3.11 Urgetní příjem - vyšetřovny</t>
  </si>
  <si>
    <t>03 - 3.12 Urgetní příjem - infekční</t>
  </si>
  <si>
    <t>04 - 3.17 Požární větrání předsíní 1.PP</t>
  </si>
  <si>
    <t>05 - Technické izolace</t>
  </si>
  <si>
    <t>07 - Montáž VZT v čistých prostorech</t>
  </si>
  <si>
    <t>08 - Podpůrné konstrukce pro vzduchotechniku na střeše objektu</t>
  </si>
  <si>
    <t>09 - Stavební výpomoc</t>
  </si>
  <si>
    <t>10 - Nátěry</t>
  </si>
  <si>
    <t>11 - Stěhování vzduchotechniky</t>
  </si>
  <si>
    <t>12 - Zaregulování, revize, kvalifikační měření, ostatní</t>
  </si>
  <si>
    <t>13 - Lešení</t>
  </si>
  <si>
    <t>14 - Doprava, vedlejší náklady, přesuny hmot</t>
  </si>
  <si>
    <t>01</t>
  </si>
  <si>
    <t>3.8 Urgetní příjem</t>
  </si>
  <si>
    <t>3.8.1</t>
  </si>
  <si>
    <t>D+M Vzduchotechnická jednotka pro přívod a odvod vzduchu, vnitřní jednotka, strana obsluhy levá,, Vp=11400m3/h, Vo=10930 m3/hod.</t>
  </si>
  <si>
    <t>Poznámka k položce:_x000d_
Jednotka musí splňovat Nařízení komise EU č. 1253/2014 na ecodesign větracích jednotek (ErP) pro rok 2018._x000d_
Příslušenství jednotky: tlumící vložky, elektromotory vhodné pro řízení frekvenčním měničem._x000d_
Sspecifikace jednotlivých dílů viz. Technické specifikace - Příloha č.1._x000d_
Výkres č.D.1.4f-103</t>
  </si>
  <si>
    <t>3.8.2</t>
  </si>
  <si>
    <t>D+M Parní zvlhčovač, Ms=70 kg/h, pára z centrálního zdroje 0,25 Mpa, provedení celonerezové</t>
  </si>
  <si>
    <t>Poznámka k položce:_x000d_
Sestava zvlhčovače: parní tryska, regulační ventil s elektropohonem (24V) s havarijní funkcí, separátor, odvaděče kondenzátu (plovákový, kapslový), zpětný ventil, nerezová trubička, šroubení, kulový kohout nerez._x000d_
Výkres č.D.1.4f-103</t>
  </si>
  <si>
    <t>3.8.3</t>
  </si>
  <si>
    <t xml:space="preserve">D+M Tlumič hluku  o rozměrech 1600x500x2000 mm sestavený z jednotlivých buněk 400*500*2000 [80°C ] v, počtu 4 ks, s náběhy na obou koncích; buňky v hygienickém provedení</t>
  </si>
  <si>
    <t>Poznámka k položce:_x000d_
Výkres č.D.1.4f-103</t>
  </si>
  <si>
    <t>3.8.4</t>
  </si>
  <si>
    <t xml:space="preserve">D+M Tlumič hluku  o rozměrech 1000x500x2000 mm sestavený z jednotlivých buněk 200*500*2000 [80°C ] v, počtu 5 ks, s náběhy na obou koncích; buňky v hygienickém provedení</t>
  </si>
  <si>
    <t>3.8.5</t>
  </si>
  <si>
    <t xml:space="preserve">D+M Tlumič hluku  o rozměrech 1000x500x1000 mm sestavený z jednotlivých buněk 200*500*1000 [80°C ] v, počtu 5 ks, s náběhy na obou koncích; buňky v hygienickém provedení</t>
  </si>
  <si>
    <t>3.8.6</t>
  </si>
  <si>
    <t xml:space="preserve">D+M Přívodní čistý nástavec s vířivou vyústí 320; boční připojení  d=160 mm, s regulační klapkou;, V=100 m3/h; výška nástavce max.340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</si>
  <si>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č.D.1.4f-104</t>
  </si>
  <si>
    <t>3.8.7</t>
  </si>
  <si>
    <t xml:space="preserve">D+M Přívodní čistý nástavec s vířivou vyústí 320; boční připojení  d=160 mm, s regulační klapkou;, V=150 m3/h; výška nástavce max.410 mm; pro osazení filtrační vložky 305x305x149 mm;</t>
  </si>
  <si>
    <t>3.8.8</t>
  </si>
  <si>
    <t xml:space="preserve">D+M Přívodní čistý nástavec s vířivou vyústí 472; boční připojení  d=200 mm, s regulační klapkou;, V=200-270, m3/h; výška nástavce max.380 mm; pro osazení filtrační vložky 457x457x78 mm;</t>
  </si>
  <si>
    <t>3.8.9</t>
  </si>
  <si>
    <t xml:space="preserve">D+M Přívodní čistý nástavec s vířivou vyústí 472; boční připojení  d=200 mm, s regulační klapkou;, V=300-400, m3/h; výška nástavce max.450 mm; pro osazení filtrační vložky 457x457x149 mm;</t>
  </si>
  <si>
    <t>3.8.10</t>
  </si>
  <si>
    <t>D+M Filtrační vložka tř.H13 pro osazení do přívodního čistého nástavce, vzd.průtok 100 m3/h při,, počáteční tlakové ztrátě do 100 Pa, rozměr filtru 305x305x78 mm, materiál rámu filtrační vložky -</t>
  </si>
  <si>
    <t>Poznámka k položce:_x000d_
MDF_x000d_
Místnost č._x000d_
Výkres č.D.1.4f-104</t>
  </si>
  <si>
    <t>3.8.11</t>
  </si>
  <si>
    <t>D+M Filtrační vložka tř.H13 pro osazení do přívodního čistého nástavce, vzd.průtok 150 m3/h při,, počáteční tlakové ztrátě do 100 Pa, rozměr filtru 305x305x149 mm, materiál rámu filtrační vložky -</t>
  </si>
  <si>
    <t>3.8.12</t>
  </si>
  <si>
    <t>D+M Filtrační vložka tř.H13 pro osazení do přívodního čistého nástavce, vzd.průtok 200 m3/h při,, počáteční tlakové ztrátě do 90 Pa, rozměr filtru 457x457x78 mm, materiál rámu filtrační vložky - MDF</t>
  </si>
  <si>
    <t>Poznámka k položce:_x000d_
Místnost č._x000d_
Výkres č.D.1.4f-104</t>
  </si>
  <si>
    <t>3.8.13</t>
  </si>
  <si>
    <t>D+M Filtrační vložka tř.H13 pro osazení do přívodního čistého nástavce, vzd.průtok 230 m3/h při,, počáteční tlakové ztrátě do 95 Pa, rozměr filtru 457x457x78 mm, materiál rámu filtrační vložky - MDF</t>
  </si>
  <si>
    <t>3.8.14</t>
  </si>
  <si>
    <t>D+M Filtrační vložka tř.H13 pro osazení do přívodního čistého nástavce, vzd.průtok 250 m3/h při,, počáteční tlakové ztrátě do 100 Pa, rozměr filtru 457x457x78 mm, materiál rámu filtrační vložky -</t>
  </si>
  <si>
    <t>3.8.15</t>
  </si>
  <si>
    <t>D+M Filtrační vložka tř.H13 pro osazení do přívodního čistého nástavce, vzd.průtok 300 m3/h při,, počáteční tlakové ztrátě do 100 Pa, rozměr filtru 457x457x149 mm, materiál rámu filtrační vložky -</t>
  </si>
  <si>
    <t>3.8.16</t>
  </si>
  <si>
    <t>D+M Filtrační vložka tř.H13 pro osazení do přívodního čistého nástavce, vzd.průtok 400 m3/h při,, počáteční tlakové ztrátě do 100 Pa, rozměr filtru 457x457x149 mm, materiál rámu filtrační vložky -</t>
  </si>
  <si>
    <t>3.8.17</t>
  </si>
  <si>
    <t xml:space="preserve">D+M Anemostat přívodní s vířivou vyústí o rozměru 300x300 mm; boční připojení  d=160 mm, V=50-100, m3/h; výška nástavce max.250 mm; čelní deska opatřena práškovým nátěrem RAL 9010 (jiný odstín nutno</t>
  </si>
  <si>
    <t>Poznámka k položce:_x000d_
zohlednit při objednávce); max.tlaková ztráta 25 Pa; při návrhu čelní desky nutno zohlednit tlakovou ztrátu, vlastní hluk a požadovaný průtok vzduchu_x000d_
Místnost č._x000d_
Výkres č.D.1.4f-104</t>
  </si>
  <si>
    <t>3.8.18</t>
  </si>
  <si>
    <t xml:space="preserve">D+M Anemostat přívodní s vířivou vyústí o rozměru 600x600 mm; boční připojení  d=250 mm, V=610 m3/h;, výška nástavce max.330 mm; čelní deska opatřena práškovým nátěrem RAL 9010 (jiný odstín nutno</t>
  </si>
  <si>
    <t>3.8.19</t>
  </si>
  <si>
    <t xml:space="preserve">D+M Anemostat odvodní s vířivou vyústí o rozměru 300x300 mm; boční připojení  d=160 mm, V=100-120, m3/h; výška nástavce max.240 mm; čelní deska opatřena práškovým nátěrem RAL 9010 (jiný odstín nutno</t>
  </si>
  <si>
    <t>3.8.20</t>
  </si>
  <si>
    <t xml:space="preserve">D+M Anemostat odvodní s vířivou vyústí o rozměru 500x500 mm; boční připojení  d=200 mm, V=120-375, m3/h; výška nástavce max.280 mm; čelní deska opatřena práškovým nátěrem RAL 9010 (jiný odstín nutno</t>
  </si>
  <si>
    <t>3.8.21</t>
  </si>
  <si>
    <t xml:space="preserve">D+M Anemostat odvodní s vířivou vyústí o rozměru 600x600 mm; boční připojení  d=200 mm, V=160 m3/h;, výška nástavce max.280 mm; čelní deska opatřena práškovým nátěrem RAL 9010 (jiný odstín nutno</t>
  </si>
  <si>
    <t>3.8.22</t>
  </si>
  <si>
    <t xml:space="preserve">D+M Anemostat odvodní s vířivou vyústí o rozměru 600x600 mm; boční připojení  d=250 mm, V=500 m3/h;, výška nástavce max.330 mm; čelní deska opatřena práškovým nátěrem RAL 9010 (jiný odstín nutno</t>
  </si>
  <si>
    <t>3.8.23</t>
  </si>
  <si>
    <t>D+M Talířový ventil odtahový O100 mm vč.montážního rámečku, s možností fixace polohy pomocí, kontramatice</t>
  </si>
  <si>
    <t>Poznámka k položce:_x000d_
Výkres č.D.1.4f-104</t>
  </si>
  <si>
    <t>3.8.24</t>
  </si>
  <si>
    <t>D+M Talířový ventil odtahový O125 mm vč.montážního rámečku, s možností fixace polohy pomocí, kontramatice</t>
  </si>
  <si>
    <t>3.8.25</t>
  </si>
  <si>
    <t>D+M Krycí mřížka z tahokovu d=100 mm, velikost ok 15x15 mm, pozink; volná plocha min.80%.</t>
  </si>
  <si>
    <t>3.8.26</t>
  </si>
  <si>
    <t>D+M Požární klapka s požární odolností EI90 o rozměru 1500x400 mm; provedení se servopohonem 230 V s, pružinou, dále vybavená termoelektrickým spouštěcím čidlem, součástí jsou i pomocné spínače se</t>
  </si>
  <si>
    <t>Poznámka k položce:_x000d_
signalizací polohy listu klapky._x000d_
Klapka zabudována do stěny._x000d_
Výkres č.D.1.4f-104</t>
  </si>
  <si>
    <t>3.8.27</t>
  </si>
  <si>
    <t>3.8.28</t>
  </si>
  <si>
    <t>D+M Požární klapka s požární odolností EI90 o rozměru 1250x500 mm; provedení se servopohonem 230 V s, pružinou, dále vybavená termoelektrickým spouštěcím čidlem, součástí jsou i pomocné spínače se</t>
  </si>
  <si>
    <t>3.8.29</t>
  </si>
  <si>
    <t>D+M Požární klapka s požární odolností EI90 o rozměru 1250x400 mm; provedení se servopohonem 230 V s, pružinou, dále vybavená termoelektrickým spouštěcím čidlem, součástí jsou i pomocné spínače se</t>
  </si>
  <si>
    <t>3.8.30</t>
  </si>
  <si>
    <t>D+M Požární klapka s požární odolností EI90 o rozměru 1200x500 mm; provedení se servopohonem 230 V s, pružinou, dále vybavená termoelektrickým spouštěcím čidlem, součástí jsou i pomocné spínače se</t>
  </si>
  <si>
    <t>Poznámka k položce:_x000d_
signalizací polohy listu klapky._x000d_
Klapka zabudována do stěny._x000d_
Výkres č.D.1.4f-103</t>
  </si>
  <si>
    <t>3.8.31</t>
  </si>
  <si>
    <t>D+M Požární klapka s požární odolností EI90 o rozměru 800x1000 mm; provedení se servopohonem 230 V s, pružinou, dále vybavená termoelektrickým spouštěcím čidlem, součástí jsou i pomocné spínače se</t>
  </si>
  <si>
    <t>3.8.32</t>
  </si>
  <si>
    <t>D+M Požární klapka s požární odolností EI90 o rozměru 200x200 mm; provedení se servopohonem 230 V s, pružinou, dále vybavená termoelektrickým spouštěcím čidlem, součástí jsou i pomocné spínače se</t>
  </si>
  <si>
    <t>3.8.33</t>
  </si>
  <si>
    <t xml:space="preserve">D+M Požární klapka s požární odolností EI90 o rozměru O100  mm; provedení se servopohonem 230 V s, pružinou, dále vybavená termoelektrickým spouštěcím čidlem, součástí jsou i pomocné spínače se</t>
  </si>
  <si>
    <t>3.8.34</t>
  </si>
  <si>
    <t xml:space="preserve">D+M Požární klapka s požární odolností EI90 o rozměru O160  mm; provedení se servopohonem 230 V s, pružinou, dále vybavená termoelektrickým spouštěcím čidlem, součástí jsou i pomocné spínače se</t>
  </si>
  <si>
    <t>3.8.35</t>
  </si>
  <si>
    <t>3.8.36</t>
  </si>
  <si>
    <t xml:space="preserve">D+M Regulátor variabilního  průtoku kruhový o200mm;  ovládání servopohonem; izolovaný; průtok 1700, m3/h;včetně: dodatečného tlumiče hluku o200mm; délky 1000mm</t>
  </si>
  <si>
    <t>3.8.37</t>
  </si>
  <si>
    <t>D+M Ruční regulační klapka s aretací polohy 1000x300 mm</t>
  </si>
  <si>
    <t>3.8.38</t>
  </si>
  <si>
    <t>D+M Ruční regulační klapka s aretací polohy 700x300 mm</t>
  </si>
  <si>
    <t>3.8.39</t>
  </si>
  <si>
    <t>D+M Ruční regulační klapka s aretací polohy 650x300 mm</t>
  </si>
  <si>
    <t>3.8.40</t>
  </si>
  <si>
    <t>D+M Ruční regulační klapka s aretací polohy 600x300 mm</t>
  </si>
  <si>
    <t>3.8.41</t>
  </si>
  <si>
    <t>D+M Ruční regulační klapka s aretací polohy 550x300 mm</t>
  </si>
  <si>
    <t>3.8.42</t>
  </si>
  <si>
    <t>D+M Ruční regulační klapka s aretací polohy 550x200 mm</t>
  </si>
  <si>
    <t>3.8.43</t>
  </si>
  <si>
    <t>D+M Ruční regulační klapka s aretací polohy 500x300 mm</t>
  </si>
  <si>
    <t>3.8.44</t>
  </si>
  <si>
    <t>D+M Ruční regulační klapka s aretací polohy 450x200 mm</t>
  </si>
  <si>
    <t>3.8.45</t>
  </si>
  <si>
    <t>D+M Ruční regulační klapka s aretací polohy 400x500 mm</t>
  </si>
  <si>
    <t>3.8.46</t>
  </si>
  <si>
    <t>D+M Ruční regulační klapka s aretací polohy 350x300 mm</t>
  </si>
  <si>
    <t>3.8.47</t>
  </si>
  <si>
    <t>D+M Ruční regulační klapka s aretací polohy 350x200 mm</t>
  </si>
  <si>
    <t>3.8.48</t>
  </si>
  <si>
    <t>D+M Ruční regulační klapka s aretací polohy 300x300 mm</t>
  </si>
  <si>
    <t>3.8.49</t>
  </si>
  <si>
    <t>D+M Ruční regulační klapka s aretací polohy 200x300 mm</t>
  </si>
  <si>
    <t>3.8.50</t>
  </si>
  <si>
    <t>D+M Ruční regulační klapka s aretací polohy 200x200 mm</t>
  </si>
  <si>
    <t>3.8.51</t>
  </si>
  <si>
    <t>D+M Ruční regulační klapka s aretací polohy d=100 mm</t>
  </si>
  <si>
    <t>3.8.52</t>
  </si>
  <si>
    <t>D+M Ruční regulační klapka s aretací polohy d=125 mm</t>
  </si>
  <si>
    <t>3.8.53</t>
  </si>
  <si>
    <t>D+M Ruční regulační klapka s aretací polohy d=160 mm</t>
  </si>
  <si>
    <t>3.8.54</t>
  </si>
  <si>
    <t>D+M Ruční regulační klapka s aretací polohy d=200 mm</t>
  </si>
  <si>
    <t>3.8.55</t>
  </si>
  <si>
    <t>D+M Ruční regulační klapka s aretací polohy d=250 mm</t>
  </si>
  <si>
    <t>3.8.56</t>
  </si>
  <si>
    <t>D+M Ohebná hadice hliníková jednovrstvá, d=100mm</t>
  </si>
  <si>
    <t>bm</t>
  </si>
  <si>
    <t>3.8.57</t>
  </si>
  <si>
    <t>D+M Ohebná hadice hliníková jednovrstvá, d=125 mm</t>
  </si>
  <si>
    <t>3.8.58</t>
  </si>
  <si>
    <t>D+M Ohebná hadice hliníková jednovrstvá, d=160 mm</t>
  </si>
  <si>
    <t>3.8.59</t>
  </si>
  <si>
    <t>D+M Ohebná hadice hliníková jednovrstvá, d=200 mm</t>
  </si>
  <si>
    <t>3.8.60</t>
  </si>
  <si>
    <t>D+M Ohebná hadice hliníková jednovrstvá, d=250 mm</t>
  </si>
  <si>
    <t>3.8.61</t>
  </si>
  <si>
    <t>D+M Potrubí čtyřhranné-rovné trouby z pozinkovaného plechu skupiny I ve třídě těsnosti C;včetně, těsnícího; spojovacího a závěsového materiálu.</t>
  </si>
  <si>
    <t>3.8.62</t>
  </si>
  <si>
    <t>D+M Potrubí čtyřhranné-tvarovky trouby z pozinkovaného plechu skupiny I ve třídě těsnosti C;včetně, těsnícího; spojovacího a závěsového materiálu.</t>
  </si>
  <si>
    <t>3.8.63</t>
  </si>
  <si>
    <t>D+M Potrubí kruhové-rovné trouby z pozinkovaného plechu skupiny I ve třídě těsnosti C;včetně, těsnícího; spojovacího a závěsového materiálu.</t>
  </si>
  <si>
    <t>3.8.64</t>
  </si>
  <si>
    <t>D+M Potrubí kruhové-tvarovky trouby z pozinkovaného plechu skupiny I ve třídě těsnosti C;včetně, těsnícího; spojovacího a závěsového materiálu.</t>
  </si>
  <si>
    <t>3.8.65</t>
  </si>
  <si>
    <t>D+M Rám pod klimajednotku</t>
  </si>
  <si>
    <t>3.8.66</t>
  </si>
  <si>
    <t xml:space="preserve">D+M Požární klapka s požární odolností EI90 o rozměru O125  mm; provedení se servopohonem 230 V s, pružinou, dále vybavená termoelektrickým spouštěcím čidlem, součástí jsou i pomocné spínače se</t>
  </si>
  <si>
    <t>3.8.67</t>
  </si>
  <si>
    <t>3.8.68</t>
  </si>
  <si>
    <t>3.8.69</t>
  </si>
  <si>
    <t>3.8.70</t>
  </si>
  <si>
    <t>3.8.71</t>
  </si>
  <si>
    <t xml:space="preserve">D+M Požární klapka s požární odolností EI90 o rozměru O200  mm; provedení se servopohonem 230 V s, pružinou, dále vybavená termoelektrickým spouštěcím čidlem, součástí jsou i pomocné spínače se</t>
  </si>
  <si>
    <t>02</t>
  </si>
  <si>
    <t>3.11 Urgetní příjem - vyšetřovny</t>
  </si>
  <si>
    <t>3.11.1</t>
  </si>
  <si>
    <t>D+M Vzduchotechnická jednotka pro přívod a odvod vzduchu, vnitřní jednotka, strana obsluhy pravá,, Vp=13760m3/h, Vo=13920 m3/hod.</t>
  </si>
  <si>
    <t>3.11.2</t>
  </si>
  <si>
    <t>D+M Parní zvlhčovač, Ms=94 kg/h, pára z centrálního zdroje 0,25 Mpa, provedení celonerezové</t>
  </si>
  <si>
    <t>3.11.3</t>
  </si>
  <si>
    <t xml:space="preserve">D+M Tlumič hluku  o rozměrech 1200x1000x2000 mm sestavený z jednotlivých buněk 400*500*2000 [80°C ], v počtu 6 ks, s náběhy na obou koncích; buňky v hygienickém provedení</t>
  </si>
  <si>
    <t>3.11.4</t>
  </si>
  <si>
    <t xml:space="preserve">D+M Tlumič hluku  o rozměrech 800x1500x2000 mm sestavený z jednotlivých buněk 400*500*2000 [80°C ] v, počtu 6 ks, s náběhy na obou koncích; buňky v hygienickém provedení</t>
  </si>
  <si>
    <t>3.11.5</t>
  </si>
  <si>
    <t xml:space="preserve">D+M Anemostat přívodní s vířivou vyústí o rozměru 300x300 mm; boční připojení  d=160 mm, V=x m3/h;, výška nástavce max.250 mm; čelní deska opatřena práškovým nátěrem RAL 9010 (jiný odstín nutno</t>
  </si>
  <si>
    <t>3.11.6</t>
  </si>
  <si>
    <t xml:space="preserve">D+M Anemostat přívodní s vířivou vyústí o rozměru 400x400 mm; boční připojení  d=200 mm, V=x m3/h;, výška nástavce max.280 mm; čelní deska opatřena práškovým nátěrem RAL 9010 (jiný odstín nutno</t>
  </si>
  <si>
    <t>3.11.7</t>
  </si>
  <si>
    <t xml:space="preserve">D+M Anemostat přívodní s vířivou vyústí o rozměru 500x500 mm; boční připojení  d=200 mm, V=x m3/h;, výška nástavce max.280 mm; čelní deska opatřena práškovým nátěrem RAL 9010 (jiný odstín nutno</t>
  </si>
  <si>
    <t>3.11.8</t>
  </si>
  <si>
    <t xml:space="preserve">D+M Anemostat přívodní s vířivou vyústí o rozměru 600x600 mm; boční připojení  d=250 mm, V=x m3/h;, výška nástavce max.330 mm; čelní deska opatřena práškovým nátěrem RAL 9010 (jiný odstín nutno</t>
  </si>
  <si>
    <t>3.11.9</t>
  </si>
  <si>
    <t xml:space="preserve">D+M Anemostat přívodní s vířivou vyústí o rozměru O600 mm; boční připojení  d=250 mm, V=x m3/h;, výška nástavce max.330 mm; čelní deska opatřena práškovým nátěrem RAL 9010 (jiný odstín nutno</t>
  </si>
  <si>
    <t>3.11.10</t>
  </si>
  <si>
    <t xml:space="preserve">D+M Anemostat odvodní s vířivou vyústí o rozměru 300x300 mm; boční připojení  d=160 mm, V=x m3/h;, výška nástavce max.240 mm; čelní deska opatřena práškovým nátěrem RAL 9010 (jiný odstín nutno</t>
  </si>
  <si>
    <t>3.11.11</t>
  </si>
  <si>
    <t xml:space="preserve">D+M Anemostat odvodní s vířivou vyústí o rozměru 400x400 mm; boční připojení  d=200 mm, V=x m3/h;, výška nástavce max.280 mm; čelní deska opatřena práškovým nátěrem RAL 9010 (jiný odstín nutno</t>
  </si>
  <si>
    <t>3.11.12</t>
  </si>
  <si>
    <t xml:space="preserve">D+M Anemostat odvodní s vířivou vyústí o rozměru 500x500 mm; boční připojení  d=200 mm, V=x m3/h;, výška nástavce max.280 mm; čelní deska opatřena práškovým nátěrem RAL 9010 (jiný odstín nutno</t>
  </si>
  <si>
    <t>3.11.13</t>
  </si>
  <si>
    <t xml:space="preserve">D+M Anemostat odvodní s vířivou vyústí o rozměru 600x600 mm; boční připojení  d=250 mm, V=x m3/h;, výška nástavce max.330 mm; čelní deska opatřena práškovým nátěrem RAL 9010 (jiný odstín nutno</t>
  </si>
  <si>
    <t>3.11.13.1</t>
  </si>
  <si>
    <t xml:space="preserve">D+M Anemostat odvodní s vířivou vyústí o rozměru O600 mm; boční připojení  d=250 mm, V=x m3/h; výška, nástavce max.330 mm; čelní deska opatřena práškovým nátěrem RAL 9010 (jiný odstín nutno zohlednit</t>
  </si>
  <si>
    <t>Poznámka k položce:_x000d_
při objednávce); max.tlaková ztráta 25 Pa; při návrhu čelní desky nutno zohlednit tlakovou ztrátu, vlastní hluk a požadovaný průtok vzduchu_x000d_
Místnost č._x000d_
Výkres č.D.1.4f-104</t>
  </si>
  <si>
    <t>3.11.14</t>
  </si>
  <si>
    <t xml:space="preserve">D+M Odvodní mřížka 300x100 mm (š*v), min.průtočná plocha 60%; tlaková ztráta max. 20 Pa;  opatřena, práškovým nátěrem RAL 9010 (jiný odstín nutno zohlednit při objednávce)</t>
  </si>
  <si>
    <t>3.11.15</t>
  </si>
  <si>
    <t>3.11.16</t>
  </si>
  <si>
    <t>D+M Požární klapka s požární odolností EI90 o rozměru 1200x1000 mm; provedení se servopohonem 230 V, s pružinou, dále vybavená termoelektrickým spouštěcím čidlem, součástí jsou i pomocné spínače se</t>
  </si>
  <si>
    <t>3.11.17</t>
  </si>
  <si>
    <t>D+M Požární klapka s požární odolností EI90 o rozměru 1000x400 mm; provedení se servopohonem 230 V s, pružinou, dále vybavená termoelektrickým spouštěcím čidlem, součástí jsou i pomocné spínače se</t>
  </si>
  <si>
    <t>3.11.18</t>
  </si>
  <si>
    <t>3.11.19</t>
  </si>
  <si>
    <t>3.11.20</t>
  </si>
  <si>
    <t>3.11.21</t>
  </si>
  <si>
    <t>D+M Požární klapka s požární odolností EI90 o rozměru 650x250 mm; provedení se servopohonem 230 V s, pružinou, dále vybavená termoelektrickým spouštěcím čidlem, součástí jsou i pomocné spínače se</t>
  </si>
  <si>
    <t>3.11.22</t>
  </si>
  <si>
    <t>D+M Požární klapka s požární odolností EI90 o rozměru 700x400 mm; provedení se servopohonem 230 V s, pružinou, dále vybavená termoelektrickým spouštěcím čidlem, součástí jsou i pomocné spínače se</t>
  </si>
  <si>
    <t>3.11.23</t>
  </si>
  <si>
    <t>3.11.24</t>
  </si>
  <si>
    <t>3.11.25</t>
  </si>
  <si>
    <t>3.11.26</t>
  </si>
  <si>
    <t>3.11.27</t>
  </si>
  <si>
    <t>D+M Požární klapka s požární odolností EI90 o rozměru 600x250 mm; provedení se servopohonem 230 V s, pružinou, dále vybavená termoelektrickým spouštěcím čidlem, součástí jsou i pomocné spínače se</t>
  </si>
  <si>
    <t>3.11.28</t>
  </si>
  <si>
    <t>D+M Požární klapka s požární odolností EI90 o rozměru 550x250 mm; provedení se servopohonem 230 V s, pružinou, dále vybavená termoelektrickým spouštěcím čidlem, součástí jsou i pomocné spínače se</t>
  </si>
  <si>
    <t>3.11.29</t>
  </si>
  <si>
    <t>3.11.30</t>
  </si>
  <si>
    <t>Poznámka k položce:_x000d_
signalizací polohy listu klapky._x000d_
Klapka zabudována do stěny._x000d_
Výkres č.D.1.4f-104_x000d_
Neobsazeno_x000d_
Neobsazeno_x000d_
Neobsazeno_x000d_
Neobsazeno_x000d_
Neobsazeno</t>
  </si>
  <si>
    <t>3.11.35</t>
  </si>
  <si>
    <t>D+M Ruční regulační klapka čtyřhranná s aretací polohy do obvodu 1050 mm</t>
  </si>
  <si>
    <t>3.11.36</t>
  </si>
  <si>
    <t>D+M Ruční regulační klapka čtyřhranná s aretací polohy do obvodu 2000 mm</t>
  </si>
  <si>
    <t>3.11.37</t>
  </si>
  <si>
    <t>3.11.38</t>
  </si>
  <si>
    <t>3.11.39</t>
  </si>
  <si>
    <t>3.11.40</t>
  </si>
  <si>
    <t>3.11.41</t>
  </si>
  <si>
    <t>3.11.42</t>
  </si>
  <si>
    <t>3.11.43</t>
  </si>
  <si>
    <t>D+M Potrubí čtyřhranné-rovné trouby z pozinkovaného plechu skupiny I ve třídě těsnosti B;včetně, těsnícího; spojovacího a závěsového materiálu.</t>
  </si>
  <si>
    <t>3.11.44</t>
  </si>
  <si>
    <t>D+M Potrubí čtyřhranné-tvarovky trouby z pozinkovaného plechu skupiny I ve třídě těsnosti B;včetně, těsnícího; spojovacího a závěsového materiálu.</t>
  </si>
  <si>
    <t>3.11.45</t>
  </si>
  <si>
    <t>D+M Potrubí kruhové-rovné trouby z pozinkovaného plechu skupiny I ve třídě těsnosti B;včetně, těsnícího; spojovacího a závěsového materiálu.</t>
  </si>
  <si>
    <t>3.11.46</t>
  </si>
  <si>
    <t>D+M Potrubí kruhové-tvarovky trouby z pozinkovaného plechu skupiny I ve třídě těsnosti B;včetně, těsnícího; spojovacího a závěsového materiálu.</t>
  </si>
  <si>
    <t>3.11.47</t>
  </si>
  <si>
    <t>03</t>
  </si>
  <si>
    <t>3.12 Urgetní příjem - infekční</t>
  </si>
  <si>
    <t>3.12.1</t>
  </si>
  <si>
    <t>D+M Vzduchotechnická jednotka pro přívod a odvod vzduchu, vnitřní jednotka, strana obsluhy pravá,, Vp=1790m3/h, Vo=1890 m3/hod.</t>
  </si>
  <si>
    <t>3.12.2</t>
  </si>
  <si>
    <t>D+M Parní zvlhčovač, Ms=8 kg/h, pára z centrálního zdroje 0,25 Mpa, provedení celonerezové</t>
  </si>
  <si>
    <t>3.12.3</t>
  </si>
  <si>
    <t xml:space="preserve">D+M Tlumič hluku  o rozměrech 400x500x2000 mm sestavený z jednotlivých buněk 200*500*2000 [80°C ] v, počtu 2 ks, s náběhy na obou koncích; buňky v hygienickém provedení</t>
  </si>
  <si>
    <t>3.12.4</t>
  </si>
  <si>
    <t>3.12.5</t>
  </si>
  <si>
    <t>3.12.6</t>
  </si>
  <si>
    <t>3.12.7</t>
  </si>
  <si>
    <t xml:space="preserve">D+M Odvodní filtrační nástavec s vířivou vyústí 320; boční připojení  d=100 mm, s regulační klapkou;, V=50 m3/h; výška nástavce max.280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</si>
  <si>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č.D.1.4f-104</t>
  </si>
  <si>
    <t>3.12.8</t>
  </si>
  <si>
    <t xml:space="preserve">D+M Odvodní filtrační čistý nástavec s vířivou vyústí 472; boční připojení  d=200 mm, s regulační, klapkou; V=150, m3/h; výška nástavce max.380 mm; pro osazení filtrační vložky 457x457x78 mm;</t>
  </si>
  <si>
    <t>3.12.9</t>
  </si>
  <si>
    <t xml:space="preserve">D+M Odvodní filtrační nástavec s vířivou vyústí 472; boční připojení  d=200 mm, s regulační klapkou;, V=250-350, m3/h; výška nástavce max.450 mm; pro osazení filtrační vložky 457x457x149 mm;</t>
  </si>
  <si>
    <t>3.12.10</t>
  </si>
  <si>
    <t>D+M Filtrační vložka tř.H13 pro osazení do přívodního čistého nástavce, vzd.průtok 50 m3/h při,, počáteční tlakové ztrátě do 80 Pa, rozměr filtru 305x305x78 mm, materiál rámu filtrační vložky - MDF</t>
  </si>
  <si>
    <t>3.12.11</t>
  </si>
  <si>
    <t>D+M Filtrační vložka tř.H13 pro osazení do přívodního čistého nástavce, vzd.průtok 80 m3/h při,, počáteční tlakové ztrátě do 80 Pa, rozměr filtru 305x305x78 mm, materiál rámu filtrační vložky - MDF</t>
  </si>
  <si>
    <t>3.12.12</t>
  </si>
  <si>
    <t>D+M Filtrační vložka tř.H13 pro osazení do přívodního čistého nástavce, vzd.průtok 150 m3/h při,, počáteční tlakové ztrátě do 75 Pa, rozměr filtru 457x457x78 mm, materiál rámu filtrační vložky - MDF</t>
  </si>
  <si>
    <t>3.12.13</t>
  </si>
  <si>
    <t>D+M Filtrační vložka tř.H13 pro osazení do přívodního čistého nástavce, vzd.průtok 250 m3/h při,, počáteční tlakové ztrátě do 80 Pa, rozměr filtru 457x457x149 mm, materiál rámu filtrační vložky -</t>
  </si>
  <si>
    <t>3.12.14</t>
  </si>
  <si>
    <t>D+M Filtrační vložka tř.H13 pro osazení do přívodního čistého nástavce, vzd.průtok 300 m3/h při,, počáteční tlakové ztrátě do 75 Pa, rozměr filtru 457x457x149 mm, materiál rámu filtrační vložky -</t>
  </si>
  <si>
    <t>3.12.15</t>
  </si>
  <si>
    <t>D+M Filtrační vložka tř.H13 pro osazení do přívodního čistého nástavce, vzd.průtok 350 m3/h při,, počáteční tlakové ztrátě do 85 Pa, rozměr filtru 457x457x149 mm, materiál rámu filtrační vložky -</t>
  </si>
  <si>
    <t>3.12.16</t>
  </si>
  <si>
    <t>D+M Požární klapka s požární odolností EI90 o rozměru 350x250 mm; provedení se servopohonem 230 V s, pružinou, dále vybavená termoelektrickým spouštěcím čidlem, součástí jsou i pomocné spínače se</t>
  </si>
  <si>
    <t>3.12.17</t>
  </si>
  <si>
    <t>3.12.18</t>
  </si>
  <si>
    <t>3.12.19</t>
  </si>
  <si>
    <t>3.12.20</t>
  </si>
  <si>
    <t>3.12.21</t>
  </si>
  <si>
    <t>3.12.22</t>
  </si>
  <si>
    <t>3.12.23</t>
  </si>
  <si>
    <t>D+M Požární klapka s požární odolností EI90 o rozměru 250x400 mm; provedení se servopohonem 230 V s, pružinou, dále vybavená termoelektrickým spouštěcím čidlem, součástí jsou i pomocné spínače se</t>
  </si>
  <si>
    <t>3.12.24</t>
  </si>
  <si>
    <t>3.12.25</t>
  </si>
  <si>
    <t>3.12.26</t>
  </si>
  <si>
    <t>3.12.27</t>
  </si>
  <si>
    <t>D+M Ohebná hadice hliníková jednovrstvá, d=100 mm</t>
  </si>
  <si>
    <t>3.12.28</t>
  </si>
  <si>
    <t>3.12.29</t>
  </si>
  <si>
    <t>3.12.30</t>
  </si>
  <si>
    <t>3.12.31</t>
  </si>
  <si>
    <t>3.12.32</t>
  </si>
  <si>
    <t>3.12.33</t>
  </si>
  <si>
    <t>3.12.34</t>
  </si>
  <si>
    <t>04</t>
  </si>
  <si>
    <t>3.17 Požární větrání předsíní 1.PP</t>
  </si>
  <si>
    <t>3.17.1</t>
  </si>
  <si>
    <t>D+M Přívodní ventilátor do čtyřhranného potrubí , V=5795 m3/h, ext.tlak 500 Pa; Pi=0,66 kW, 400/230V, , 50 Hz, EC motor; umístěno na střeše objektu</t>
  </si>
  <si>
    <t>Poznámka k položce:_x000d_
Příslušenství jednotky: tlumící vložky na výtlaku i sání, stříška proti vodě._x000d_
Výkres č. D.1.4f-106</t>
  </si>
  <si>
    <t>3.17.2</t>
  </si>
  <si>
    <t>D+M Odvodní ventilátor do čtyřhranného potrubí , V=5795 m3/h, ext.tlak 500 Pa; Pi=0,66 kW, 400/230V,, 50 Hz, EC motor; umístěno na střeše objektu</t>
  </si>
  <si>
    <t>3.17.2.1</t>
  </si>
  <si>
    <t>D+M Uzavírací a regulační klapka 700x400 mm. Volná hřídel pro osazení servopohonu 230V.</t>
  </si>
  <si>
    <t>Poznámka k položce:_x000d_
Výkres č. D.1.4f-106</t>
  </si>
  <si>
    <t>3.17.3</t>
  </si>
  <si>
    <t>D+M Protidešťová žaluzie 800x500 mm se sítem, provedení pozink, nátěr komaxit, RAL bude upřesněn při, objednání po dohodě s architektem, max. tlaková ztráta 30 Pa</t>
  </si>
  <si>
    <t>3.17.4</t>
  </si>
  <si>
    <t xml:space="preserve">D+M Anemostat přívodní s vířivou vyústí o rozměru 600x600 mm; boční připojení  d=250 mm, V=700 m3/h;, výška nástavce max.330 mm; čelní deska opatřena práškovým nátěrem RAL 9010 (jiný odstín nutno</t>
  </si>
  <si>
    <t>Poznámka k položce:_x000d_
zohlednit při objednávce); max.tlaková ztráta 30 Pa; při návrhu čelní desky nutno zohlednit tlakovou ztrátu a požadovaný průtok vzduchu_x000d_
Místnost č._x000d_
Výkres č. D.1.4f-106</t>
  </si>
  <si>
    <t>3.17.5</t>
  </si>
  <si>
    <t xml:space="preserve">D+M Anemostat odvodní s vířivou vyústí o rozměru 600x600 mm; boční připojení  d=250 mm, V=600 m3/h;, výška nástavce max.330 mm; čelní deska opatřena práškovým nátěrem RAL 9010 (jiný odstín nutno</t>
  </si>
  <si>
    <t>3.17.6</t>
  </si>
  <si>
    <t>3.17.7</t>
  </si>
  <si>
    <t>3.17.8</t>
  </si>
  <si>
    <t>3.17.9</t>
  </si>
  <si>
    <t>3.17.10</t>
  </si>
  <si>
    <t>3.17.11</t>
  </si>
  <si>
    <t>3.17.12</t>
  </si>
  <si>
    <t>D+M Rám pod ventilátor</t>
  </si>
  <si>
    <t>05</t>
  </si>
  <si>
    <t>Technické izolace</t>
  </si>
  <si>
    <t>100.1</t>
  </si>
  <si>
    <t>D+M Samolepící kaučuková izolace - tloušťka 25mm plošná s pokoveným polyesterovým povlakem; izolaci, řešit jako parotěsnou; spoje izolace přelepit hliníkovou páskou</t>
  </si>
  <si>
    <t xml:space="preserve">Poznámka k položce:_x000d_
Rozsah izolace: izolací bude opatřeno veškeré potrubí  sání čerstvého vzduchu a výfukového odpadního vzduchu vedeného ve strojovnách VZT;_x000d_
Výkres č. D.1..4f-103</t>
  </si>
  <si>
    <t>100.2</t>
  </si>
  <si>
    <t>D+M Tepelná izolace z minerální vlny - tloušťka 40mm</t>
  </si>
  <si>
    <t>Poznámka k položce:_x000d_
s hliníkovým polepem; připevněná na samolepicí trny; izolaci řešit jako parotěsnou; spoje izolace přelepit Al páskou; minimální objemová hmotnost 65kg/m3;_x000d_
Rozsah izolace: přívodní a odvodní potrubí ve vnitřním provedení vedené ve strojovnách VZT, dále přívodní potrubí vedené mimo strojovny (šachty, hlavní přívodní potrubí)</t>
  </si>
  <si>
    <t>100.3</t>
  </si>
  <si>
    <t>D+M Tepelná izolace z minerální vlny - tloušťka 80mm</t>
  </si>
  <si>
    <t>Poznámka k položce:_x000d_
s hliníkovým polepem; připevněná na samolepicí trny; izolaci řešit jako parotěsnou; spoje izolace přelepit Al páskou; minimální objemová hmotnost 65kg/m3;_x000d_
Rozsah izolace: přívodní potrubí ve vnitřním provedení vedené ve strojovnách VZT-sání čerstvého vzduchu v návaznosti na požární klapku do vzdálenosti viz.ČSN73 0872._x000d_
Výkres č. D.1..4f-103</t>
  </si>
  <si>
    <t>100.4</t>
  </si>
  <si>
    <t>D+M Atestovaný systém protipožární izolace z kamenné vlny čtyřhranného/kruhového vzduchotechnického, potrubíTyp protipožární izolace B dle ČSN EN 1366-1+A1Požární odolnost izolace EI 45 SSystém</t>
  </si>
  <si>
    <t>Poznámka k položce:_x000d_
včetně doplňkového a montážního materiálu_x000d_
Rozsah izolace: ---</t>
  </si>
  <si>
    <t>100.5</t>
  </si>
  <si>
    <t>D+M 'Požární izolace. Atestovaný typový systém izolace dle dodavatele požárních klapek.</t>
  </si>
  <si>
    <t>Poznámka k položce:_x000d_
Rozsah izolace: izolací bude opatřeno veškeré potrubí mezi požárně dělící konstrukcí a požární klapkou včetně; součástí dodávky bude veškeré nutné příslušenství jako ochranné kryty čel izolací, …_x000d_
Výkres č. D.1..4f-104</t>
  </si>
  <si>
    <t>07</t>
  </si>
  <si>
    <t>Montáž VZT v čistých prostorech</t>
  </si>
  <si>
    <t>101.2</t>
  </si>
  <si>
    <t>Úprava vnitřního povrchu potrubí před montáží (mytí saponátem, vytření dosucha); materiál pro, zaslepení potrubí při montáži (PVC fólie, vázací drát, páska); čištění čistých prostor při montáži</t>
  </si>
  <si>
    <t>Poznámka k položce:_x000d_
VZT</t>
  </si>
  <si>
    <t>08</t>
  </si>
  <si>
    <t>Podpůrné konstrukce pro vzduchotechniku na střeše objektu</t>
  </si>
  <si>
    <t>101.3</t>
  </si>
  <si>
    <t>Typový materiál pro podepření a zavětrování potrubí vedeného po střeše objektu</t>
  </si>
  <si>
    <t>09</t>
  </si>
  <si>
    <t>Stavební výpomoc</t>
  </si>
  <si>
    <t>101.4</t>
  </si>
  <si>
    <t>Drobné stavební práce v rámci montáže VZT</t>
  </si>
  <si>
    <t>Nátěry</t>
  </si>
  <si>
    <t>101.5</t>
  </si>
  <si>
    <t>Nátěry pomocných ocelových konstrukcí, pokud tyto nejsou jinak povrchově upraveny; základ + 1 vrchní, nátěrAntikorozní nátěr odolný venkovnímu prostředí;</t>
  </si>
  <si>
    <t>Stěhování vzduchotechniky</t>
  </si>
  <si>
    <t>101.6</t>
  </si>
  <si>
    <t>Stěhování VZT jednotek po transportních dílech do strojovny vzduchotechniky</t>
  </si>
  <si>
    <t>101.7</t>
  </si>
  <si>
    <t>Stěhování ventilátorů na střechu objektu</t>
  </si>
  <si>
    <t>Zaregulování, revize, kvalifikační měření, ostatní</t>
  </si>
  <si>
    <t>101.9</t>
  </si>
  <si>
    <t>Komplexní zkoušky ve spolupráci s navazujícími profesemi</t>
  </si>
  <si>
    <t>101.10</t>
  </si>
  <si>
    <t>Uvedení do provozu, start up</t>
  </si>
  <si>
    <t>101.11</t>
  </si>
  <si>
    <t>Zaregulování systému VZT</t>
  </si>
  <si>
    <t>101.12</t>
  </si>
  <si>
    <t>Zaškolení obsluhy</t>
  </si>
  <si>
    <t>101.13</t>
  </si>
  <si>
    <t>Revize požárních klapek</t>
  </si>
  <si>
    <t>101.14</t>
  </si>
  <si>
    <t>Kvalifikační měření; Zpravidla se jedná o test defektoskopie a těsnosti instalovaných HEPA filtrů,, tlakové poměry mezi místnostmi, množství vzduchu za HEPA filtry,</t>
  </si>
  <si>
    <t>Poznámka k položce:_x000d_
počet výměn vzduchu v místnostech, teplota a relativní vlhkost, koncentrace částic v prostoru, vypracování zprávy.</t>
  </si>
  <si>
    <t>101.15</t>
  </si>
  <si>
    <t>Zajištění požárního dohledu dle vyhlášky 87/2000 Sb. při svařování, broušení, řezání kovů a tepelném, dělení kovů</t>
  </si>
  <si>
    <t>101.16</t>
  </si>
  <si>
    <t>Přehledové schéma jednotlivých systémů VZT vbarevném provedení ve formátu A2; v „zalaminovaném“, provedení</t>
  </si>
  <si>
    <t>101.17</t>
  </si>
  <si>
    <t>Značení VZT potrubí; směr proudění vzduchu, výfuk, sání dle vyhl. 23/2008 Sb.</t>
  </si>
  <si>
    <t>101.18</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</si>
  <si>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</si>
  <si>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</si>
  <si>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101.19</t>
  </si>
  <si>
    <t>Projektová dokumentace pro realizaci stavby</t>
  </si>
  <si>
    <t>101.20</t>
  </si>
  <si>
    <t>Projektová dokumentace skutečného provedenív elektronické podobě bude provedena ve 3D modelu BIM, (ifc, doc, xls, dwg, pdf); v tištěné podobě</t>
  </si>
  <si>
    <t>Lešení</t>
  </si>
  <si>
    <t>101.21</t>
  </si>
  <si>
    <t>Lešení pojízdné pomocné; výška podlahy do 1,9m</t>
  </si>
  <si>
    <t>101.22</t>
  </si>
  <si>
    <t>Lešení pojízdné pomocné; výška podlahy do 2,5m</t>
  </si>
  <si>
    <t>Doprava, vedlejší náklady, přesuny hmot</t>
  </si>
  <si>
    <t>101.23</t>
  </si>
  <si>
    <t>Doprava</t>
  </si>
  <si>
    <t>101.24</t>
  </si>
  <si>
    <t>101.25</t>
  </si>
  <si>
    <t>Přesuny hmot - příprava staveniště</t>
  </si>
  <si>
    <t>D.1.4g - Měření a regulace</t>
  </si>
  <si>
    <t>Ke správnému nacenění všech položek je nutno se seznámit s obsahem i všech ostatních částí PD. Veškeré změny oproti PD musí být schváleny projektantem. Pozn.: slovem "bezhalogenové" jsou zde myšleny kabely ve smyslu třídy reakce na oheň B2ca s1, d0.	</t>
  </si>
  <si>
    <t>MaR-01.b - Řídící systém</t>
  </si>
  <si>
    <t>MaR-02.b - Polní instrumentace, rozvaděče</t>
  </si>
  <si>
    <t>MaR-03.b - Montážní materiál</t>
  </si>
  <si>
    <t>MaR-04.b - Elektromontážní práce</t>
  </si>
  <si>
    <t>MaR-05.b - Služby</t>
  </si>
  <si>
    <t>MaR-01.b</t>
  </si>
  <si>
    <t>Řídící systém</t>
  </si>
  <si>
    <t>MaR-RS</t>
  </si>
  <si>
    <t>Univerzální regulátor podporující standardy BACnet IP, BACnet MS/TP, LonWorks, Panel-Bus, Meter-Bus,, ModBus, 600 I/O, webserver</t>
  </si>
  <si>
    <t>Poznámka k položce:_x000d_
D.1.4.D.01+02</t>
  </si>
  <si>
    <t>MaR-RS.1</t>
  </si>
  <si>
    <t>HMI externí displej pro operátory</t>
  </si>
  <si>
    <t>MaR-RS.2</t>
  </si>
  <si>
    <t>Magnetická konzole pro displej, uchycení na rozvaděč</t>
  </si>
  <si>
    <t>MaR-RS.3</t>
  </si>
  <si>
    <t>Propojovací kabel regulátor-displej</t>
  </si>
  <si>
    <t>MaR-RS.4</t>
  </si>
  <si>
    <t>Modul 8 analogových vstupů, komunikace ModBus RTU,</t>
  </si>
  <si>
    <t>MaR-RS.5</t>
  </si>
  <si>
    <t>Modul 4 analogových výstupů, komunikace ModBus RTU,</t>
  </si>
  <si>
    <t>MaR-RS.6</t>
  </si>
  <si>
    <t>Modul 10 digitálních vstupů, komunikace ModBus RTU,</t>
  </si>
  <si>
    <t>MaR-RS.7</t>
  </si>
  <si>
    <t>Modul 4 digitálních výstupů, komunikace ModBus RTU,</t>
  </si>
  <si>
    <t>MaR-RS.8</t>
  </si>
  <si>
    <t xml:space="preserve">Kompaktní regulátor IRC s BACnet MSTP komunikací, volně programovatelný, 4 UI, 4 AO, 4x relé, 2x, triac, SYLK, napájení 230VAC, krátká verze,napájení 230VAC,  BACnet MS/TP, Modbus a SYLK-Bus</t>
  </si>
  <si>
    <t>MaR-RS.9</t>
  </si>
  <si>
    <t>Elektroměr pro přímé měření, 0-100A, komunikace ModBus RTU, certifikovaný</t>
  </si>
  <si>
    <t>MaR-RS.10</t>
  </si>
  <si>
    <t>UPS, min. 800VA</t>
  </si>
  <si>
    <t>MaR-RS.11</t>
  </si>
  <si>
    <t>Převodník mezi protokoly, 2xEthernet port, 2xRS485, napájení 24V AC/DC,Panel-Bus, C-Bus, Modbus,, BACnet IP a MS/TP, Fox, LONWorks, KNX-IP, M-Bus, BACnet / IP, DALI, FOX a FOXS, LON KNX / IP FTT10A</t>
  </si>
  <si>
    <t>Poznámka k položce:_x000d_
a IP, M-Bus, Modbus všechny typy, oBIX, Open ADR, SNMP, OPC-DA D.1.4.D.01+02</t>
  </si>
  <si>
    <t>MaR-RS.12</t>
  </si>
  <si>
    <t>Paměťová karta pro převodníky protokolů, SD, 4GB</t>
  </si>
  <si>
    <t>MaR-RS.13</t>
  </si>
  <si>
    <t>Licence pro převodník mezi protokoly - 5000 DB</t>
  </si>
  <si>
    <t>MaR-02.b</t>
  </si>
  <si>
    <t>Polní instrumentace, rozvaděče</t>
  </si>
  <si>
    <t>MaR-SnTe</t>
  </si>
  <si>
    <t>Snímač teploty kanálový, -30-+100°C NTC 20kOhm, vč. montážní příruby, s displejem</t>
  </si>
  <si>
    <t>Poznámka k položce:_x000d_
D.1.4.D.02</t>
  </si>
  <si>
    <t>MaR-SnTe.1</t>
  </si>
  <si>
    <t>Snímač teploty a vlhkosti do VZT kanálu, s displejem, IP65, výstup 4-20mA, 0-100RH, -30 až 125°C</t>
  </si>
  <si>
    <t>MaR-SnTl</t>
  </si>
  <si>
    <t>Snímač tlakové diference vzduchu analogový, 4-20mA/0-+2500Pa, nebo +-250Pa, s displejem</t>
  </si>
  <si>
    <t>MaR-SePo</t>
  </si>
  <si>
    <t>Servopohon pákový se zpětnou pružinou, 20Nm, 90°, 24Vac, digitální</t>
  </si>
  <si>
    <t>MaR-SePo.1</t>
  </si>
  <si>
    <t>Servopohon pákový, 20Nm, 90°, 24Vac, analogový, 2-10Vdc</t>
  </si>
  <si>
    <t>MaR-SnHr</t>
  </si>
  <si>
    <t>Termoelektrický pohon, 6,5 mm, 24Vdc/230Vac, M30x1,5, NC</t>
  </si>
  <si>
    <t>MaR-SnHr.1</t>
  </si>
  <si>
    <t>Termostat protimrazové ochr.,kapilára 5m, -10-+12°C</t>
  </si>
  <si>
    <t>MaR-VeRe</t>
  </si>
  <si>
    <t>Koncový spínač dveří rozvaděče</t>
  </si>
  <si>
    <t>MaR-VeRe.1</t>
  </si>
  <si>
    <t>LED svítidlo do rozvaděče, plast, délka 500 mm, 230 Vac a vypínačem</t>
  </si>
  <si>
    <t>MaR-VeRe.2</t>
  </si>
  <si>
    <t>Nástěnný ovladač pro IRC, komunikace, bez zobrazení aktuální teploty, možnost korekce, přepínání, režimu, měření teploty, ModBus RTU</t>
  </si>
  <si>
    <t>MaR-VeRe.3</t>
  </si>
  <si>
    <t>Nástěnný ovladač pro dveřní clony, komunikace, bez zobrazení aktuální teploty, možnost korekce,, přepínání režimu a otáček ventilátoru, měření teploty, ModBus RTU</t>
  </si>
  <si>
    <t>MaR-VeRe.4</t>
  </si>
  <si>
    <t>Nástěnný ovladač, možnost korekce, NTC, design ELE, dvojrámeček s prosvětleným přepínačem,, signalizace obsazení, režim</t>
  </si>
  <si>
    <t>MaR-FM</t>
  </si>
  <si>
    <t>Frekvenční měnič 400Vac, 0,75 kW, optimalizované vstupy/výstupy včetně vstupu na termistor,, Konfigurovatelné vstupy/výstupy, 1 volný slot, Vstupy/výstupy: 2 analogové vstupy, 6 digitálních</t>
  </si>
  <si>
    <t>Poznámka k položce:_x000d_
vstupů, 2 relé, 1 vstup pro termistor, 1 analogový výstup, RFI filtr D.1.4.D.02</t>
  </si>
  <si>
    <t>MaR-FM.1</t>
  </si>
  <si>
    <t>Frekvenční měnič 400Vac, 5,5 kW, optimalizované vstupy/výstupy včetně vstupu na termistor,, Konfigurovatelné vstupy/výstupy, 1 volný slot, Vstupy/výstupy: 2 analogové vstupy, 6 digitálních</t>
  </si>
  <si>
    <t>MaR-FM.2</t>
  </si>
  <si>
    <t>Frekvenční měnič 400Vac, 7,5 kW, optimalizované vstupy/výstupy včetně vstupu na termistor,, Konfigurovatelné vstupy/výstupy, 1 volný slot, Vstupy/výstupy: 2 analogové vstupy, 6 digitálních</t>
  </si>
  <si>
    <t>MaR-FM.3</t>
  </si>
  <si>
    <t>Frekvenční měnič 400Vac, 11,0 kW, optimalizované vstupy/výstupy včetně vstupu na termistor,, Konfigurovatelné vstupy/výstupy, 1 volný slot, Vstupy/výstupy: 2 analogové vstupy, 6 digitálních</t>
  </si>
  <si>
    <t>MaR-Tl</t>
  </si>
  <si>
    <t>Síťová tlumivka pro FM, 400Vac, 3f, 0,75 kW</t>
  </si>
  <si>
    <t>MaR-Tl.1</t>
  </si>
  <si>
    <t>Síťová tlumivka pro FM, 400Vac, 3f, 5,5 kW</t>
  </si>
  <si>
    <t>MaR-Tl.2</t>
  </si>
  <si>
    <t>Síťová tlumivka pro FM, 400Vac, 3f, 7,5 kW</t>
  </si>
  <si>
    <t>MaR-Tl.3</t>
  </si>
  <si>
    <t>Síťová tlumivka pro FM, 400Vac, 3f, 11,0 kW</t>
  </si>
  <si>
    <t>MaR-Tl.4</t>
  </si>
  <si>
    <t>Kovová perforovaná skříňka s průchodkami pro umístění tlumivek</t>
  </si>
  <si>
    <t>MaR-VyKl</t>
  </si>
  <si>
    <t>Montážní plastová skříňka pro přepěťové ochrany M56, IP54</t>
  </si>
  <si>
    <t>MaR-GaOd</t>
  </si>
  <si>
    <t>Galvanický oddělovač napájení 230V, vstup 0-10Vdc, výstup 0-10Vdc</t>
  </si>
  <si>
    <t>02MR1</t>
  </si>
  <si>
    <t xml:space="preserve">Skříňový rozvaděč oceloplechový, krytí IP44/20, vybavený,vybavený  bez ŘS,v*š*h-3x2000*1000*400</t>
  </si>
  <si>
    <t>Poznámka k položce:_x000d_
D.1.4.D.05-13</t>
  </si>
  <si>
    <t>MaR-03.b</t>
  </si>
  <si>
    <t>Montážní materiál</t>
  </si>
  <si>
    <t>MaR-MoMat</t>
  </si>
  <si>
    <t>Kabel slaboproudý stíněný, CU, 2x1</t>
  </si>
  <si>
    <t>MaR-MoMat.1</t>
  </si>
  <si>
    <t>Kabel slaboproudý stíněný, CU, 4x1</t>
  </si>
  <si>
    <t>MaR-MoMat.2</t>
  </si>
  <si>
    <t>Kabel slaboproudý stíněný, bezhalogenový CU, 2x1</t>
  </si>
  <si>
    <t>MaR-MoMat.3</t>
  </si>
  <si>
    <t>Kabel slaboproudý stíněný, bezhalogenový CU, 4x1</t>
  </si>
  <si>
    <t>MaR-MoMat.4</t>
  </si>
  <si>
    <t>Kabel slaboproudý stíněný, bezhalogenový CU, 2x2x0,8</t>
  </si>
  <si>
    <t>MaR-MoMat.5</t>
  </si>
  <si>
    <t>Kabel silnoproudý, CU, 2x1,5</t>
  </si>
  <si>
    <t>MaR-MoMat.6</t>
  </si>
  <si>
    <t>Kabel silnoproudý, CU, 3x1,5</t>
  </si>
  <si>
    <t>MaR-MoMat.7</t>
  </si>
  <si>
    <t>Kabel silnoproudý, CU, 5x1,5</t>
  </si>
  <si>
    <t>MaR-MoMat.8</t>
  </si>
  <si>
    <t>Kabel silnoproudý, CU, 5x2,5</t>
  </si>
  <si>
    <t>MaR-MoMat.9</t>
  </si>
  <si>
    <t>Kabel silnoproudý stíněný, CU, laněné jádro 4x1,5</t>
  </si>
  <si>
    <t>MaR-MoMat.10</t>
  </si>
  <si>
    <t>Kabel silnoproudý stíněný, CU, laněné jádro 4x2,5</t>
  </si>
  <si>
    <t>MaR-MoMat.11</t>
  </si>
  <si>
    <t>Vodič 6 ž/z, příslušenství, příchytky, pásky</t>
  </si>
  <si>
    <t>MaR-MoMat.12</t>
  </si>
  <si>
    <t>Kabelový elektroinstalační žlab 62/50 vč. víka</t>
  </si>
  <si>
    <t>MaR-MoMat.13</t>
  </si>
  <si>
    <t>Koleno žlabu vč. víka 62/50</t>
  </si>
  <si>
    <t>MaR-MoMat.14</t>
  </si>
  <si>
    <t>T-kus žlabu vč. víka 62/50</t>
  </si>
  <si>
    <t>MaR-MoMat.15</t>
  </si>
  <si>
    <t>Trubka ohebná D16, PVC</t>
  </si>
  <si>
    <t>MaR-MoMat.16</t>
  </si>
  <si>
    <t>Krabice rozvodná plastová, elektroinstalační</t>
  </si>
  <si>
    <t>MaR-MoMat.17</t>
  </si>
  <si>
    <t>Svorkovnice</t>
  </si>
  <si>
    <t>MaR-MoMat.18</t>
  </si>
  <si>
    <t>Příchytky na strop kovové, skupinový držák kabelů, požární odolnost</t>
  </si>
  <si>
    <t>MaR-MoMat.19</t>
  </si>
  <si>
    <t>Výložníky žlabů 62/50</t>
  </si>
  <si>
    <t>MaR-MoMat.20</t>
  </si>
  <si>
    <t>Podružný pomocný materiál, držáky, hmoždinky…)</t>
  </si>
  <si>
    <t>MaR-MoMat.21</t>
  </si>
  <si>
    <t>Popisovací štítky na kabely</t>
  </si>
  <si>
    <t>MaR-04.b</t>
  </si>
  <si>
    <t>Elektromontážní práce</t>
  </si>
  <si>
    <t>MaR-Montaz</t>
  </si>
  <si>
    <t>MaR-Montaz.1</t>
  </si>
  <si>
    <t>Koleno žlabu 62/50 vč. víka</t>
  </si>
  <si>
    <t>MaR-Montaz.2</t>
  </si>
  <si>
    <t>T-kus žlabu 62/50 vč. víka</t>
  </si>
  <si>
    <t>MaR-Montaz.3</t>
  </si>
  <si>
    <t>MaR-Montaz.4</t>
  </si>
  <si>
    <t>MaR-Montaz.5</t>
  </si>
  <si>
    <t>MaR-Montaz.6</t>
  </si>
  <si>
    <t>Příchytky na strop kovové</t>
  </si>
  <si>
    <t>MaR-Montaz.7</t>
  </si>
  <si>
    <t>MaR-Montaz.8</t>
  </si>
  <si>
    <t>MaR-Montaz.9</t>
  </si>
  <si>
    <t>Montáž rozvaděče, včetně dopravy (za jedno pole)</t>
  </si>
  <si>
    <t>MaR-Montaz.10</t>
  </si>
  <si>
    <t>Montáž prvků MaR</t>
  </si>
  <si>
    <t>MaR-Montaz.11</t>
  </si>
  <si>
    <t>Kabely Cu slaboproudé bez ukončení 2 - 19x1,0 - položení</t>
  </si>
  <si>
    <t>MaR-Montaz.12</t>
  </si>
  <si>
    <t>Kabely Cu silnoproudé do 1kV bez ukončení 2-7x10 - položení</t>
  </si>
  <si>
    <t>MaR-Montaz.13</t>
  </si>
  <si>
    <t>Ukončení kabelů silnoproudých a sdělovacích na obou koncích</t>
  </si>
  <si>
    <t>MaR-Montaz.14</t>
  </si>
  <si>
    <t>Zhotovení prostupu vrtaného (mimo střechy), D 50mm vč. zapravení</t>
  </si>
  <si>
    <t>MaR-Montaz.15</t>
  </si>
  <si>
    <t>Požární ucpávky do tloušťky 30cm/m2</t>
  </si>
  <si>
    <t>MaR-05.b</t>
  </si>
  <si>
    <t>Služby</t>
  </si>
  <si>
    <t>MaR-Sluzby</t>
  </si>
  <si>
    <t>Oživení a uvedení do provozu - regulátory</t>
  </si>
  <si>
    <t>Poznámka k položce:_x000d_
D.1.4.D.01-04</t>
  </si>
  <si>
    <t>MaR-Sluzby.1</t>
  </si>
  <si>
    <t>Test 1:1 - datové body - regulátory</t>
  </si>
  <si>
    <t>DB</t>
  </si>
  <si>
    <t>MaR-Sluzby.2</t>
  </si>
  <si>
    <t>Oživení a uvedení do provozu - ModBus RTU FCU</t>
  </si>
  <si>
    <t>MaR-Sluzby.3</t>
  </si>
  <si>
    <t>Test 1:1 - datové body - ModBus RTU FCU</t>
  </si>
  <si>
    <t>MaR-Sluzby.4</t>
  </si>
  <si>
    <t>Oživení a uvedení do provozu - ModBus RTU regulátory IRC</t>
  </si>
  <si>
    <t>MaR-Sluzby.5</t>
  </si>
  <si>
    <t>Test 1:1 - datové body - ModBus RTU regulátory IRC</t>
  </si>
  <si>
    <t>MaR-Sluzby.6</t>
  </si>
  <si>
    <t>Oživení a uvedení do provozu - ModBus RTU ovladače IRC</t>
  </si>
  <si>
    <t>MaR-Sluzby.7</t>
  </si>
  <si>
    <t>Test 1:1 - datové body - ModBus RTU ovladače IRC</t>
  </si>
  <si>
    <t>MaR-Sluzby.8</t>
  </si>
  <si>
    <t>Oživení a uvedení do provozu - ModBus RTU clony + ovladače</t>
  </si>
  <si>
    <t>MaR-Sluzby.9</t>
  </si>
  <si>
    <t>Test 1:1 - datové body - ModBus RTU clony + ovladače</t>
  </si>
  <si>
    <t>MaR-Sluzby.10</t>
  </si>
  <si>
    <t>Oživení a uvedení do provozu - ModBus RTU elektroměry v rozvaděčích ELE</t>
  </si>
  <si>
    <t>MaR-Sluzby.11</t>
  </si>
  <si>
    <t>Test 1:1 - datové body - ModBus RTU elektroměry v rozvaděčích ELE</t>
  </si>
  <si>
    <t>MaR-Sluzby.12</t>
  </si>
  <si>
    <t>Oživení a uvedení do provozu - ModBus RTU elektroměry v rozvaděčích MaR</t>
  </si>
  <si>
    <t>MaR-Sluzby.13</t>
  </si>
  <si>
    <t>Test 1:1 - datové body - ModBus RTU elektroměry v rozvaděčích MaR</t>
  </si>
  <si>
    <t>MaR-Sluzby.14</t>
  </si>
  <si>
    <t>Oživení a uvedení do provozu DALI - světla, senzory, Bacnet IP</t>
  </si>
  <si>
    <t>MaR-Sluzby.15</t>
  </si>
  <si>
    <t>Test 1:1 - datové body - světla, senzory, Bacnet IP</t>
  </si>
  <si>
    <t>MaR-Sluzby.16</t>
  </si>
  <si>
    <t>Oživení a uvedení do provozu DALI - žaluzie, Bacnet IP</t>
  </si>
  <si>
    <t>MaR-Sluzby.17</t>
  </si>
  <si>
    <t>Test 1:1 - datové body - žaluzie, Bacnet IP</t>
  </si>
  <si>
    <t>MaR-Sluzby.18</t>
  </si>
  <si>
    <t>Asistence technika při měření hluku</t>
  </si>
  <si>
    <t>MaR-Sluzby.19</t>
  </si>
  <si>
    <t xml:space="preserve">Vytvoření SW  - Regulátory</t>
  </si>
  <si>
    <t>MaR-Sluzby.20</t>
  </si>
  <si>
    <t xml:space="preserve">Vytvoření SW  - IRC (komplet)</t>
  </si>
  <si>
    <t>MaR-Sluzby.21</t>
  </si>
  <si>
    <t xml:space="preserve">Vytvoření SW  - DALI</t>
  </si>
  <si>
    <t>MaR-Sluzby.22</t>
  </si>
  <si>
    <t>Nastavení a prvotní konfigurace regulátorů</t>
  </si>
  <si>
    <t>MaR-Sluzby.23</t>
  </si>
  <si>
    <t>Nastavení a prvotní konfigurace převodníků protokolů</t>
  </si>
  <si>
    <t>MaR-Sluzby.24</t>
  </si>
  <si>
    <t>Nastavení a prvotní konfigurace IRC regulátorů</t>
  </si>
  <si>
    <t>MaR-Sluzby.25</t>
  </si>
  <si>
    <t>Řídící systém - programování dispečinku (úprava, rozšíření a doplnění), datové body fyzické i, virtuální, vč. VRV, IRC apod.</t>
  </si>
  <si>
    <t>MaR-Sluzby.26</t>
  </si>
  <si>
    <t>Řídící systém - programování dispečinku, systém DALI</t>
  </si>
  <si>
    <t>MaR-Sluzby.27</t>
  </si>
  <si>
    <t>Řídící systém - programování dispečinku, energetický odečtový systém</t>
  </si>
  <si>
    <t>MaR-Sluzby.28</t>
  </si>
  <si>
    <t>Řídící systém - programování dispečinku, parametrizace (popis viz TZ)</t>
  </si>
  <si>
    <t>MaR-Sluzby.29</t>
  </si>
  <si>
    <t>Řídící systém - zhotovení uživatelských ovládacích obrazovek/rozhraní, datové body fyzické i, virtuální, vč. VRV, IRC apod.</t>
  </si>
  <si>
    <t>MaR-Sluzby.30</t>
  </si>
  <si>
    <t>Řídící systém - zhotovení uživatelských ovládacích obrazovek/rozhraní, systém DALI</t>
  </si>
  <si>
    <t>MaR-Sluzby.31</t>
  </si>
  <si>
    <t>Řídící systém - zhotovení uživatelských ovládacích obrazovek/rozhraní, energetický odečtový systém</t>
  </si>
  <si>
    <t>MaR-Sluzby.32</t>
  </si>
  <si>
    <t>Realizační/dílenská dokumentace</t>
  </si>
  <si>
    <t>Poznámka k položce:_x000d_
D.1.4.D.01</t>
  </si>
  <si>
    <t>MaR-Sluzby.33</t>
  </si>
  <si>
    <t>Tisk realizační/dílenské dokumentace</t>
  </si>
  <si>
    <t>MaR-Sluzby.34</t>
  </si>
  <si>
    <t>Dokumentace skutečného provedení (ne v provedení BIM)</t>
  </si>
  <si>
    <t>MaR-Sluzby.35</t>
  </si>
  <si>
    <t>Tisk dokumentace skutečného provedení</t>
  </si>
  <si>
    <t>MaR-Sluzby.36</t>
  </si>
  <si>
    <t>Zaučení obsluhy</t>
  </si>
  <si>
    <t>MaR-Sluzby.37</t>
  </si>
  <si>
    <t>Revize elektro</t>
  </si>
  <si>
    <t>MaR-Sluzby.38</t>
  </si>
  <si>
    <t>Spolupráce s revizním technikem</t>
  </si>
  <si>
    <t>MaR-Sluzby.39</t>
  </si>
  <si>
    <t>Koordinace s ostatními profesemi při realizaci</t>
  </si>
  <si>
    <t>MaR-Sluzby.40</t>
  </si>
  <si>
    <t>Vedení zakázky</t>
  </si>
  <si>
    <t>MaR-Sluzby.41</t>
  </si>
  <si>
    <t>Odvoz a ekologická likvidace odpadů, vč. hrubého úklidu</t>
  </si>
  <si>
    <t>soub.</t>
  </si>
  <si>
    <t>MaR-Sluzby.42</t>
  </si>
  <si>
    <t>Doprava, zařízení staveniště, VRN</t>
  </si>
  <si>
    <t>D.1.4h (2) - EPS</t>
  </si>
  <si>
    <t>M23.01 - EPS - Elektrická požární signalizace</t>
  </si>
  <si>
    <t>EPS - Elektrická požární signalizace</t>
  </si>
  <si>
    <t>Montáž - Zobrazovací panel, grafický displej s 6 řádky po 20-ti znacích, Volitelné neredundantní, nebo redundantní připojení, pod omítku</t>
  </si>
  <si>
    <t>Dodávka - Zobrazovací panel, grafický displej s 6 řádky po 20-ti znacích, Volitelné neredundantní, nebo redundantní připojení, pod omítku</t>
  </si>
  <si>
    <t>Poznámka k položce:_x000d_
Zobrazovací panel - 4 tlačítka pro ovládání displeje (nahoru / dolů, doprava / doleva); 3 tlačítka pro ovládání bzučáku: vypnuto, test a historie událostí; 1 tlačítko pro potvrzení výběru speciálních funkcí; 4 společné LED displeje (provoz, poplach, porucha, vypnutí); 6 programovatelných tlačítek pro makro operace, které řídí konfigurovatelnou řadu operačních postupů, např. Skupina hlásičů - 1 až Skupina hlásičů – 10; 5 programovatelných individuálních panelů; Akustická signalizace; Funkce historie událostí_x000d_
Výměry dle výkresu: D.1.4h-103 : _x000d_
1 : _x000d_
1</t>
  </si>
  <si>
    <t>Montáž - Optickokouřový hlásič s oddělovačem , max, instalační výška 12m; EN 54-7</t>
  </si>
  <si>
    <t>Dodávka - Optickokouřový hlásič s oddělovačem , max, instalační výška 12m; EN 54-7</t>
  </si>
  <si>
    <t>Poznámka k položce:_x000d_
Výměry dle výkresu: D.1.4h-103 : _x000d_
138 : _x000d_
138</t>
  </si>
  <si>
    <t>Montáž - Patice pro hlásiče</t>
  </si>
  <si>
    <t>Dodávka - Patice pro hlásiče</t>
  </si>
  <si>
    <t>Montáž - Držák popisných štítků, balení 10 ks</t>
  </si>
  <si>
    <t>Dodávka - Držák popisných štítků, balení 10 ks</t>
  </si>
  <si>
    <t>Poznámka k položce:_x000d_
Výměry dle výkresu: D.1.4h-103 : _x000d_
15 : _x000d_
15</t>
  </si>
  <si>
    <t>Montáž - Paralelní optická signalizace pro hlásiče</t>
  </si>
  <si>
    <t>Dodávka - Paralelní optická signalizace pro hlásiče</t>
  </si>
  <si>
    <t>Poznámka k položce:_x000d_
Výměry dle výkresu: D.1.4h-103 : _x000d_
66 : _x000d_
66</t>
  </si>
  <si>
    <t xml:space="preserve">Montáž -  Modul elektroniky tlačítkového hlásiče s oddělovačem</t>
  </si>
  <si>
    <t>Dodávka - Modul elektroniky tlačítkového hlásiče s oddělovačem</t>
  </si>
  <si>
    <t>Poznámka k položce:_x000d_
Výměry dle výkresu: D.1.4h-103 : _x000d_
7 : _x000d_
10</t>
  </si>
  <si>
    <t>Montáž - Skříň tlačítkového hlásiče, červená</t>
  </si>
  <si>
    <t>Dodávka - Skříň tlačítkového hlásiče, červená</t>
  </si>
  <si>
    <t>Poznámka k položce:_x000d_
Výměry dle výkresu: D.1.4h-103 : _x000d_
6 : _x000d_
8</t>
  </si>
  <si>
    <t>Montáž - Skříň tlačítkového hlásiče, zelená, piktogram "Nouzové otevírání dveří"</t>
  </si>
  <si>
    <t>Dodávka - Skříň tlačítkového hlásiče, zelená, piktogram "Nouzové otevírání dveří"</t>
  </si>
  <si>
    <t>Poznámka k položce:_x000d_
Výměry dle výkresu: D.1.4h-103 : _x000d_
2 : _x000d_
2</t>
  </si>
  <si>
    <t>Montáž - Maják, červeno-červený</t>
  </si>
  <si>
    <t>Dodávka - Maják, červeno-červený</t>
  </si>
  <si>
    <t>Poznámka k položce:_x000d_
Výměry dle výkresu: D.1.4h-103 : _x000d_
5 : _x000d_
5</t>
  </si>
  <si>
    <t>Montáž - Kabel sdělovací 1x2x0,8mm2, B2ca-s1d1a1</t>
  </si>
  <si>
    <t>Dodávka - Kabel sdělovací 1x2x0,8mm2, B2ca-s1d1a1</t>
  </si>
  <si>
    <t>Poznámka k položce:_x000d_
Výměry dle výkresu: D.1.4h-103 : _x000d_
2330 : _x000d_
2330</t>
  </si>
  <si>
    <t>Montáž - Kabel sdělovací 2x2x0,8mm2, B2ca-s1d1a1, P90</t>
  </si>
  <si>
    <t>Dodávka - Kabel sdělovací 2x2x0,8mm2, B2ca-s1d1a1, P90</t>
  </si>
  <si>
    <t>Poznámka k položce:_x000d_
Výměry dle výkresu: D.1.4h-103 : _x000d_
1539 : _x000d_
1539</t>
  </si>
  <si>
    <t>Montáž - Příchytka kabelová pro fixaci kabelu v kabelové lávce/žlabu</t>
  </si>
  <si>
    <t>Dodávka - Příchytka kabelová pro fixaci kabelu v kabelové lávce/žlabu</t>
  </si>
  <si>
    <t>Poznámka k položce:_x000d_
Výměry dle výkresu: D.1.4h-103 : _x000d_
60 : _x000d_
60</t>
  </si>
  <si>
    <t>Montáž - Kryt kabelových příchytek na kabelovou lávku, kompletní sada (kryt nahrazuje nutnost, vytvoření odlehčovacího oblouku)</t>
  </si>
  <si>
    <t>Dodávka - Kryt kabelových příchytek na kabelovou lávku, kompletní sada (kryt nahrazuje nutnost, vytvoření odlehčovacího oblouku)</t>
  </si>
  <si>
    <t>Poznámka k položce:_x000d_
Výměry dle výkresu: D.1.4h-103 : _x000d_
8 : _x000d_
8</t>
  </si>
  <si>
    <t>Poznámka k položce:_x000d_
Výměry dle výkresu: D.1.4h-103 : _x000d_
6058 : _x000d_
6058</t>
  </si>
  <si>
    <t>Montáž - Příchytka kovová pro jeden kabel, vč. nastřelovacího kovového hrotu, požárně odolný</t>
  </si>
  <si>
    <t>Dodávka - Příchytka kovová pro jeden kabel, vč. nastřelovacího kovového hrotu, požárně odolný</t>
  </si>
  <si>
    <t>Poznámka k položce:_x000d_
Výměry dle výkresu: D.1.4h-103 : _x000d_
2392 : _x000d_
2392</t>
  </si>
  <si>
    <t>Montáž - Příchytka kovová pro dva kabely, vč. nastřelovacího kovového hrotu, požárně odolný</t>
  </si>
  <si>
    <t>Dodávka - Příchytka kovová pro dva kabely, vč. nastřelovacího kovového hrotu, požárně odolný</t>
  </si>
  <si>
    <t>Poznámka k položce:_x000d_
Výměry dle výkresu: D.1.4h-103 : _x000d_
566 : _x000d_
566</t>
  </si>
  <si>
    <t>Montáž - Skupinový držák kabelů, požárně odolný vč. šroubu do betonu</t>
  </si>
  <si>
    <t>Dodávka - Skupinový držák kabelů, požárně odolný vč. šroubu do betonu</t>
  </si>
  <si>
    <t>Poznámka k položce:_x000d_
Výměry dle výkresu: D.1.4h-103 : _x000d_
198 : _x000d_
198</t>
  </si>
  <si>
    <t>Poznámka k položce:_x000d_
Výměry dle výkresu: D.1.4h-103 : _x000d_
32 : _x000d_
32</t>
  </si>
  <si>
    <t>Poznámka k položce:_x000d_
Výměry dle výkresu: D.1.4h-103 : _x000d_
38 : _x000d_
38</t>
  </si>
  <si>
    <t>Poznámka k položce:_x000d_
Výměry dle výkresu: D.1.4h-103 : _x000d_
22 : _x000d_
22</t>
  </si>
  <si>
    <t>Průraz stěnou do 60cm, vč. zapravení</t>
  </si>
  <si>
    <t>Poznámka k položce:_x000d_
Výměry dle výkresu: D.1.4h-103 : _x000d_
3 : _x000d_
3</t>
  </si>
  <si>
    <t>Poznámka k položce:_x000d_
Výměry dle výkresu: D.1.4h-103 : _x000d_
1 : _x000d_
1</t>
  </si>
  <si>
    <t>Programování a zprovoznění systému EPS</t>
  </si>
  <si>
    <t>Poznámka k položce:_x000d_
Výměry dle výkresu: D.1.4h-103 : _x000d_
24 : _x000d_
24</t>
  </si>
  <si>
    <t>Funkční zkouška systému EPS</t>
  </si>
  <si>
    <t>Poznámka k položce:_x000d_
Výměry dle výkresu: D.1.4h-103 : _x000d_
28 : _x000d_
28</t>
  </si>
  <si>
    <t>Tvorba mapy dle podkladů (půdorysu)</t>
  </si>
  <si>
    <t>Konfigurace symbolu na půdorysu</t>
  </si>
  <si>
    <t>Poznámka k položce:_x000d_
Výměry dle výkresu: D.1.4h-103 : _x000d_
148 : _x000d_
148</t>
  </si>
  <si>
    <t>Implementace systému a oživení</t>
  </si>
  <si>
    <t>Poznámka k položce:_x000d_
Výměry dle výkresu: D.1.4h-103 : _x000d_
16 : _x000d_
16</t>
  </si>
  <si>
    <t>D.1.4h (3) - NZS</t>
  </si>
  <si>
    <t>M23.02 - NZS - Nouzový zvukový systém</t>
  </si>
  <si>
    <t>NZS - Nouzový zvukový systém</t>
  </si>
  <si>
    <t>Montáž - Digitální stanice hlasatele, 12 tlačítek, EN54-16</t>
  </si>
  <si>
    <t>Dodávka - Digitální stanice hlasatele, 12 tlačítek, EN54-16</t>
  </si>
  <si>
    <t>Poznámka k položce:_x000d_
Výměry dle výkresu: D.1.4h-111 : _x000d_
1 : _x000d_
1</t>
  </si>
  <si>
    <t>Montáž - Digitální klávesový modul, 18 volně konfigurovatelných tlačítek a 18 LED diod</t>
  </si>
  <si>
    <t>Dodávka - Digitální klávesový modul, 18 volně konfigurovatelných tlačítek a 18 LED diod</t>
  </si>
  <si>
    <t>Montáž - Reproduktor podhledový 6-3-1,5W/100V, kovový požární kryt, keram. svorkovnice, EN 54-24</t>
  </si>
  <si>
    <t>Dodávka - Reproduktor podhledový 6-3-1,5W/100V, kovový požární kryt, keram. svorkovnice, EN 54-24</t>
  </si>
  <si>
    <t>Poznámka k položce:_x000d_
Výměry dle výkresu: D.1.4h-111 : _x000d_
85 : _x000d_
85</t>
  </si>
  <si>
    <t>Montáž - Reproduktor nástěnný, 6W/100V, MDF, bílý, EN 54-24</t>
  </si>
  <si>
    <t>Dodávka - Reproduktor nástěnný, 6W/100V, MDF, bílý, EN 54-24</t>
  </si>
  <si>
    <t>Montáž - Kabel silový 2x2,5mm2, B2ca-s1d1a1, P60</t>
  </si>
  <si>
    <t>Dodávka - Kabel silový 2x2,5mm2, B2ca-s1d1a1, P60</t>
  </si>
  <si>
    <t>Poznámka k položce:_x000d_
Výměry dle výkresu: D.1.4h-111 : _x000d_
1116 : _x000d_
1116</t>
  </si>
  <si>
    <t>Montáž - Kabel sdělovací 4x2x0,8mm2, B2ca-s1d1a1, P60</t>
  </si>
  <si>
    <t>Dodávka - Kabel sdělovací 4x2x0,8mm2, B2ca-s1d1a1, P60</t>
  </si>
  <si>
    <t>Poznámka k položce:_x000d_
Výměry dle výkresu: D.1.4h-111 : _x000d_
92 : _x000d_
92</t>
  </si>
  <si>
    <t>Montáž - Krabice propojovací s požární odolností</t>
  </si>
  <si>
    <t>Dodávka - Krabice propojovací s požární odolností</t>
  </si>
  <si>
    <t>Poznámka k položce:_x000d_
Výměry dle výkresu: D.1.4h-111 : _x000d_
3 : _x000d_
3</t>
  </si>
  <si>
    <t>Montáž - Příchytka kabelová pro fixaci kabelu v kabelové lávce</t>
  </si>
  <si>
    <t>Dodávka - Příchytka kabelová pro fixaci kabelu v kabelové lávce</t>
  </si>
  <si>
    <t>Poznámka k položce:_x000d_
Výměry dle výkresu: D.1.4h-111 : _x000d_
50 : _x000d_
50</t>
  </si>
  <si>
    <t>Montáž - Příchytka kovová pro jeden kabel, včetně nastřelovacího kovového hrotu, požárně odolný</t>
  </si>
  <si>
    <t>Dodávka - Příchytka kovová pro jeden kabel, včetně nastřelovacího kovového hrotu, požárně odolný</t>
  </si>
  <si>
    <t>Poznámka k položce:_x000d_
Výměry dle výkresu: D.1.4h-111 : _x000d_
3176 : _x000d_
3176</t>
  </si>
  <si>
    <t>Montáž - Příchytka kovová pro dva kabely, včetně nastřelovacího kovového hrotu, požárně odolný</t>
  </si>
  <si>
    <t>Dodávka - Příchytka kovová pro dva kabely, včetně nastřelovacího kovového hrotu, požárně odolný</t>
  </si>
  <si>
    <t>Poznámka k položce:_x000d_
Výměry dle výkresu: D.1.4h-111 : _x000d_
172 : _x000d_
172</t>
  </si>
  <si>
    <t>Montáž - Příchytka kabelová pro fixaci kabelu v kabelové lávce s PO</t>
  </si>
  <si>
    <t>Dodávka - Příchytka kabelová pro fixaci kabelu v kabelové lávce s PO</t>
  </si>
  <si>
    <t>Poznámka k položce:_x000d_
Výměry dle výkresu: D.1.4h-111 : _x000d_
5 : _x000d_
5</t>
  </si>
  <si>
    <t>Poznámka k položce:_x000d_
Výměry dle výkresu: D.1.4h-111 : _x000d_
83 : _x000d_
83</t>
  </si>
  <si>
    <t>Programování a zprovoznění systému NZS</t>
  </si>
  <si>
    <t>Poznámka k položce:_x000d_
Výměry dle výkresu: D.1.4h-111 : _x000d_
32 : _x000d_
32</t>
  </si>
  <si>
    <t>Poznámka k položce:_x000d_
Výměry dle výkresu: D.1.4h-111 : _x000d_
24 : _x000d_
24</t>
  </si>
  <si>
    <t>Poznámka k položce:_x000d_
Výměry dle výkresu: D.1.4h-111 : _x000d_
18 : _x000d_
18</t>
  </si>
  <si>
    <t>Odborné měření srozumitelnosti vč. měřicího protokolu ( povinná náležitost dle ČSN EN 50849)</t>
  </si>
  <si>
    <t>Zaškolení a instruktáž osoby uživatele na zařízení NZS</t>
  </si>
  <si>
    <t>D.1.4i - Urgentní příjem</t>
  </si>
  <si>
    <t>PP - Potrubní posšta</t>
  </si>
  <si>
    <t>PP</t>
  </si>
  <si>
    <t>Potrubní posšta</t>
  </si>
  <si>
    <t xml:space="preserve">Nemocniční stanice zabudovaná do kovového krytu (se zabezpečeným odesláním a příjmem pouzder) antimikrobiální  </t>
  </si>
  <si>
    <t>Nemocniční stanice zabudovaná do kovového krytu (se zabezpečeným odesláním a příjmem pouzder) antimikrobiální - (RFID – čipová technologie ve stanicíc</t>
  </si>
  <si>
    <t xml:space="preserve"> Systém zabezpečeného přístupu, Systém zabezpečeného registrovaného odeslání zásilky, Systém zabezpečeného registrovaného příjmu zásilky, Kontrola doj</t>
  </si>
  <si>
    <t>Čtečka čárových kódů, Antimikrobiální ovládání stanice – barevný multifunkční dotykový displej), možnost připojení až 16 signalizací s různou adresou,</t>
  </si>
  <si>
    <t>Akusticko-optická signalizace příchodu pouzdra ke stanici se zabezpečeným příjmem, nastavením typu signálu</t>
  </si>
  <si>
    <t>RFID obvod pro čtení čipů pouzder a uživatelských ID karet FN Olomouc, včetně integrované antény v přední části stanice pro načtení ID karty FN Olomouc</t>
  </si>
  <si>
    <t>Zavedení uživatelů/ID karet do databáze systému PP</t>
  </si>
  <si>
    <t>Montážní a instalační materiál pro kotvení stanic a příslušenství</t>
  </si>
  <si>
    <t>Značení komponentů</t>
  </si>
  <si>
    <t>D.1.4j - Rozvody chladu</t>
  </si>
  <si>
    <t>C.A.1 - DISTRIBUCE CHLADICÍ VODY - Strojní a doplňkové zařízení zdroje chladu, koncová zařízení chlazení</t>
  </si>
  <si>
    <t>C.A.2 - DISTRIBUCE CHLADICÍ VODY - Potrubí</t>
  </si>
  <si>
    <t>C.A.3 - DISTRIBUCE CHLADICÍ VODY - Armatury a doplňkové prvky</t>
  </si>
  <si>
    <t>C.A.4 - DISTRIBUCE CHLADICÍ VODY - Izolace</t>
  </si>
  <si>
    <t>C.A.1</t>
  </si>
  <si>
    <t>DISTRIBUCE CHLADICÍ VODY - Strojní a doplňkové zařízení zdroje chladu, koncová zařízení chlazení</t>
  </si>
  <si>
    <t>C.A.1.1</t>
  </si>
  <si>
    <t xml:space="preserve">D+M Teplovodní konvektor pro chlazení vzduchu pro instalaci do podhledu - kazetový fancoil pro, montáž do standardního  podhledového rastru 600x600mm, pro 2 trubkové systémy (1 tepelný výměník</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</si>
  <si>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22W. Pracovní podmínky: voda 7/13°C, teplota vzduchu na vstupu 27°C, vlhkost 48%, otáčky střední (5V), výkon celkový 2,0kW, výkon citelný 1,5kW, dP=max.30kPa, akustický výkon Lw (prac) 39dB(A)-střední otáčky, Lw(max) 47dB(A)-maximální otáčky, průtok vzduchu pracovní 380m3/h-střední otáčky, průtok vzduchu maximální 535m3/h-maximální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12_x000d_
viz.výkres č.D.1.4j-127</t>
  </si>
  <si>
    <t>C.A.1.2</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</si>
  <si>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31W. Pracovní podmínky: voda 7/13°C, teplota vzduchu na vstupu 27°C, vlhkost 48%, otáčky střední (5V), výkon celkový 2,9kW, výkon citelný 2,0kW, dP=max.30kPa, akustický výkon Lw (prac) 43dB(A)-střední otáčky, Lw(max) 54dB(A)-maximální otáčky, průtok vzduchu pracovní 445m3/h-střední otáčky, průtok vzduchu maximální 710m3/h-maximální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22_x000d_
viz.výkres č.D.1.4j-125, 127</t>
  </si>
  <si>
    <t>C.A.1.3</t>
  </si>
  <si>
    <t>D+M Teplovodní konvektor opláštěný pro chlazení pro instalaci na stěnu - nástěnný fancoil pro, 2 trubkové systémy (1 tepelný výměník) pro řízení pomocí externí MaR plynule signálem 0-10V</t>
  </si>
  <si>
    <t xml:space="preserve">Poznámka k položce:_x000d_
(řízen bude plynule stupeň otáček ventilátoru i řídící ventili chladicí vody). Tepelný výměník z tažených Cu trubek s nalisovanými hliníkovými lamelami zakončený na přívodním i zpětném potrubí vnitřním závitem 1/2" a odvzdušněním 1/8", připojení zleva při pohledu z čela jednotky, ventilátor tangenciální s plastovými lopatkami, elektromotor 3fázový s permanentním magnetem ovládaný spojitým řídícím signálem 0-10V, napájecí napětí 1fázové 220-240V/50-60Hz. Vzduchový filtr nasávaného vzduchu, vanička kondenzátu. Opláštění ze samozhášivého plastu ABS, RAL 9003. Celkové rozměry šířka max 900mm, výška max 330mm, hloubka cca  215mm.  Příkon motoru 15W. Pracovní podmínky: voda 7/13°C, teplota vzduchu na vstupu 27°C, vlhkost 48%, otáčky střední (5V), výkon celkový 1,5kW, výkon citelný 0,8kW, dP=max.30kPa, akustický výkon Lw (prac) 46dB(A)-střední otáčky, Lw(max) 52dB(A)-maximální otáčky, průtok vzduchu pracovní 290m3/h-střední otáčky, průtok vzduchu maximální 415m3/h-maximální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Nástěnný typ 1_x000d_
viz.výkres č.D.1.4j-125, 127</t>
  </si>
  <si>
    <t>C.A.2</t>
  </si>
  <si>
    <t>DISTRIBUCE CHLADICÍ VODY - Potrubí</t>
  </si>
  <si>
    <t>733190217R00</t>
  </si>
  <si>
    <t>Tlakové zkoušky potrubí ocelových hladkých do D 51/2,6</t>
  </si>
  <si>
    <t>Poznámka k položce:_x000d_
Včetně dodávky vody, uzavření a zabezpečení konců potrubí._x000d_
viz.TZ č.D.1.4j-001</t>
  </si>
  <si>
    <t>733190232R00</t>
  </si>
  <si>
    <t>Tlakové zkoušky potrubí ocelových hladkých přes D 89/3,6 do D 133/4,5</t>
  </si>
  <si>
    <t>230120043R00</t>
  </si>
  <si>
    <t>Čištění potrubí profukováním nebo proplach. DN 50</t>
  </si>
  <si>
    <t>Poznámka k položce:_x000d_
viz.TZ č.D.1.4j-001</t>
  </si>
  <si>
    <t>230120046R00</t>
  </si>
  <si>
    <t>Čištění potrubí profukováním nebo proplach. DN 100</t>
  </si>
  <si>
    <t>C.A.2.1a</t>
  </si>
  <si>
    <t>D+M Potrubí černé, lakované, DN65, s úpravou konců drážkováním, pro spojování pomocí mechanických, dvoudílných spojek v provedení pružný (s možností řešení dilatace a eliminace chvění), nebo pevný</t>
  </si>
  <si>
    <t>Poznámka k položce:_x000d_
spoj, včetně všech potřebných tvarovek, fitinek, spojek, odboček atd. Přesná specifikace spojek (pružné/pevné) bude upřesněna dle skutečně dodaného systému dodavatelem zařízení. Spojky a těsnění musí být určeny pro rozvod UT, nebo chlazení. Teplotní odolnost -34°C až 110°C. Bez nutnosti utahovacího momentu, nutná pouze optická kontrola spoje. Spojky v provedení pro montáž bez nutnosti demontáže na jednotlivé díly. Pružné spoje pro tlumení přenosu vibrací a hluku a pro kompenzaci délkové roztažnosti. Rozvody do DN50 včetně možno spojovat přírubovým spojem, závitovým spojem, nebo svařováním, případně je možné využít lisovaného systému s trubkami z ušlechtilé oceli._x000d_
viz.výkres č.D.1.4j-123, 125, 127</t>
  </si>
  <si>
    <t>C.A.2.2a</t>
  </si>
  <si>
    <t>D+M Lisovací spojovací systém s lisovacími spojkami a trubkami DN15 (15x1,0/18x1,0/ ) z ušlechtilé, oceli min.třídy č.1.4520 (X2CrTi17 / AISI 430Ti), součinitel délkové roztažnosti max. 0,0108mm/(m*K)</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</si>
  <si>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č.D.1.4j-123, 125, 127</t>
  </si>
  <si>
    <t>C.A.2.2b</t>
  </si>
  <si>
    <t>D+M Lisovací spojovací systém s lisovacími spojkami a trubkami DN20 (22x1,2 ) z ušlechtilé oceli, min. třídy č. 1.4520 (X2CrTi17 / AISI 430Ti), součinitel délkové roztažnosti max. 0,0108mm/(m*K)</t>
  </si>
  <si>
    <t>C.A.2.2c</t>
  </si>
  <si>
    <t>D+M Lisovací spojovací systém s lisovacími spojkami a trubkami DN25 (28x1,2) z ušlechtilé oceli, min. třídy č. 1.4520 (X2CrTi17 / AISI 430Ti), součinitel délkové roztažnosti max. 0,0108mm/(m*K)</t>
  </si>
  <si>
    <t>C.A.2.2d</t>
  </si>
  <si>
    <t>D+M Lisovací spojovací systém s lisovacími spojkami a trubkami DN32 (35x1,5) z ušlechtilé oceli, min. třídy č. 1.4520 (X2CrTi17 / AISI 430Ti), součinitel délkové roztažnosti max. 0,0108mm/(m*K)</t>
  </si>
  <si>
    <t>C.A.2.2e</t>
  </si>
  <si>
    <t>D+M Lisovací spojovací systém s lisovacími spojkami a trubkami DN40 (42x1,5) z ušlechtilé oceli, min. třídy č. 1.4520 (X2CrTi17 / AISI 430Ti), součinitel délkové roztažnosti max. 0,0108mm/(m*K)</t>
  </si>
  <si>
    <t>C.A.2.2f</t>
  </si>
  <si>
    <t>D+M Lisovací spojovací systém s lisovacími spojkami a trubkami DN50 (54x1,5) z ušlechtilé oceli, min. třídy č. 1.4520 (X2CrTi17 / AISI 430Ti), součinitel délkové roztažnosti max. 0,0108mm/(m*K)</t>
  </si>
  <si>
    <t>C.A.2.4</t>
  </si>
  <si>
    <t>D+M Zaslepovací kus závitový nebo zaslepovací víčko lisovací, DN50</t>
  </si>
  <si>
    <t>Poznámka k položce:_x000d_
viz.výkres č.D.1.4j-123, 125, 127</t>
  </si>
  <si>
    <t>C.A.3</t>
  </si>
  <si>
    <t>DISTRIBUCE CHLADICÍ VODY - Armatury a doplňkové prvky</t>
  </si>
  <si>
    <t>941955004R00</t>
  </si>
  <si>
    <t>Lešení lehké pracovní pomocné pomocné, o výšce lešeňové podlahy přes 2,5 do 3,5 m</t>
  </si>
  <si>
    <t>734163157R00</t>
  </si>
  <si>
    <t>Filtr přírubový, litinový, DN 65, PN 16, bez navaření přírub, včetně dodávky materiálu</t>
  </si>
  <si>
    <t>Poznámka k položce:_x000d_
viz.výkres č.D.1.4j-123</t>
  </si>
  <si>
    <t>734173416R00</t>
  </si>
  <si>
    <t>Přírubový spoj PN 1,6/I MPa, DN 65, včetně dodávky materiálu</t>
  </si>
  <si>
    <t>Poznámka k položce:_x000d_
Připojení pomocí protipřírub nebo drážkových spojek._x000d_
viz.výkres č.D.1.4j-123_x000d_
C.A.3.3 : 4_x000d_
C.A.3.7 : 2</t>
  </si>
  <si>
    <t>734173418R00</t>
  </si>
  <si>
    <t>Přírubový spoj PN 1,6/I MPa, DN 100, včetně dodávky materiálu</t>
  </si>
  <si>
    <t>Poznámka k položce:_x000d_
Šroubení přímé, přírubový spoj PN 16, nebo spojka drážového systému, včetně těsnění, dle potřeby připojení zařízení._x000d_
viz.výkres č.D.1.4j-123</t>
  </si>
  <si>
    <t>734193217R00</t>
  </si>
  <si>
    <t>Klapka mezipřírubová uzavírací a regulační, litinová, PN 16, spoj bez navaření přírub, DN 65, včetně dodávky materiálu</t>
  </si>
  <si>
    <t>734235121R00</t>
  </si>
  <si>
    <t>Kohout kulový, mosazný, DN 15, PN 42, vnitřní-vnitřní, včetně dodávky materiálu</t>
  </si>
  <si>
    <t>Poznámka k položce:_x000d_
Připojení pomocí šroubení a těsnění, nebo kulový kohout s lisovacím přípojem z červeného nebo křemíkového bronzu pro připojení na rozvody z ušlechtilé oceli lisovacími přípojkami._x000d_
viz.výkres č.D.1.4j-125, 127</t>
  </si>
  <si>
    <t>Poznámka k položce:_x000d_
k návarku pro čidla MaR_x000d_
viz.výkres č.D.1.4j-125, 127</t>
  </si>
  <si>
    <t>734235126R00</t>
  </si>
  <si>
    <t>Kohout kulový, mosazný, DN 50, PN 35, vnitřní-vnitřní, včetně dodávky materiálu</t>
  </si>
  <si>
    <t>734235131R00</t>
  </si>
  <si>
    <t>Kohout kulový s odvodněním, mosazný, DN 15, PN 42, vnitřní-vnitřní, včetně dodávky materiálu</t>
  </si>
  <si>
    <t>734265312R00</t>
  </si>
  <si>
    <t>Šroubení topenářské, přímé, mosazné, DN 15, PN 16, včetně dodávky materiálu</t>
  </si>
  <si>
    <t>Poznámka k položce:_x000d_
viz.výkres č.D.1.4j-125, 127_x000d_
C.A.3.1 : 1*2_x000d_
C.A.3.4 : 32</t>
  </si>
  <si>
    <t>Poznámka k položce:_x000d_
viz.výkres č.D.1.4j-125, 127_x000d_
C.A.3.1 : 16*2</t>
  </si>
  <si>
    <t>Poznámka k položce:_x000d_
viz.výkres č.D.1.4j-125, 127_x000d_
C.A.3.1 : 2*2</t>
  </si>
  <si>
    <t>734265317R00</t>
  </si>
  <si>
    <t>Šroubení topenářské, přímé, mosazné, DN 50, PN 16, včetně dodávky materiálu</t>
  </si>
  <si>
    <t>Poznámka k položce:_x000d_
viz.výkres č.D.1.4j-125, 127_x000d_
C.A.3.1 : 5*2_x000d_
C.A.3.6 : 1*2</t>
  </si>
  <si>
    <t>734294216R00</t>
  </si>
  <si>
    <t>Filtr mosazný, DN 50, PN 10, vnitřní-vnitřní závit, včetně dodávky materiálu</t>
  </si>
  <si>
    <t>Poznámka k položce:_x000d_
viz.výkres č.D.1.4j-127</t>
  </si>
  <si>
    <t>734494215R00</t>
  </si>
  <si>
    <t>Návarek s trubkovým závitem G 1", včetně dodávky materiálu</t>
  </si>
  <si>
    <t>Poznámka k položce:_x000d_
(dle specifikace MaR)_x000d_
viz.výkres č.D.1.4j-123, 125, 127</t>
  </si>
  <si>
    <t>734411143P</t>
  </si>
  <si>
    <t>Teploměr technický dvojkovový rovný TR -30 až +50 °C, délka stonku 60mm, nebo 100mm, včetně navárku a jímky</t>
  </si>
  <si>
    <t>734421130P</t>
  </si>
  <si>
    <t>Manometr rozsah 0-1MPa, včetně navarku, kondenzační smyčky a zkušebního manometrického kohoutu</t>
  </si>
  <si>
    <t>C.A.3.10</t>
  </si>
  <si>
    <t>D+M Tlakově nezávislý 2cestný regulační a vyvažovací ventil přírubový DN 50(F) s měřicími vsuvkami, PN 16, rozsah nastavení omezovače maximálního průtoku 2,5-15,0 m3/h, minimální požadovaná tlaková</t>
  </si>
  <si>
    <t>Poznámka k položce:_x000d_
ztráta ventilu pro provoz max. 25kPa, maximální diferenční tlak min. 800kPa, rozsah pracovních teplot 0-120°C, pro přednastavení bez omezení zdvihu regulační kuželky-zdvih 20mm, včetně rovnoprocentního elektromechanického ovládacího pohonu 24V~/0-10V, včetně přednastavení, včetně protipřírub_x000d_
viz.výkres č.D.1.4j-123</t>
  </si>
  <si>
    <t>C.A.3.13</t>
  </si>
  <si>
    <t>D+M Automatický odvzdušňovací ventil G 3/4" s plovákem řízeným bezúkapovým odvzdušňovacím ventilem, (automatické odvzdušňování při provozu a plnění, automatické zavzdušňování při vypouštění)</t>
  </si>
  <si>
    <t>C.A.3.19a</t>
  </si>
  <si>
    <t>D+M Protipožární uzávěr stavební konstrukcí na nehořlavé izolované potrubí DN25, (izolace syntetický kaučuk) - například speciální kaučuková izolace se strukturou uzavřených buněk</t>
  </si>
  <si>
    <t xml:space="preserve">Poznámka k položce:_x000d_
s intumescentní ohnivzdornou složkou zajišťující protipožární a tepelnou izolaci EI120, do průměru 25mm min. tl. 20mm, do  průměru 76mm min. tl. 25mm, nad průměr 76 do 323,9mm min. 26mm, nebo jiný adekvátní způsob zajišťující neporušení požadovaných vlastností tepelné izolace. Zhotovit oprávněnou osobou, včetně zapravení prostupu (protipožární malta) a označení identifikačním štítkem. Značení DN rozvodu._x000d_
viz.výkres č.D.1.4j-123, 125, 127</t>
  </si>
  <si>
    <t>C.A.3.19b</t>
  </si>
  <si>
    <t>D+M Protipožární uzávěr stavební konstrukcí na nehořlavé izolované potrubí DN32, (izolace syntetický kaučuk) - například speciální kaučuková izolace se strukturou uzavřených buněk</t>
  </si>
  <si>
    <t>C.A.3.19c</t>
  </si>
  <si>
    <t>D+M Protipožární uzávěr stavební konstrukcí na nehořlavé izolované potrubí DN50, (izolace syntetický kaučuk) - například speciální kaučuková izolace se strukturou uzavřených buněk</t>
  </si>
  <si>
    <t>C.A.3.2a</t>
  </si>
  <si>
    <t>D+M Kulový kohout závitový s integrovaným filtrem v kouli DN15 s možností čištění filtrační vložky, při uzavření, PN25 (mosazný s povrchovou úpravou chromováním, síto filtru nezezavějící ocel)</t>
  </si>
  <si>
    <t>Poznámka k položce:_x000d_
včetně šroubení a těsnění_x000d_
viz.výkres č.D.1.4j-125, 127</t>
  </si>
  <si>
    <t>C.A.3.2b</t>
  </si>
  <si>
    <t>D+M Kulový kohout závitový s integrovaným filtrem v kouli DN20 s možností čištění filtrační vložky, při uzavření, PN25 (mosazný s povrchovou úpravou chromováním, síto filtru nezezavějící ocel)</t>
  </si>
  <si>
    <t>C.A.3.8</t>
  </si>
  <si>
    <t>D+M Ruční vyvažovací ventil závitový DN 50, PN25 se samotěsnícími měřícími vsuvkami pro měření, průtoků tlaků a teploty, plynulé nastavení kv hodnoty, aretované přednastavení, uzavírání</t>
  </si>
  <si>
    <t>Poznámka k položce:_x000d_
max. pracovní teplota 120°C, včetně šroubení_x000d_
viz.výkres č.D.1.4j-123</t>
  </si>
  <si>
    <t>C.A.3.9</t>
  </si>
  <si>
    <t>D+M Tlakově nezávislý 2cestný regulační a vyvažovací ventil závitový, DN 10LF s měřicími vsuvkami, PN 25, rozsah nastavení omezovače maximálního průtoku 30-200 l/h, minimální tlaková ztráta ventilu</t>
  </si>
  <si>
    <t>Poznámka k položce:_x000d_
pro provoz max. 25kPa, maximální diferenční tlak min. 600kPa, rozsah pracovních teplot 0-120°C, závitový, pro přednastavení bez omezení zdvihu regulační kuželky-zdvih 2,5mm, včetně rovnoprocentního termoelektrického ovládacího pohonu 24V~/0-10V, včetně přednastavení, včetně šroubení._x000d_
viz.výkres č.D.1.4j-125</t>
  </si>
  <si>
    <t>Poznámka k položce:_x000d_
Doplňkové konstrukce ocelové - stavebnicové prvky / atypické včetně protikorozního nátěru, nebo zinkované - ve venkovním prostředí žárový zinek (uložení potrubí a rozdělovačů, podpěry čerpadel)_x000d_
viz.TZ č.D.1.4j-001</t>
  </si>
  <si>
    <t xml:space="preserve">904      R01</t>
  </si>
  <si>
    <t>Hzs-zkousky v ramci montaz.praci, Komplexni vyzkouseni</t>
  </si>
  <si>
    <t>Poznámka k položce:_x000d_
Hydraulické vyvážení chladicího systému_x000d_
viz.TZ č.D.1.4j-001</t>
  </si>
  <si>
    <t>Poznámka k položce:_x000d_
Prvotní naplnění a odvzdušnění systému._x000d_
viz.TZ č.D.1.4j-001</t>
  </si>
  <si>
    <t>Poznámka k položce:_x000d_
HZS zaregulování systému - chladicí zkouška_x000d_
viz.TZ č.D.1.4j-001</t>
  </si>
  <si>
    <t>Poznámka k položce:_x000d_
Zprovoznění (v kooperaci s MaR)_x000d_
viz.TZ č.D.1.4j-001</t>
  </si>
  <si>
    <t>Poznámka k položce:_x000d_
Stavební přípomoci, včetně vrtání prostrupů a zapravení._x000d_
viz.TZ č.D.1.4j-001</t>
  </si>
  <si>
    <t>C.A.4</t>
  </si>
  <si>
    <t>DISTRIBUCE CHLADICÍ VODY - Izolace</t>
  </si>
  <si>
    <t>C.A.4.1a</t>
  </si>
  <si>
    <t>D+M Izolační trubice ze syntetického kaučuku DN65 se strukturou uzavřených buněk pro izolování, rozvodů chlazení zabraňující kondenzaci, teplotní rozsah min. -40 ~ +85°C, součinitel tepelné</t>
  </si>
  <si>
    <t>Poznámka k položce:_x000d_
vodivosti při 0°C lambda =0,037W/mK, součinitel difuzního odporu difuze vodních par m=7000, stupeň hořlavosti B1, těžce hořlavý, samozhášivý, nešířící plamen, nekapající, jmenovitá tl. izolace min. 25mm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C.A.4.3 Izolace plošná._x000d_
viz.TZ č.D.1.4j-001</t>
  </si>
  <si>
    <t>C.A.4.2a</t>
  </si>
  <si>
    <t>D+M Izolační trubice ze syntetického kaučuku DN15 se strukturou uzavřených buněk pro izolování, rozvodů chlazení zabraňující kondenzaci, teplotní rozsah min. -40 ~ +85°C, součinitel tepelné</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</si>
  <si>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C.A.4.4 Izolace plošná_x000d_
viz.TZ č.D.1.4j-001</t>
  </si>
  <si>
    <t>C.A.4.2b</t>
  </si>
  <si>
    <t>D+M Izolační trubice ze syntetického kaučuku DN20 se strukturou uzavřených buněk pro izolování, rozvodů chlazení zabraňující kondenzaci, teplotní rozsah min. -40 ~ +85°C, součinitel tepelné</t>
  </si>
  <si>
    <t>C.A.4.2c</t>
  </si>
  <si>
    <t>D+M Izolační trubice ze syntetického kaučuku DN25 se strukturou uzavřených buněk pro izolování, rozvodů chlazení zabraňující kondenzaci, teplotní rozsah min. -40 ~ +85°C, součinitel tepelné</t>
  </si>
  <si>
    <t>C.A.4.2d</t>
  </si>
  <si>
    <t>D+M Izolační trubice ze syntetického kaučuku DN32 se strukturou uzavřených buněk pro izolování, rozvodů chlazení zabraňující kondenzaci, teplotní rozsah min. -40 ~ +85°C, součinitel tepelné</t>
  </si>
  <si>
    <t>C.A.4.2e</t>
  </si>
  <si>
    <t>D+M Izolační trubice ze syntetického kaučuku DN40 se strukturou uzavřených buněk pro izolování, rozvodů chlazení zabraňující kondenzaci, teplotní rozsah min. -40 ~ +85°C, součinitel tepelné</t>
  </si>
  <si>
    <t>C.A.4.2f</t>
  </si>
  <si>
    <t>D+M Izolační trubice ze syntetického kaučuku DN50 se strukturou uzavřených buněk pro izolování, rozvodů chlazení zabraňující kondenzaci, teplotní rozsah min. -40 ~ +85°C, součinitel tepelné</t>
  </si>
  <si>
    <t>C.A.4.3</t>
  </si>
  <si>
    <t>D+M Izolace plošná ze syntetického kaučuku pro izolování těles (čerpadla, armatury, nádrže), parametry dle požadavků izolačních trubic, tloušťka min. 25mm</t>
  </si>
  <si>
    <t>C.A.4.4</t>
  </si>
  <si>
    <t>D+M Izolace plošná ze syntetického kaučuku pro izolování těles (čerpadla, armatury, nádrže), parametry dle požadavků izolačních trubic, tloušťka min. 19mm</t>
  </si>
  <si>
    <t>C.A.4.5a</t>
  </si>
  <si>
    <t>D+M Izolační chladové objímky pro mechanické kotvení rozvodů DN65, jmenovitá tloušťka izolace 25 mm, (značení pro DN potrubí, nutno ověřit skutečný venkovní rozměr rozvodu)</t>
  </si>
  <si>
    <t>C.A.4.5b</t>
  </si>
  <si>
    <t>D+M Izolační chladové objímky pro mechanické kotvení rozvodů DN80, jmenovitá tloušťka izolace 25 mm, (značení pro DN potrubí, nutno ověřit skutečný venkovní rozměr rozvodu)</t>
  </si>
  <si>
    <t>C.A.4.6a</t>
  </si>
  <si>
    <t>D+M Izolační chladové objímky pro mechanické kotvení rozvodů DN15, jmenovitá tloušťka izolace 19 mm, (značení pro DN potrubí, nutno ověřit skutečný venkovní rozměr rozvodu)</t>
  </si>
  <si>
    <t>C.A.4.6b</t>
  </si>
  <si>
    <t>D+M Izolační chladové objímky pro mechanické kotvení rozvodů DN20, jmenovitá tloušťka izolace 19 mm, (značení pro DN potrubí, nutno ověřit skutečný venkovní rozměr rozvodu)</t>
  </si>
  <si>
    <t>C.A.4.6c</t>
  </si>
  <si>
    <t>D+M Izolační chladové objímky pro mechanické kotvení rozvodů DN25, jmenovitá tloušťka izolace 19 mm, (značení pro DN potrubí, nutno ověřit skutečný venkovní rozměr rozvodu)</t>
  </si>
  <si>
    <t>C.A.4.6d</t>
  </si>
  <si>
    <t>D+M Izolační chladové objímky pro mechanické kotvení rozvodů DN32, jmenovitá tloušťka izolace 19 mm, (značení pro DN potrubí, nutno ověřit skutečný venkovní rozměr rozvodu)</t>
  </si>
  <si>
    <t>C.A.4.6e</t>
  </si>
  <si>
    <t>D+M Izolační chladové objímky pro mechanické kotvení rozvodů DN40, jmenovitá tloušťka izolace 19 mm, (značení pro DN potrubí, nutno ověřit skutečný venkovní rozměr rozvodu)</t>
  </si>
  <si>
    <t>C.A.4.6f</t>
  </si>
  <si>
    <t>D+M Izolační chladové objímky pro mechanické kotvení rozvodů DN50, jmenovitá tloušťka izolace 19 mm, (značení pro DN potrubí, nutno ověřit skutečný venkovní rozměr rozvodu)</t>
  </si>
  <si>
    <t>C.A.4.7</t>
  </si>
  <si>
    <t>Neoprenové lepidlo 1l</t>
  </si>
  <si>
    <t>l</t>
  </si>
  <si>
    <t>C.A.4.8</t>
  </si>
  <si>
    <t>Čistič lepidla 1l</t>
  </si>
  <si>
    <t>C.A.4.9</t>
  </si>
  <si>
    <t>Samolepicí páska 3mm x 50mm x 15 m</t>
  </si>
  <si>
    <t>Dokumentace skutečného provedení stavby bude provedena ve 3D modelu programu Revit metodikou BIM, ve výstupním formátu ifc.</t>
  </si>
  <si>
    <t>Přesun hmot do v.36m</t>
  </si>
  <si>
    <t>D.1.4k - Zdroj a rozvody páry pro vlhčení</t>
  </si>
  <si>
    <t xml:space="preserve">A1 - Potrubí - Rozvody páry 2,5barg a kondenzátu pro vlhčení VZT </t>
  </si>
  <si>
    <t>A2 - Armatury parní</t>
  </si>
  <si>
    <t>A3 - Ostatní</t>
  </si>
  <si>
    <t>A4 - Izolace</t>
  </si>
  <si>
    <t>A5 - Doplňující položky</t>
  </si>
  <si>
    <t>A1</t>
  </si>
  <si>
    <t xml:space="preserve">Potrubí - Rozvody páry 2,5barg a kondenzátu pro vlhčení VZT </t>
  </si>
  <si>
    <t>1.1a</t>
  </si>
  <si>
    <t>D+M Nerezové potrubí materiál 1.4301 (AISI 304), DN 15 (19x1,5) v kotelnách a strojovnách</t>
  </si>
  <si>
    <t>Poznámka k položce:_x000d_
VIZ. VÝKRESY D.1.4k-100 až 103</t>
  </si>
  <si>
    <t>1.1c</t>
  </si>
  <si>
    <t>D+M Nerezové potrubí materiál 1.4301 (AISI 304), DN 25 (29x1,5) v kotelnách a strojovnách</t>
  </si>
  <si>
    <t>1.2a</t>
  </si>
  <si>
    <t>Příplatek za zhotovení přípojky z trubek nerezových DN 15</t>
  </si>
  <si>
    <t>1.2c</t>
  </si>
  <si>
    <t>Příplatek za zhotovení přípojky z trubek nerezových DN 25</t>
  </si>
  <si>
    <t>733190232R0P</t>
  </si>
  <si>
    <t>Tlaková zkouška nerezového potrubí do D 133</t>
  </si>
  <si>
    <t>Poznámka k položce:_x000d_
VIZ. D.1.4k-001 TECNICKÁ ZPRÁVA</t>
  </si>
  <si>
    <t>A2</t>
  </si>
  <si>
    <t>Armatury parní</t>
  </si>
  <si>
    <t>2.1a</t>
  </si>
  <si>
    <t>D+M Kulový kohout, celonerezový, trojdílny, přivařovací, ovládací páka DN 15</t>
  </si>
  <si>
    <t>2.1c</t>
  </si>
  <si>
    <t>D+M Kulový kohout, celonerezový, trojdílny, přivařovací, ovládací páka DN 25</t>
  </si>
  <si>
    <t>2.2b</t>
  </si>
  <si>
    <t>D+M Filtr, celonerezový, přivařovací DN 25</t>
  </si>
  <si>
    <t>998734204R00</t>
  </si>
  <si>
    <t>Přesun hmot pro armatury v objektech výšky do 36 m</t>
  </si>
  <si>
    <t>A3</t>
  </si>
  <si>
    <t>Ostatní</t>
  </si>
  <si>
    <t>6.10</t>
  </si>
  <si>
    <t>Dozor při svařování</t>
  </si>
  <si>
    <t>6.8</t>
  </si>
  <si>
    <t>Proplachy potrubí</t>
  </si>
  <si>
    <t xml:space="preserve">904      R02</t>
  </si>
  <si>
    <t>Hzs-zkousky v ramci montaz.praci, Topná zkouška</t>
  </si>
  <si>
    <t>998732202R00</t>
  </si>
  <si>
    <t>Přesun hmot pro strojovny v objektech výšky do 12 m</t>
  </si>
  <si>
    <t>A4</t>
  </si>
  <si>
    <t>Izolace</t>
  </si>
  <si>
    <t>722182001R00</t>
  </si>
  <si>
    <t>Montáž tepelné izolace potrubí samolepicí spoj nebo rychlouzávěr, do DN 25</t>
  </si>
  <si>
    <t>55396500R</t>
  </si>
  <si>
    <t>páska spojovací Al; samolepicí; tl. 0,03 mm; š = 50,0 mm; l = 50 m</t>
  </si>
  <si>
    <t>631433001R</t>
  </si>
  <si>
    <t xml:space="preserve">pouzdro potrubní minerální vlákno; povrchová úprava Al fólie; vnitřní průměr 22,0 mm; tl. izolace 20,0 mm; provozní teplota  do 200 °C; tepelná vodivost (10°C) 0,0330 W/mK; tepelná vodivost (40°C) 0,037 W/mK; tepelná vodivost (50°C) 0,039 W/mK</t>
  </si>
  <si>
    <t>631433202R</t>
  </si>
  <si>
    <t xml:space="preserve">pouzdro potrubní minerální vlákno; povrchová úprava Al fólie; vnitřní průměr 28,0 mm; tl. izolace 30,0 mm; provozní teplota  do 200 °C; tepelná vodivost (10°C) 0,0330 W/mK; tepelná vodivost (40°C) 0,037 W/mK; tepelná vodivost (50°C) 0,039 W/mK</t>
  </si>
  <si>
    <t>998722204R00</t>
  </si>
  <si>
    <t>Přesun hmot pro vnitřní vodovod v objektech výšky do 36 m</t>
  </si>
  <si>
    <t>Poznámka k položce:_x000d_
vodorovně do 50 m</t>
  </si>
  <si>
    <t>A5</t>
  </si>
  <si>
    <t>Doplňující položky</t>
  </si>
  <si>
    <t>100.22</t>
  </si>
  <si>
    <t>Moření a pasivace vnitř. povrchů rozvodů z nerezového potrubí materiál 1.4301 (AISI 304) provedeno, cirkulací.</t>
  </si>
  <si>
    <t>-143118005</t>
  </si>
  <si>
    <t xml:space="preserve">Poznámka k položce:_x000d_
Technologický postup: Moření cirkulací lázně, Oplach vodou, Pasivace cirkulací pasivačním roztokem, Oplach vodou. Potrubí, které netvoří ucelený okruh, propojí zhotovitel prací hadicemi. Mořící a pasivační roztok a odpadní vody po moření a pasivaci v objemu rovném objemu okruhu budou zhotovitelem zachycené a ekologicky zlikvidované.				_x000d_
</t>
  </si>
  <si>
    <t>Izolace armatur, plošná, minerální vlákno; povrchová úprava Al fólie; tl. izolace 20,0 mm; pro, armatury DN15 až DN20</t>
  </si>
  <si>
    <t xml:space="preserve">m2    </t>
  </si>
  <si>
    <t>-898522483</t>
  </si>
  <si>
    <t>Izolace armatur, plošná, minerální vlákno; povrchová úprava Al fólie; tl. izolace 30,0 mm; pro, armatury DN25 až DN32</t>
  </si>
  <si>
    <t>-1846291579</t>
  </si>
  <si>
    <t>D.1.5a_1 - Zdravotnická technologie pevně spojené se stavbou</t>
  </si>
  <si>
    <t>TECH - Zdravotnická technologie pevně spojené se stavbou</t>
  </si>
  <si>
    <t>TECH</t>
  </si>
  <si>
    <t>232101</t>
  </si>
  <si>
    <t>svítidlo vyšetřovací stropní</t>
  </si>
  <si>
    <t xml:space="preserve">Poznámka k položce:_x000d_
Dodávka, instalace a uvedení do provozu vyšetřovacích pojízdných svítidel a  svítidel ve variantě s upevněním na zeď, nebo s upevněním na eurolištu, včetně příslušenství, provedení instruktáže personálu a záruční a pozáruční servis._x000d_
Technická specifikace - vyšetřovacích svítidel_x000d_
Specifikace zákrokového vyšetřovacího světla s upevněním na zeď nebo strop_x000d_
Světlo musí být zdravotnickým prostředkem_x000d_
Světelný výkon svítidla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 _x000d_
Napájení svítidla 230V/50Hz_x000d_
Svítidlo bude připojeno na stávající rozvod el. proudu nebo napájeno přes el. zásuvku 230 V/ 50 Hz_x000d_
Součástí svítidla musí být držák na zeď hliníkový, a nebo stropní konstrukce_x000d_
Součástí dodávky musí být výchozí revize elektro _x000d_
Specifikace zákrokového vyšetřovacího svítidla v pojízdné variantě_x000d_
Svítidlo musí být zdravotnickým prostředkem_x000d_
Světelný výkon světla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materiálu_x000d_
Napájení svítidla 230V/50Hz_x000d_
Svítidlo má napájecí (přívodní) kabel připojitelný do elektrické zásuvky 230 V / 50 Hz_x000d_
Součástí dodávky svítidla musí být pojízdný stojan_x000d_
Specifikace zákrokového vyšetřovacího svítidla s upevněním na eurolištu_x000d_
Svítidlo musí být zdravotnickým prostředkem_x000d_
Světelný výkon světla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materiálu_x000d_
Napájení svítidla 230V/50Hz_x000d_
Svítidlo má napájecí (přívodní) kabel připojitelný do elektrické zásuvky 230 V / 50 Hz_x000d_
Součástí dodávky svítidla musí být držák na eurolištu_x000d_
Součást dodávky - pro všechna svítidla_x000d_
Součástí dodávky je výchozí revize elektro u variant pevně připojených svítidel_x000d_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 - pro všechna svítidla_x000d_
Délka záruky minimálně po dobu 24 měsíců, případně uveďte jinou delší_x000d_
Životnost přístroje minimálně 8 let</t>
  </si>
  <si>
    <t>232123</t>
  </si>
  <si>
    <t>svítidlo vyšetřovací nástěnné</t>
  </si>
  <si>
    <t>376130</t>
  </si>
  <si>
    <t>vyplachovač a desinfikátor ložních mís /1 cyklus 2podl.mísy + 4moč.láhve</t>
  </si>
  <si>
    <t xml:space="preserve">Poznámka k položce:_x000d_
kapacita 2 podložní mísy + 4 moč.láhve v 1 cyklu _x000d_
Technická specifikace_x000d_
Přístroj musí mít kapacitu komory minimálně 2 ks podložní mísy s poklicemi (výrobce Syntesys) a 4 ks močových lahví (výrobce Gamagroup)._x000d_
Přístroj musí umožnit zabudování držáků i pro jiný typ vyplachovacích nádob._x000d_
Přístroj musí mít funkci chlazení a sušení nádob._x000d_
Kontrola mycího procesu a přesnost nezávislého monitorování teploty při dezinfekci v souladu s požadavky ČSN EN ISO 15883-1 a 3 pro mycí a dezinfekční zařízení_x000d_
Přístroj musí mít dotykový displej_x000d_
Přístroj musí mít funkci čištění a dezinfekce celého systému, tj. mycí komory, nádoby na vodu a odtoku._x000d_
Přístroj musí být samostatně stojící a být vyroben z chemicky odolného materiálu určeného pro trvalý dlouhodobý provoz. _x000d_
Přístroj musí mít zamčená dvířka během cyklu pro zajištění bezpečnosti obsluhy._x000d_
Přístroj musí mít indikaci dokončení mycího cyklu a poruchových stavů_x000d_
Přístroj musí splňovat termickou desinfekci dle parametrů A0 60 a 600 nebo dle vyhlášky 306/2012 Sb._x000d_
Přístroj musí mít maximální rozměry (Š x H): 60 x 63 cm._x000d_
Dodavatel musí napojit přístroj na běžnou vodovodní přípojku studené a teplé vody, na odpad ve variantě do stěny (umístěný těsně nad zemí) přesné zaměření rozměrů a prostoru provede dodavatel sám. Napájení 230V/50Hz._x000d_
Součást dodávky_x000d_
Součástí dodávky musí být alespoň 2 ks držáku na podložní mísu výrobce Syntesys._x000d_
V rámci dodávky musí být prvotní náplň spotřebního materiálu (chemikálie vhodné pro mytí podložních mís a lahví)_x000d_
V rámci dodávky musí být také dodány bezpečnostní listy, prohlášení o shodě k použitým chemikáliím_x000d_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požadavky_x000d_
Délka záruky  minimálně po dobu 24 měsíců, případně uveďte jinou delší_x000d_
Životnost přístroje minimálně 8 let</t>
  </si>
  <si>
    <t>379000</t>
  </si>
  <si>
    <t>panel hygienický nerezový vč.výlevky s oplachem, směšovač dezinfekce,dávkovač dezinf. roztoků - orientační rozměry 500/525/340/2100 mm</t>
  </si>
  <si>
    <t xml:space="preserve">Poznámka k položce:_x000d_
hygienický panel pro profesionální dezinfekci povrchů _x000d_
kompaktní konstrukce z chromniklové oceli  _x000d_
panel s předinstalovaným systémem přívodu a odtoku vody _x000d_
      s dávkovačem dezinfekčního přípravku _x000d_
mikroprocesorové řízení dávkovacího automatu  _x000d_
rozsah dávkování 0,25% - 3% roztok _x000d_
displej se zobrazením hlášení dojití koncentrátu _x000d_
skladování koncentrátu ve spodní skříňce _x000d_
certifikace: atest BAM: BAM-DDE9; certifikát _x000d_
TÜV: E8 01 01 42634 001; certifikát DVGW: DW-0402BL058 _x000d_
ve spodní skříňce výlevka s kruhovým oplachem _x000d_
zásobní nádrž pro oplach výlevky integrovaná na panelu</t>
  </si>
  <si>
    <t>418221</t>
  </si>
  <si>
    <t>panel sprchový mixážní s dezinfekcí</t>
  </si>
  <si>
    <t xml:space="preserve">Poznámka k položce:_x000d_
sprchový panel poskytující efektivně řízený systém pro asistované sprchování _x000d_
kompaktní nástěnná jednotka _x000d_
sprcha s pistolovým uzávěrem  _x000d_
min. průtok vody 18l/min. _x000d_
zavěšení čistící desinfekční sprchy s pojistkou upozorňující na event. záměnu se sprchou _x000d_
termostat pro nastavení teploty vody _x000d_
hlídání stálosti tlaku a teploty vody termostatickým směšovačem _x000d_
vestavěný automatický uzávěr nadměrně teplé vody _x000d_
průtokoměr pro nastavení míchání desinfekčního roztoku a vody</t>
  </si>
  <si>
    <t>442005</t>
  </si>
  <si>
    <t>linka pracovní vč. dřezu, dolní+horní skříňky, odtah,prac.deska se zadním límcem, nerez provedení</t>
  </si>
  <si>
    <t xml:space="preserve">Poznámka k položce:_x000d_
cca 1600 mm_x000d_
Příloha č. 2 - Materiály a zpracování nerezového nábytku _x000d_
dolní skříňka pro dřez _x000d_
dřez lisovaný cca 500/400/280 mm_x000d_
1x pevná police v dolní části stolu (cca 100 - 150 mm od podlahy)_x000d_
dveře zašupovací_x000d_
pracovní deska se zadním límcem cca 1600 mm _x000d_
skříňky horní nástěnné policové s dvířky - celonerezové_x000d_
cca 1600/350/600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</si>
  <si>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449006</t>
  </si>
  <si>
    <t>linka pracovní vč. dvoudřezu, odtahu, dolní+horní skříňky, prac.deska se zadním límcem, nerez.proved</t>
  </si>
  <si>
    <t xml:space="preserve">Poznámka k položce:_x000d_
cca 1900 mm_x000d_
Příloha č. 2 - Materiály a zpracování nerezového nábytku _x000d_
dolní skříňka pro dvoudřez _x000d_
dřezy lisované cca á 400/400/280 mm_x000d_
1x pevná police v dolní části stolu (cca 100 - 150 mm od podlahy)_x000d_
dveře zašupovací_x000d_
dolní skříňky policové _x000d_
skříňky s jednou přestavitelnou policí_x000d_
skříňky s  pevnou policí v dolní části skříňky (cca 100 - 150 mm od podlahy)_x000d_
pracovní deska se zadním límcem cca 1900 mm _x000d_
skříňky horní nástěnné policové s dvířky - celonerezové_x000d_
cca 1900/350/600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</si>
  <si>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449007</t>
  </si>
  <si>
    <t>linka pracovní vč. dřezu, odtahu, dolní skříňky, prac.deska se zadním límcem, nerez.provedení</t>
  </si>
  <si>
    <t xml:space="preserve">Poznámka k položce:_x000d_
cca 1400 mm_x000d_
Příloha č. 2 - Materiály a zpracování nerezového nábytku _x000d_
stůl mycí skříňkový  _x000d_
dřez lisovaný cca 500/400/280 mm_x000d_
1x pevná police v dolní části stolu (cca 100 - 150 mm od podlahy)_x000d_
dveře zašupovací_x000d_
pracovní deska se zadním límcem cca 3200/700 mm _x000d_
vč. odtahu_x000d_
pod horními skříňkami nerezový zákryt VZT  _x000d_
uprostřed komínek - směr nahoru_x000d_
sací plocha (ze spodní části) bude zakryta mřížkou _x000d_
bez osvětlení _x000d_
materiál  AISI 316, tl. 1,0-1,5 m</t>
  </si>
  <si>
    <t>492000</t>
  </si>
  <si>
    <t>směšovač dezinfekce</t>
  </si>
  <si>
    <t>Poznámka k položce:_x000d_
decentralizovaná automatická dávkovací jednotka na přípravu a netlakové dávkování hotového dezinfekčního přípravku _x000d_
nebo mycího roztoku z koncentrátu a pitné vody_x000d_
 Elektronické čerpadlo koncentrátu_x000d_
 Elektronický průtokoměr vody_x000d_
 Koncentrace roztoku není závislá na kolísání tlaku ve vodovodním potrubí_x000d_
 Hladinový snímač koncentrátu_x000d_
 Bezpečné nízké napětí 24V_x000d_
 Jednoduché přepínání zvolené koncentrace bezpečnostním klíčem_x000d_
 Optická LED signalizace chodu (informativní chybové hlášení)_x000d_
 Možnost volby automatického vypnutí (často opakovaná přesná dávka)_x000d_
 Zabezpečení proti kontaminaci koncentrátem vodovodního potrubí_x000d_
 Hygienické celonerezové provedení_x000d_
Požadavky na umístění zařízení:_x000d_
 vodovod: G1/21", vnější závit_x000d_
 externí napájení 230V (adaptér 24V + přívodní šňůra 1,5 m)</t>
  </si>
  <si>
    <t>D.1.6_1.2b - Zabudovaný</t>
  </si>
  <si>
    <t>I.1 - NÁBYTEK</t>
  </si>
  <si>
    <t xml:space="preserve">    I.1.1 - STOLY</t>
  </si>
  <si>
    <t xml:space="preserve">    I.1.2 - SEDACÍ NÁBYTEK</t>
  </si>
  <si>
    <t xml:space="preserve">    I.1.3 - ÚLOŽNÝ NÁBYTEK</t>
  </si>
  <si>
    <t xml:space="preserve">    I.1.5 - PRACOVNÍ LINKY</t>
  </si>
  <si>
    <t xml:space="preserve">    I.1.7 - KUCHYŇKY </t>
  </si>
  <si>
    <t>I.2 - DOPLŇKY INTERIÉRU</t>
  </si>
  <si>
    <t>I.4 - SANITÁRNÍ DOPLŇKY</t>
  </si>
  <si>
    <t>I.5 - ORIENTAČNÍ SYSTÉM</t>
  </si>
  <si>
    <t>D1 - POVRCHY STĚN</t>
  </si>
  <si>
    <t xml:space="preserve">    I.2.1 - TAPETY</t>
  </si>
  <si>
    <t xml:space="preserve">    I.2.3 - OSTATNÍ POVRCHY</t>
  </si>
  <si>
    <t>I.1</t>
  </si>
  <si>
    <t>NÁBYTEK</t>
  </si>
  <si>
    <t>I.1.1</t>
  </si>
  <si>
    <t>STOLY</t>
  </si>
  <si>
    <t>PR6</t>
  </si>
  <si>
    <t>D+M, Pult recepční - 4275x700x750 mm</t>
  </si>
  <si>
    <t>PV2</t>
  </si>
  <si>
    <t>D+M, Pult velín, skříňová sestava - 7950x1150x750 mm</t>
  </si>
  <si>
    <t>I.1.2</t>
  </si>
  <si>
    <t>SEDACÍ NÁBYTEK</t>
  </si>
  <si>
    <t>LA8</t>
  </si>
  <si>
    <t>D+M, Lavice (DMZ) - 4200x550x960 mm</t>
  </si>
  <si>
    <t>I.1.3</t>
  </si>
  <si>
    <t>ÚLOŽNÝ NÁBYTEK</t>
  </si>
  <si>
    <t>SK3</t>
  </si>
  <si>
    <t>D+M, Skříň, 4-dveřová policová (dolní část dřevěné plné dveře, horní část bílé plné dveře) - 800x450x2150 mm</t>
  </si>
  <si>
    <t>SKL1</t>
  </si>
  <si>
    <t>D+M, Skříň lékařská, 4-dveřová, uzamykatelná (dolní část plné dveře, horní část prosklené dveře) - 800x600x2150 mm</t>
  </si>
  <si>
    <t>SKL2</t>
  </si>
  <si>
    <t>D+M, Skříň lékařská, 4-dveřová, uzamykatelná (dolní část plné dveře, horní část prosklené dveře) - 800x450x2150 mm</t>
  </si>
  <si>
    <t>SKN1</t>
  </si>
  <si>
    <t>D+M, Skříň nástěnná, policová, uzamykatelná - 1600x300x650 mm</t>
  </si>
  <si>
    <t>SKN2</t>
  </si>
  <si>
    <t>D+M, Skříň nástěnná, policová, uzamykatelná - 1400x300x650 mm</t>
  </si>
  <si>
    <t>SKU1</t>
  </si>
  <si>
    <t>D+M, Skříň se zabudovaným umyvadlerm, spodní + horní skříňka - 900x600x2150 mm</t>
  </si>
  <si>
    <t>SKŠ1</t>
  </si>
  <si>
    <t>D+M, Šatní skříň, 2-dveřová uzamykatelná bílá - 900x600x2150 mm</t>
  </si>
  <si>
    <t>SKŠ2</t>
  </si>
  <si>
    <t xml:space="preserve">D+M, Šatní skříň 1-dvéřová policová uzamykatelná, bílá  - 600x500x2150 mm</t>
  </si>
  <si>
    <t>SKD1</t>
  </si>
  <si>
    <t>D+M, Skříň s drátěným programem - 600x600x2150 mm</t>
  </si>
  <si>
    <t>I.1.5</t>
  </si>
  <si>
    <t>PRACOVNÍ LINKY</t>
  </si>
  <si>
    <t>PL12</t>
  </si>
  <si>
    <t>D+M, Pracovní linka, dolní + horní skříňky, pracovní deska z umělého kamene - délka 600 mm</t>
  </si>
  <si>
    <t>PL21</t>
  </si>
  <si>
    <t>D+M, Pracovní linka vč. dřezu a umyvadla, horní + dolní skříňky, pracovní deska z umělého kamene - délka 2400 mm</t>
  </si>
  <si>
    <t>PL22</t>
  </si>
  <si>
    <t>D+M, Pracovní linka vč. dřezu a umyvadla, horní + dolní skříňky, prostoru pro chladničku na léky, pracovní deska z umělého kamene - délka 3000 mm</t>
  </si>
  <si>
    <t>PL23</t>
  </si>
  <si>
    <t xml:space="preserve">D+M, Pracovní linka vč. dřezu, umyvadla, prostor pro podst.chladničku, dolní + horní skříňky, pracovní deska z umělého kamene  - délka 2400 mm</t>
  </si>
  <si>
    <t>PL24</t>
  </si>
  <si>
    <t>D+M, Pracovní linka vč. dřezu, dolní + horní skříňky, pracovní deska z umělého kamene - délka 3600 mm</t>
  </si>
  <si>
    <t>PL25</t>
  </si>
  <si>
    <t>D+M, Pracovní linka, dolní + horní skříňky, pracovní deska z umělého kamene - délka 4750 mm</t>
  </si>
  <si>
    <t>PL26</t>
  </si>
  <si>
    <t>D+M, Pracovní linka vč. dřezu, dolní + horní skříňky, prostor pro podst.chladničku, pracovní deska z umělého kamene - délka 4700 mm</t>
  </si>
  <si>
    <t>I.1.7</t>
  </si>
  <si>
    <t xml:space="preserve">KUCHYŇKY </t>
  </si>
  <si>
    <t>KL1</t>
  </si>
  <si>
    <t>D+M, Kuchyňská linka s umyvadlem, dřezem, lednicí, mikrovlnkou a myčkou, spodní a horní skříňky - délka 3000 mm</t>
  </si>
  <si>
    <t>KL2</t>
  </si>
  <si>
    <t>KL10</t>
  </si>
  <si>
    <t>D+M, Nábytková sestava zasedací místnost s kuchyňskou linkou, umyvadlem, dřezem, malou lednicí - délka 4500 mm</t>
  </si>
  <si>
    <t>KL19</t>
  </si>
  <si>
    <t>D+M, Kuchyňská linka s umyvadlem, dřezem, velkou lednicí a myčkou, spodní a horní skříňky. mikrovlnka samostatná nad myčkou - délka 3000 mm</t>
  </si>
  <si>
    <t>KLD6</t>
  </si>
  <si>
    <t>D+M, Dořez kuchyňské linky v místnosti B391-400 - délka 325 mm</t>
  </si>
  <si>
    <t>KLB2</t>
  </si>
  <si>
    <t>D+M, Barové sezení navazující na kuchyňskou linku v místnosti B391-220 - délka 1775 mm</t>
  </si>
  <si>
    <t>I.2</t>
  </si>
  <si>
    <t>DOPLŇKY INTERIÉRU</t>
  </si>
  <si>
    <t>VĚ1</t>
  </si>
  <si>
    <t>D+M, Věšák nástěnný, 3 háčky (1 háček x3) - _</t>
  </si>
  <si>
    <t>VĚ2</t>
  </si>
  <si>
    <t>D+M, Věšák nástěnný, 5 háčků (1 háček x5) - _</t>
  </si>
  <si>
    <t>SO1</t>
  </si>
  <si>
    <t>D+M, Skříňka na osobní věci (4 skříňky nad sebou) - 400x600x2150 mm</t>
  </si>
  <si>
    <t>ZR1</t>
  </si>
  <si>
    <t>D+M, Zrcadlo na stěnu 60x80 - 600x800 mm</t>
  </si>
  <si>
    <t>ZR2</t>
  </si>
  <si>
    <t>D+M, Zrcadlo na stěnu sklopné (bezbariérové) - 800x600 mm</t>
  </si>
  <si>
    <t>Z1</t>
  </si>
  <si>
    <t>D+M, Zástěna dělící nábytková - 1200x30x2050 mm</t>
  </si>
  <si>
    <t>Z3</t>
  </si>
  <si>
    <t>D+M, Zástěna dělící stropní, délka 2000 mm</t>
  </si>
  <si>
    <t>1993498249</t>
  </si>
  <si>
    <t>I.4</t>
  </si>
  <si>
    <t>SANITÁRNÍ DOPLŇKY</t>
  </si>
  <si>
    <t>SD1</t>
  </si>
  <si>
    <t>D+M, Dávkovač mýdla + dezinfekce - _</t>
  </si>
  <si>
    <t>SD2</t>
  </si>
  <si>
    <t>D+M, Zásobník na papírové ručníky + odpadkový koš 50L - _</t>
  </si>
  <si>
    <t>SD3</t>
  </si>
  <si>
    <t>D+M, WC M (zás. na toaletní papír, zás. na papírové podložky, wc kartáč, háček) - _</t>
  </si>
  <si>
    <t>SD4</t>
  </si>
  <si>
    <t>D+M, WC Ž (zás. na toaletní papír, zás. na papírové podložky, zás. na hygienické sáčky, odpadkový koš 5L, wc kefa, háček) - _</t>
  </si>
  <si>
    <t>SD5</t>
  </si>
  <si>
    <t>D+M, WC IM. M (zás. na toaletní papír, zás. na papírové podložky, wc kartáč, háček, zás. na papírové ručníky, odpadkový koš 5L) - _</t>
  </si>
  <si>
    <t>SD6</t>
  </si>
  <si>
    <t>D+M, WC IM. Ž (zás. na toaletní papír, zás. na papírové podložky, zás. na hygienické sáčky, odpadkový koš 5L, wc kartáč, háček, zás. na papírové ručníky) - _</t>
  </si>
  <si>
    <t>SD7</t>
  </si>
  <si>
    <t>D+M, Sprchy (polička, háček 2-itý, sprchový závěs) - _</t>
  </si>
  <si>
    <t>I.5</t>
  </si>
  <si>
    <t>ORIENTAČNÍ SYSTÉM</t>
  </si>
  <si>
    <t>OPP1</t>
  </si>
  <si>
    <t>D+M, Orientační panel patrový (nad plastovým obkladem)včetně grafických úprav - _</t>
  </si>
  <si>
    <t>OPP2</t>
  </si>
  <si>
    <t>D+M, Orientační panel patrový (na celou výšku místnosti), včetně grafických úprav - _</t>
  </si>
  <si>
    <t>OPP3</t>
  </si>
  <si>
    <t>D+M, Orientační panel patrový (číslo patra na schodišti), včetně grafických úprav - _</t>
  </si>
  <si>
    <t>OM1</t>
  </si>
  <si>
    <t>D+M, Označení místnosti bez jmenovky, včetně grafických úprav - _</t>
  </si>
  <si>
    <t>OM2</t>
  </si>
  <si>
    <t>D+M, Označení místnosti se jmenovkou, včetně grafických úprav - _</t>
  </si>
  <si>
    <t>OMP1</t>
  </si>
  <si>
    <t>D+M, Označení místnosti, plastické písmo na zdi, včetně grafických úprav - _</t>
  </si>
  <si>
    <t>OD1</t>
  </si>
  <si>
    <t>D+M, Označení dveří (vyšetřoven, rtg, operačních sálů), včetně grafických úprav - _</t>
  </si>
  <si>
    <t>OD2</t>
  </si>
  <si>
    <t>D+M, Označení dveří (svlékací box), včetně grafických úprav - _</t>
  </si>
  <si>
    <t>PIC1</t>
  </si>
  <si>
    <t>D+M, Piktogram místnosti, včetně grafických úprav - _</t>
  </si>
  <si>
    <t>PSV3</t>
  </si>
  <si>
    <t>D+M, Polepy skleněných výplní skleněných příček a dveří, včetně grafických úprav - _</t>
  </si>
  <si>
    <t>D1</t>
  </si>
  <si>
    <t>POVRCHY STĚN</t>
  </si>
  <si>
    <t>I.2.1</t>
  </si>
  <si>
    <t>TAPETY</t>
  </si>
  <si>
    <t>S-T5</t>
  </si>
  <si>
    <t xml:space="preserve">D+M, Tapeta v zasedacích místnostech  (šířka role 132 cm) - zasedací místnost</t>
  </si>
  <si>
    <t>I.2.3</t>
  </si>
  <si>
    <t>OSTATNÍ POVRCHY</t>
  </si>
  <si>
    <t>S-M1</t>
  </si>
  <si>
    <t>D+M, Magnetická stěna, povrchový nátěr v odstínu RAL 7044 - pracoviště zaměstnanců - za pracovními stoly, za pracovními židlemi</t>
  </si>
  <si>
    <t>S-M2</t>
  </si>
  <si>
    <t>D+M, Magnetická stěna, povrchový nátěr v odstínu RAL 6037 - za barem, DMZ</t>
  </si>
  <si>
    <t>1715581944</t>
  </si>
  <si>
    <t>S-MR1</t>
  </si>
  <si>
    <t>D+M, Umělý kámen, odstín bílá (3 nebo 10 mm) - vyšetřovny urgent</t>
  </si>
  <si>
    <t>SO03.02 - Vnitřní dostavba nízkoprahového urgentního příjmu</t>
  </si>
  <si>
    <t>SO03.e2 - Architektonicko stavební a konstrukční část a PBŘ</t>
  </si>
  <si>
    <t>632451234x03</t>
  </si>
  <si>
    <t>Potěr cementový litý CT - C25 - F5, tl. 55 m, vč. dodávky</t>
  </si>
  <si>
    <t>-634962587</t>
  </si>
  <si>
    <t>Skladba E 1.1</t>
  </si>
  <si>
    <t>40,5</t>
  </si>
  <si>
    <t>1004766529</t>
  </si>
  <si>
    <t>Skladba A2</t>
  </si>
  <si>
    <t>71,48</t>
  </si>
  <si>
    <t>Skladba C3</t>
  </si>
  <si>
    <t>48,8</t>
  </si>
  <si>
    <t>-471829097</t>
  </si>
  <si>
    <t>Skladba E2</t>
  </si>
  <si>
    <t>101,98</t>
  </si>
  <si>
    <t>631311135</t>
  </si>
  <si>
    <t>Mazanina tl přes 120 do 240 mm z betonu prostého bez zvýšených nároků na prostředí tř. C 20/25</t>
  </si>
  <si>
    <t>1891607396</t>
  </si>
  <si>
    <t>Skladba G9</t>
  </si>
  <si>
    <t>1*0,176</t>
  </si>
  <si>
    <t>631319175</t>
  </si>
  <si>
    <t>Příplatek k mazanině tl přes 120 do 240 mm za stržení povrchu spodní vrstvy před vložením výztuže</t>
  </si>
  <si>
    <t>-1477234118</t>
  </si>
  <si>
    <t>1337699976</t>
  </si>
  <si>
    <t>40,5*8,12/6000*1,1</t>
  </si>
  <si>
    <t>1*8,12/6000*1,1</t>
  </si>
  <si>
    <t>-1061804184</t>
  </si>
  <si>
    <t>-1309435125</t>
  </si>
  <si>
    <t>263,76</t>
  </si>
  <si>
    <t>1187690962</t>
  </si>
  <si>
    <t>-1275688189</t>
  </si>
  <si>
    <t>307546913</t>
  </si>
  <si>
    <t>-1158315038</t>
  </si>
  <si>
    <t>-1195548324</t>
  </si>
  <si>
    <t>PODLAHY</t>
  </si>
  <si>
    <t>Skladba E1.2</t>
  </si>
  <si>
    <t xml:space="preserve"> STĚNY</t>
  </si>
  <si>
    <t xml:space="preserve">"1.NP - B301-122"   3,69</t>
  </si>
  <si>
    <t>875547171</t>
  </si>
  <si>
    <t>1535716023</t>
  </si>
  <si>
    <t>40,5*1,05 'Přepočtené koeficientem množství</t>
  </si>
  <si>
    <t>28372326</t>
  </si>
  <si>
    <t>deska EPS 150 pro konstrukce s vysokým zatížením λ=0,035</t>
  </si>
  <si>
    <t>818262793</t>
  </si>
  <si>
    <t>71,48*0,1</t>
  </si>
  <si>
    <t>48,8*0,1</t>
  </si>
  <si>
    <t>1*0,1</t>
  </si>
  <si>
    <t>12,128*1,05 'Přepočtené koeficientem množství</t>
  </si>
  <si>
    <t>28375906</t>
  </si>
  <si>
    <t>deska EPS 200 pro konstrukce s velmi vysokým zatížením λ=0,034</t>
  </si>
  <si>
    <t>670482368</t>
  </si>
  <si>
    <t>101,98*0,1</t>
  </si>
  <si>
    <t>10,198*1,05 'Přepočtené koeficientem množství</t>
  </si>
  <si>
    <t>-1996929079</t>
  </si>
  <si>
    <t xml:space="preserve">"1PP: B391-460"  20,25</t>
  </si>
  <si>
    <t xml:space="preserve">"1PP: B391-030"  14</t>
  </si>
  <si>
    <t xml:space="preserve">"1PP: B391-040"  11,4</t>
  </si>
  <si>
    <t xml:space="preserve">"1PP: B391-050"  11,35</t>
  </si>
  <si>
    <t xml:space="preserve">"1PP: B391-051"  5,9</t>
  </si>
  <si>
    <t xml:space="preserve">"1PP: B391-052"  5</t>
  </si>
  <si>
    <t xml:space="preserve">"1PP: B391-053"  5,55</t>
  </si>
  <si>
    <t xml:space="preserve">"1PP: B391-490"  20,24</t>
  </si>
  <si>
    <t xml:space="preserve">"1PP: B391-480"  22,31</t>
  </si>
  <si>
    <t xml:space="preserve">"1PP: B391-470"  19,76</t>
  </si>
  <si>
    <t xml:space="preserve">"1PP: B391-010"  26,5</t>
  </si>
  <si>
    <t xml:space="preserve">"1PP: B391-020"  35,04</t>
  </si>
  <si>
    <t xml:space="preserve">"1PP: B391-020"  44,42</t>
  </si>
  <si>
    <t xml:space="preserve">"1PP: "  4,8</t>
  </si>
  <si>
    <t>143576940</t>
  </si>
  <si>
    <t>246,52*1,1 'Přepočtené koeficientem množství</t>
  </si>
  <si>
    <t>1258283769</t>
  </si>
  <si>
    <t>1087851456</t>
  </si>
  <si>
    <t>-398521798</t>
  </si>
  <si>
    <t>"1PP" 7,7</t>
  </si>
  <si>
    <t>-1566420969</t>
  </si>
  <si>
    <t>LT_SDK KONSTRUKCE JEDNODUCHÁ 150mm - SO 03</t>
  </si>
  <si>
    <t>"1PP" 146,69</t>
  </si>
  <si>
    <t>"1PP" 49,82</t>
  </si>
  <si>
    <t>-1486183343</t>
  </si>
  <si>
    <t>LT_SDK KONSTRUKCE PŘEDSAZENÁ 75mm SO 03</t>
  </si>
  <si>
    <t>"1PP" 29,92</t>
  </si>
  <si>
    <t>-2146916065</t>
  </si>
  <si>
    <t>LT_SDK KONSTRUKCE PŘEDSAZENÁ 125mm - SO 03</t>
  </si>
  <si>
    <t>"1PP" 64,35</t>
  </si>
  <si>
    <t>LT_SDK KONSTRUKCE PŘEDSAZENÁ 200mm - SO 03</t>
  </si>
  <si>
    <t>"1PP" 2,01</t>
  </si>
  <si>
    <t>-667082871</t>
  </si>
  <si>
    <t>-1398378953</t>
  </si>
  <si>
    <t>1641951461</t>
  </si>
  <si>
    <t>-849265802</t>
  </si>
  <si>
    <t xml:space="preserve">"1PP"  10,6</t>
  </si>
  <si>
    <t xml:space="preserve">"1PP"  7,66</t>
  </si>
  <si>
    <t xml:space="preserve">"1PP"  8,17</t>
  </si>
  <si>
    <t xml:space="preserve">"1PP"  5,87</t>
  </si>
  <si>
    <t xml:space="preserve">"1PP"  10,23</t>
  </si>
  <si>
    <t>521186589</t>
  </si>
  <si>
    <t xml:space="preserve">"1PP"  38,6</t>
  </si>
  <si>
    <t xml:space="preserve">"1PP"  54,17</t>
  </si>
  <si>
    <t>1758422991</t>
  </si>
  <si>
    <t>"1PP - "10,6</t>
  </si>
  <si>
    <t>"1PP - "7,66</t>
  </si>
  <si>
    <t>"1PP - "8,17</t>
  </si>
  <si>
    <t>"1PP - "5,87</t>
  </si>
  <si>
    <t>"1PP - "10,23</t>
  </si>
  <si>
    <t>"1PP - "38,6</t>
  </si>
  <si>
    <t>"1PP - "54,17</t>
  </si>
  <si>
    <t>-2132714949</t>
  </si>
  <si>
    <t xml:space="preserve">"1PP"  12,96</t>
  </si>
  <si>
    <t xml:space="preserve">"1PP"  19,44</t>
  </si>
  <si>
    <t xml:space="preserve">"1PP"  35,88</t>
  </si>
  <si>
    <t>-653636414</t>
  </si>
  <si>
    <t xml:space="preserve">"1PP"  7,61</t>
  </si>
  <si>
    <t xml:space="preserve">"1PP"  9,02</t>
  </si>
  <si>
    <t xml:space="preserve">"1PP"  1,95</t>
  </si>
  <si>
    <t xml:space="preserve">"1PP"  1,35</t>
  </si>
  <si>
    <t xml:space="preserve">"1PP"  0,92</t>
  </si>
  <si>
    <t xml:space="preserve">"1PP"  1,13</t>
  </si>
  <si>
    <t>D+M Obklad protipožární, vč. pomocných prací, doplňků, nosné kce, dle PBŘ (dle PD)</t>
  </si>
  <si>
    <t>-354556429</t>
  </si>
  <si>
    <t xml:space="preserve">"1.PP - B391-470"   2,6</t>
  </si>
  <si>
    <t xml:space="preserve">"1.PP - B391-480"   2,6</t>
  </si>
  <si>
    <t xml:space="preserve">"1.PP - B391-490"   2,6</t>
  </si>
  <si>
    <t>-731568925</t>
  </si>
  <si>
    <t>-1101781733</t>
  </si>
  <si>
    <t>766000Z053P</t>
  </si>
  <si>
    <t>D+M Z53 P Dveře dvoukřídlé otočné 1700x2150 mm, s PO EI 30/DP1-S200, včetně příslušenství, doplňků, přesná specifikace dle PD</t>
  </si>
  <si>
    <t>1622398298</t>
  </si>
  <si>
    <t>766000D133L</t>
  </si>
  <si>
    <t>D+M D133 L Dveře jednokřídlé otočné 1000x2150 mm, s PO EW 30/DP3-C, včetně příslušenství, doplňků, přesná specifikace dle PD</t>
  </si>
  <si>
    <t>-1721461844</t>
  </si>
  <si>
    <t>766000D133P</t>
  </si>
  <si>
    <t>D+M D133 P Dveře jednokřídlé otočné 1000x2150 mm, s PO EW 30/DP3-C, včetně příslušenství, doplňků, přesná specifikace dle PD</t>
  </si>
  <si>
    <t>247280097</t>
  </si>
  <si>
    <t>766000D134P</t>
  </si>
  <si>
    <t>D+M D134 P Dveře jednokřídlé otočné 900x2150 mm, včetně příslušenství, doplňků, přesná specifikace dle PD</t>
  </si>
  <si>
    <t>-1545969931</t>
  </si>
  <si>
    <t>766000D135L</t>
  </si>
  <si>
    <t>D+M D135 L Dveře jednokřídlé otočné 800x2150 mm, včetně příslušenství, doplňků, přesná specifikace dle PD</t>
  </si>
  <si>
    <t>-702002415</t>
  </si>
  <si>
    <t>766000D136P</t>
  </si>
  <si>
    <t>D+M D136 P Dveře jednokřídlé otočné 1000x2150 mm, včetně příslušenství, doplňků, přesná specifikace dle PD</t>
  </si>
  <si>
    <t>-267680939</t>
  </si>
  <si>
    <t>766000D137L</t>
  </si>
  <si>
    <t>D+M D137 L Dveře jednokřídlé otočné 900x2150 mm, včetně příslušenství, doplňků, přesná specifikace dle PD</t>
  </si>
  <si>
    <t>-1495875248</t>
  </si>
  <si>
    <t>766000D138L</t>
  </si>
  <si>
    <t>D+M D138 L Dveře jednokřídlé posuvné 1000x2150 mm, včetně příslušenství, doplňků, přesná specifikace dle PD</t>
  </si>
  <si>
    <t>-1744931294</t>
  </si>
  <si>
    <t>766000D138P</t>
  </si>
  <si>
    <t>D+M D138 P Dveře jednokřídlé posuvné 1000x2150 mm, včetně příslušenství, doplňků, přesná specifikace dle PD</t>
  </si>
  <si>
    <t>1459797108</t>
  </si>
  <si>
    <t>766000D139P</t>
  </si>
  <si>
    <t>D+M D139 P Dveře jednokřídlé otočné 1000x2150 mm, včetně příslušenství, doplňků, přesná specifikace dle PD</t>
  </si>
  <si>
    <t>471537223</t>
  </si>
  <si>
    <t>766000D140L</t>
  </si>
  <si>
    <t>D+M D140 L Dveře jednokřídlé otočné 1300x2150 mm, včetně příslušenství, doplňků, přesná specifikace dle PD</t>
  </si>
  <si>
    <t>-515021610</t>
  </si>
  <si>
    <t>766000D140P</t>
  </si>
  <si>
    <t>D+M D140 P Dveře jednokřídlé otočné 1300x2150 mm, včetně příslušenství, doplňků, přesná specifikace dle PD</t>
  </si>
  <si>
    <t>-622106776</t>
  </si>
  <si>
    <t>766000A133</t>
  </si>
  <si>
    <t>D+M A133 Vnitřní hliníková stěna, dveře dvoukřídlé posuvné 1500x2450 mm, včetně příslušenství, doplňků, přesná specifikace dle PD</t>
  </si>
  <si>
    <t>1647624087</t>
  </si>
  <si>
    <t>767000ZO11</t>
  </si>
  <si>
    <t>D+M ZO11 vnitřní stěna skleněná, s automaticky posuvnými dveřmi, Al profily 8345x3000 mm, včetně PÚ, kotvení, doplňků, dle PD (přesná specifikace viz D.1.01.1-502 - Výpis prosklených stěn a fasád)</t>
  </si>
  <si>
    <t>1025032739</t>
  </si>
  <si>
    <t>1175361817</t>
  </si>
  <si>
    <t>-877188151</t>
  </si>
  <si>
    <t>767000Z050</t>
  </si>
  <si>
    <t>D+M Z50 čistící rohož do vstupních prostor 8350x4875 mm, včetně PÚ, kotvení, doplňků, dle PD (přesná specifikace viz D.1.01.1-501 - Výpis zámečnických výrobků)</t>
  </si>
  <si>
    <t>540430360</t>
  </si>
  <si>
    <t>767000Z107</t>
  </si>
  <si>
    <t>D+M Z107 zrcadlo vlepené do obkladu 1300x850 mm, včetně PÚ, kotvení, doplňků, dle PD (přesná specifikace viz D.1.01.1-501 - Výpis zámečnických výrobků)</t>
  </si>
  <si>
    <t>1914478987</t>
  </si>
  <si>
    <t>-479621957</t>
  </si>
  <si>
    <t>1534740229</t>
  </si>
  <si>
    <t>769000P01b</t>
  </si>
  <si>
    <t>641110506</t>
  </si>
  <si>
    <t>769000P02b</t>
  </si>
  <si>
    <t>1094093987</t>
  </si>
  <si>
    <t>769000P02i</t>
  </si>
  <si>
    <t>1184885818</t>
  </si>
  <si>
    <t>769000P03a</t>
  </si>
  <si>
    <t>-1452407848</t>
  </si>
  <si>
    <t>-1657358509</t>
  </si>
  <si>
    <t xml:space="preserve">"1PP: B391-020"  32,35</t>
  </si>
  <si>
    <t xml:space="preserve">"1PP: B391-020"  69,63</t>
  </si>
  <si>
    <t>-65172913</t>
  </si>
  <si>
    <t>771151021</t>
  </si>
  <si>
    <t>Samonivelační stěrka podlah pevnosti 30 MPa tl 3 mm</t>
  </si>
  <si>
    <t>-565493081</t>
  </si>
  <si>
    <t>-1027056839</t>
  </si>
  <si>
    <t>1278754101</t>
  </si>
  <si>
    <t>101,98*1,1 'Přepočtené koeficientem množství</t>
  </si>
  <si>
    <t>1336217723</t>
  </si>
  <si>
    <t>63,76</t>
  </si>
  <si>
    <t>1272541965</t>
  </si>
  <si>
    <t>15,7</t>
  </si>
  <si>
    <t>285051026</t>
  </si>
  <si>
    <t>303181416</t>
  </si>
  <si>
    <t>-2147476522</t>
  </si>
  <si>
    <t xml:space="preserve">"1PP: B391-460"  18,95</t>
  </si>
  <si>
    <t xml:space="preserve">"1PP: B391-030"  9,29</t>
  </si>
  <si>
    <t xml:space="preserve">"1PP: B391-040"  7,28</t>
  </si>
  <si>
    <t xml:space="preserve">"1PP: B391-050"  7,61</t>
  </si>
  <si>
    <t xml:space="preserve">"1PP: B391-051"  2,07</t>
  </si>
  <si>
    <t xml:space="preserve">"1PP: B391-052"  1,42</t>
  </si>
  <si>
    <t xml:space="preserve">"1PP: B391-053"  1,17</t>
  </si>
  <si>
    <t xml:space="preserve">"1PP: B391-490"  23,69</t>
  </si>
  <si>
    <t xml:space="preserve">"1PP: B391-480"  27,52</t>
  </si>
  <si>
    <t xml:space="preserve">"1PP: B391-470"  21,28</t>
  </si>
  <si>
    <t>1305760491</t>
  </si>
  <si>
    <t>-1012783424</t>
  </si>
  <si>
    <t>320601027</t>
  </si>
  <si>
    <t>-1282425973</t>
  </si>
  <si>
    <t>331732032</t>
  </si>
  <si>
    <t>851497110</t>
  </si>
  <si>
    <t xml:space="preserve">"plocha"  71,48*1,1</t>
  </si>
  <si>
    <t>"vytažení" 93,69*0,1*1,1</t>
  </si>
  <si>
    <t>-496769635</t>
  </si>
  <si>
    <t>521424362</t>
  </si>
  <si>
    <t>-1339149149</t>
  </si>
  <si>
    <t xml:space="preserve">"plocha"  48,8*1,1</t>
  </si>
  <si>
    <t>"vytažení" 42,07*0,1*1,1</t>
  </si>
  <si>
    <t>-1200867152</t>
  </si>
  <si>
    <t>-1627835175</t>
  </si>
  <si>
    <t>51590668</t>
  </si>
  <si>
    <t>12,6</t>
  </si>
  <si>
    <t>1527820332</t>
  </si>
  <si>
    <t>1464576957</t>
  </si>
  <si>
    <t xml:space="preserve">"1.PP - B391-051"   7,82</t>
  </si>
  <si>
    <t xml:space="preserve">"1.PP - B391-052"   8,12</t>
  </si>
  <si>
    <t xml:space="preserve">"1.PP - B391-053"   4,41</t>
  </si>
  <si>
    <t>2019232857</t>
  </si>
  <si>
    <t>obklad velkoformátový keramický hladký přes 4 do 6ks/m2, dle PD</t>
  </si>
  <si>
    <t>950311012</t>
  </si>
  <si>
    <t>20,35*1,13 'Přepočtené koeficientem množství</t>
  </si>
  <si>
    <t>-498991507</t>
  </si>
  <si>
    <t>3*4*2,15</t>
  </si>
  <si>
    <t>-391833479</t>
  </si>
  <si>
    <t>-925900870</t>
  </si>
  <si>
    <t>-1942322580</t>
  </si>
  <si>
    <t>-1160265136</t>
  </si>
  <si>
    <t>415860566</t>
  </si>
  <si>
    <t>1740521211</t>
  </si>
  <si>
    <t>1605269833</t>
  </si>
  <si>
    <t>"1PP - B391-010"26,14*3,715</t>
  </si>
  <si>
    <t>"1PP - B391-020"179,69*3,715</t>
  </si>
  <si>
    <t>"1PP - B391-030"13,4*3,715</t>
  </si>
  <si>
    <t>"1PP - B391-040"10,8*3,715</t>
  </si>
  <si>
    <t>"1PP - B391-050"12,2*3,715</t>
  </si>
  <si>
    <t>"1PP - B391-051"5,6*3,715</t>
  </si>
  <si>
    <t>"1PP - B391-052"4,8*3,715</t>
  </si>
  <si>
    <t>"1PP - B391-053"8,05*3,715</t>
  </si>
  <si>
    <t>"1PP - B391-460"19,75*3,715</t>
  </si>
  <si>
    <t>"1PP - B391-470"19,15*3,715</t>
  </si>
  <si>
    <t>"1PP - B391-480"21,1*3,715</t>
  </si>
  <si>
    <t>"1PP - B391-490"19,94*3,715</t>
  </si>
  <si>
    <t>STROPY</t>
  </si>
  <si>
    <t>135,3</t>
  </si>
  <si>
    <t>722 - Vnitřní vodovod</t>
  </si>
  <si>
    <t>Potrubí HT odpadní svislé, D 40 x 1,8 mm</t>
  </si>
  <si>
    <t>Poznámka k položce:_x000d_
viz. výkr.č. D.1.4a - 104.C1</t>
  </si>
  <si>
    <t>721176113R00</t>
  </si>
  <si>
    <t>Potrubí HT odpadní svislé vnější průměr D 50 mm, tloušťka stěny 1,8 mm, DN 50</t>
  </si>
  <si>
    <t xml:space="preserve">Poznámka k položce:_x000d_
včetně tvarovek, objímek. Bez zednických výpomocí._x000d_
  viz. výkr.č. D.1.4a - 104.C1</t>
  </si>
  <si>
    <t>721176115R00</t>
  </si>
  <si>
    <t>Potrubí HT odpadní svislé vnější průměr D 110 mm, tloušťka stěny 2,7 mm, DN 100</t>
  </si>
  <si>
    <t>D+M Zápachový uzávěr dřezový s přípojkou pro spotřebiče a zpětnou klapkou DN 50 + odpadní, ventil se sítkem nerez 6/4"</t>
  </si>
  <si>
    <t>D+M Podomítková zápach.uzávěrka pro odvod kondenzátu DN 32 (odvodnění stropních a nástěn.jednotek)</t>
  </si>
  <si>
    <t xml:space="preserve">Poznámka k položce:_x000d_
vyvedení a upevnění odpadních výpustek,_x000d_
  viz. výkr.č. D.1.4a - 104.C1</t>
  </si>
  <si>
    <t xml:space="preserve">Poznámka k položce:_x000d_
Montáž manžety ke stěně nebo stropu pomocí rozpěrné hmoždinky se šroubem. Cena obsahuje i dodávku manžety a spojovacích prostředků.  viz. výkr.č. D.1.4a - 104.C1</t>
  </si>
  <si>
    <t>998721204R00</t>
  </si>
  <si>
    <t>Přesun hmot pro vnitřní kanalizaci v objektech výšky do 36 m</t>
  </si>
  <si>
    <t>Poznámka k položce:_x000d_
50 m vodorovně, měřeno od těžiště půdorysné plochy skládky do těžiště půdorysné plochy objektu</t>
  </si>
  <si>
    <t>D+M Umývadlo hranaté bez otvoru pro baterii, barva bílá, 550x440 mm, samostatně stojící</t>
  </si>
  <si>
    <t>D+M Umyvadlo zdravotní pro TP 640 x 550 mm, bílé</t>
  </si>
  <si>
    <t>D+M Modul pro závěsné WC, pro zabudování suchým procesem, se sam. ocel. rámem, nosnost 400 kg, nádržka izolována proti rosení, vč. splachovacího tlačítka</t>
  </si>
  <si>
    <t xml:space="preserve">D+M Podomítkový modul  pro upevnění opěrných madel</t>
  </si>
  <si>
    <t>998725204R00</t>
  </si>
  <si>
    <t>Přesun hmot pro zařizovací předměty v objektech výšky do 36 m</t>
  </si>
  <si>
    <t>Vnitřní vodovod</t>
  </si>
  <si>
    <t>Poznámka k položce:_x000d_
viz. výkr.č. D.1.4a-113.C1</t>
  </si>
  <si>
    <t>722182011RT1</t>
  </si>
  <si>
    <t>Montáž tepelné izolace potrubí lepicí páska, sponky, do DN 25</t>
  </si>
  <si>
    <t>722-003</t>
  </si>
  <si>
    <t>722-004</t>
  </si>
  <si>
    <t>Poznámka k položce:_x000d_
V položce je kalkulována dodávka izolační trubice, spon a lepicí pásky. viz. výkr.č. D.1.4a-113.C1</t>
  </si>
  <si>
    <t>D+M Umyvadlová nástěnná páková baterie s otočným plochým ústím délky 200 mm, DN15-chrom, rozteč</t>
  </si>
  <si>
    <t>D+M Umyvadlová stojánková páková baterie s otočným plochým ústím délky 170 mm, DN 15, páková - chrom</t>
  </si>
  <si>
    <t>D+M Dřezová nástěnná páková baterie s otočným plochým ústím délky 255 mm, DN15-chrom, rozteč 150 mm</t>
  </si>
  <si>
    <t>722-07</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</si>
  <si>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D.1.4b-109-114</t>
  </si>
  <si>
    <t>Poznámka k položce:_x000d_
V položce je kalkulována dodávka izolační trubice, spon a lepicí pásky.viz. D.1.4b-001 TZ_x000d_
izolace potrubí vedeného v podlaze : 10,0</t>
  </si>
  <si>
    <t>Poznámka k položce:_x000d_
viz. D.1.4b-001 TZ_x000d_
D15 : 52,0_x000d_
Odkaz na mn. položky pořadí 16 : 16,00000_x000d_
Odkaz na mn. položky pořadí 17 : 16,00000_x000d_
Odkaz na mn. položky pořadí 18 : 65,00000</t>
  </si>
  <si>
    <t>Poznámka k položce:_x000d_
Včetně dodávky vody, uzavření a zabezpečení konců potrubí.viz. D.1.4b-001 TZ_x000d_
Odkaz na mn. položky pořadí 2 : 62,00000_x000d_
Odkaz na mn. položky pořadí 3 : 16,00000_x000d_
Odkaz na mn. položky pořadí 4 : 16,00000_x000d_
Odkaz na mn. položky pořadí 5 : 65,00000</t>
  </si>
  <si>
    <t>Poznámka k položce:_x000d_
viz.výkr.č. D.1.4b-109-114</t>
  </si>
  <si>
    <t>Poznámka k položce:_x000d_
kohout s hadicovou vývodkou a zátkouviz.výkr.č. D.1.4b-109-114</t>
  </si>
  <si>
    <t>Poznámka k položce:_x000d_
viz. D.1.4b-001 TZ_x000d_
3.1 : 1</t>
  </si>
  <si>
    <t>Poznámka k položce:_x000d_
viz. D.1.4b-001 TZ_x000d_
3.1 : 2+4</t>
  </si>
  <si>
    <t>Poznámka k položce:_x000d_
viz.výkr.č. D.1.4b-109-114_x000d_
3.1 : 1</t>
  </si>
  <si>
    <t>Poznámka k položce:_x000d_
viz.výkr.č. D.1.4b-109-114_x000d_
3.1 : 2</t>
  </si>
  <si>
    <t>Poznámka k položce:_x000d_
viz.výkr.č. D.1.4b-109-114_x000d_
3.1 : 4</t>
  </si>
  <si>
    <t>722155115R0P</t>
  </si>
  <si>
    <t>Vlnovcové hadice z nerez oceli; včetně šroubení s vnitřním závitem a těsněním do 110°C; PN16 DN 25, délka 1m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</si>
  <si>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D.1.4b-109-114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</si>
  <si>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D.1.4b-109-114_x000d_
pro clony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</si>
  <si>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1</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</si>
  <si>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</si>
  <si>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4</t>
  </si>
  <si>
    <t>735-3.2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</si>
  <si>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D.1.4b-109-114_x000d_
3.2 : 7</t>
  </si>
  <si>
    <t>Poznámka k položce:_x000d_
viz. D.1.4b-001 TZ_x000d_
Odkaz na mn. položky pořadí 16 : 16,00000</t>
  </si>
  <si>
    <t>Poznámka k položce:_x000d_
viz. D.1.4b-001 TZ_x000d_
Odkaz na mn. položky pořadí 17 : 16,00000</t>
  </si>
  <si>
    <t>Poznámka k položce:_x000d_
viz. D.1.4b-001 TZ_x000d_
Odkaz na mn. položky pořadí 18 : 65,00000</t>
  </si>
  <si>
    <t>M2130201 - Rozvaděč 01R18</t>
  </si>
  <si>
    <t>M2130202 - Řídící systém DALI - osvětlení</t>
  </si>
  <si>
    <t>M2130203 - Řídící systém DALI - žaluzie</t>
  </si>
  <si>
    <t>M2130204 - Hlavní osvětlení</t>
  </si>
  <si>
    <t>M2130205 - Nouzové osvětlení</t>
  </si>
  <si>
    <t>M2130206 - Silnoproudá elektroinstalace</t>
  </si>
  <si>
    <t>M2130207 - Hodinové sazby</t>
  </si>
  <si>
    <t>M2130201</t>
  </si>
  <si>
    <t>D14c320001</t>
  </si>
  <si>
    <t xml:space="preserve">Poznámka k položce:_x000d_
2PE AC 50Hz 230V / IT D.1.4c-224 - vzorový,                  D.1.4c-229 - vzorový</t>
  </si>
  <si>
    <t>M2130202</t>
  </si>
  <si>
    <t>D14c320002</t>
  </si>
  <si>
    <t>D14c320003</t>
  </si>
  <si>
    <t xml:space="preserve">528  DALI 2 repeater – posilovač sběrnice DALI2 signálu o 250mA (23V), galvanické oddělení DLAI, linek pro výstup z podružných rozvaděčů</t>
  </si>
  <si>
    <t>D14c320004</t>
  </si>
  <si>
    <t>D14c320005</t>
  </si>
  <si>
    <t>D14c320006</t>
  </si>
  <si>
    <t>D14c320007</t>
  </si>
  <si>
    <t>D14c320008</t>
  </si>
  <si>
    <t>D14c320009</t>
  </si>
  <si>
    <t>D14c320010</t>
  </si>
  <si>
    <t>M2130203</t>
  </si>
  <si>
    <t>D14c320011</t>
  </si>
  <si>
    <t>Poznámka k položce:_x000d_
bezpečnost dle EN61347-2-11, Enviromentální kompatibilita s WEEE a RoHS D.1.4c-153</t>
  </si>
  <si>
    <t>D14c320012</t>
  </si>
  <si>
    <t>Poznámka k položce:_x000d_
D.1.4c-153</t>
  </si>
  <si>
    <t>M2130204</t>
  </si>
  <si>
    <t>D14c320013</t>
  </si>
  <si>
    <t>D14c320014</t>
  </si>
  <si>
    <t>D14c320015</t>
  </si>
  <si>
    <t>D14c320016</t>
  </si>
  <si>
    <t>D14c320017</t>
  </si>
  <si>
    <t>D14c320018</t>
  </si>
  <si>
    <t>D14c320019</t>
  </si>
  <si>
    <t>D14c320020</t>
  </si>
  <si>
    <t>D14c320021</t>
  </si>
  <si>
    <t xml:space="preserve">"U1" Vestavné architektonické LED svítidlo, kruhové (Downlight), hliník/akrylátové sklo, průměr 220, mm, 31W, 4100 lm,  4000K, index podání barev Ra&gt;90, IP43, stmívatelné (1÷100%) - předřadník DALI,</t>
  </si>
  <si>
    <t>D14c320022</t>
  </si>
  <si>
    <t xml:space="preserve">"U2" Zapuštěné architektonické LED svítidlo, kruhové, tělo z hliníku/opálový difuzér, průměr 300 mm,, hloubka 70 mm, 14W, 16664 lm,  3000K, index podání barev Ra&gt;80, IP54, stmívatelné (1÷100%) -</t>
  </si>
  <si>
    <t>Poznámka k položce:_x000d_
předřadník DALI, barva stříbrná D.1.4c-112</t>
  </si>
  <si>
    <t>D14c320023</t>
  </si>
  <si>
    <t>D14c320024</t>
  </si>
  <si>
    <t>D14c320025</t>
  </si>
  <si>
    <t>D14c320026</t>
  </si>
  <si>
    <t>D14c320027</t>
  </si>
  <si>
    <t>D14c320028</t>
  </si>
  <si>
    <t>D14c320029</t>
  </si>
  <si>
    <t>D14c320030</t>
  </si>
  <si>
    <t>D14c320031</t>
  </si>
  <si>
    <t>D14c320032</t>
  </si>
  <si>
    <t>D14c320033</t>
  </si>
  <si>
    <t>D14c320034</t>
  </si>
  <si>
    <t>D14c320035</t>
  </si>
  <si>
    <t>D14c320036</t>
  </si>
  <si>
    <t>Krabice přístrojová do dutých příček, bezhalogenová</t>
  </si>
  <si>
    <t>D14c320037</t>
  </si>
  <si>
    <t>D14c320038</t>
  </si>
  <si>
    <t>D14c320039</t>
  </si>
  <si>
    <t>D14c320040</t>
  </si>
  <si>
    <t>D14c320041</t>
  </si>
  <si>
    <t>D14c320042</t>
  </si>
  <si>
    <t>D14c320043</t>
  </si>
  <si>
    <t>D14c320044</t>
  </si>
  <si>
    <t>M2130205</t>
  </si>
  <si>
    <t>D14c320045</t>
  </si>
  <si>
    <t>D14c320046</t>
  </si>
  <si>
    <t xml:space="preserve">"NG" Nouzové LED svítidlo, protipanické, rozm. 159 x 159 x 56,5 mm, 240 lm, 8,3VA/4,1W, IP65,, přisazené stropní, těleso z nerezové oceli, provedení pro CBS, 230 V,  adresný monitoring</t>
  </si>
  <si>
    <t>D14c320047</t>
  </si>
  <si>
    <t>D14c320048</t>
  </si>
  <si>
    <t>D14c320049</t>
  </si>
  <si>
    <t>D14c320050</t>
  </si>
  <si>
    <t>D14c320051</t>
  </si>
  <si>
    <t>D14c320052</t>
  </si>
  <si>
    <t>D14c320053</t>
  </si>
  <si>
    <t>D14c320054</t>
  </si>
  <si>
    <t>D14c320055</t>
  </si>
  <si>
    <t>D14c320056</t>
  </si>
  <si>
    <t>D14c320057</t>
  </si>
  <si>
    <t>D14c320058</t>
  </si>
  <si>
    <t>D14c320059</t>
  </si>
  <si>
    <t>D14c320060</t>
  </si>
  <si>
    <t>D14c320061</t>
  </si>
  <si>
    <t>D14c320062</t>
  </si>
  <si>
    <t>M2130206</t>
  </si>
  <si>
    <t>D14c320063</t>
  </si>
  <si>
    <t>D14c320064</t>
  </si>
  <si>
    <t>D14c320065</t>
  </si>
  <si>
    <t>D14c320066</t>
  </si>
  <si>
    <t>D14c320067</t>
  </si>
  <si>
    <t>Zásuvka jednonásobná pro zdravotnictví (bezšroubové svorky), s ochranným kolíkem, s clonkami; řazení, 2P+PE, barva červená</t>
  </si>
  <si>
    <t>D14c320068</t>
  </si>
  <si>
    <t>D14c320069</t>
  </si>
  <si>
    <t>D14c320070</t>
  </si>
  <si>
    <t>D14c320071</t>
  </si>
  <si>
    <t>D14c320072</t>
  </si>
  <si>
    <t>D14c320073</t>
  </si>
  <si>
    <t>D14c320074</t>
  </si>
  <si>
    <t>D14c320075</t>
  </si>
  <si>
    <t>D14c320076</t>
  </si>
  <si>
    <t>D14c320077</t>
  </si>
  <si>
    <t>D14c320078</t>
  </si>
  <si>
    <t>D14c320079</t>
  </si>
  <si>
    <t>D14c320080</t>
  </si>
  <si>
    <t>D14c320081</t>
  </si>
  <si>
    <t>D14c320082</t>
  </si>
  <si>
    <t>D14c320083</t>
  </si>
  <si>
    <t>D14c320084</t>
  </si>
  <si>
    <t>D14c320085</t>
  </si>
  <si>
    <t>D14c320086</t>
  </si>
  <si>
    <t>D14c320087</t>
  </si>
  <si>
    <t>D14c320088</t>
  </si>
  <si>
    <t>D14c320089</t>
  </si>
  <si>
    <t>D14c320090</t>
  </si>
  <si>
    <t>D14c320091</t>
  </si>
  <si>
    <t>D14c320092</t>
  </si>
  <si>
    <t>D14c320093</t>
  </si>
  <si>
    <t>D14c320094</t>
  </si>
  <si>
    <t>D14c320095</t>
  </si>
  <si>
    <t>D14c320096</t>
  </si>
  <si>
    <t>D14c320097</t>
  </si>
  <si>
    <t>D14c320098</t>
  </si>
  <si>
    <t>D14c320099</t>
  </si>
  <si>
    <t>D14c320100</t>
  </si>
  <si>
    <t>D14c320101</t>
  </si>
  <si>
    <t>D14c320102</t>
  </si>
  <si>
    <t>D14c320103</t>
  </si>
  <si>
    <t>D14c320104</t>
  </si>
  <si>
    <t>D14c320105</t>
  </si>
  <si>
    <t>D14c320106</t>
  </si>
  <si>
    <t>D14c320107</t>
  </si>
  <si>
    <t>D14c320108</t>
  </si>
  <si>
    <t>D14c320109</t>
  </si>
  <si>
    <t>D14c320110</t>
  </si>
  <si>
    <t>D14c320111</t>
  </si>
  <si>
    <t>D14c320112</t>
  </si>
  <si>
    <t>Poznámka k položce:_x000d_
příslušenství D.1.4c-137</t>
  </si>
  <si>
    <t>D14c320113</t>
  </si>
  <si>
    <t>D14c320114</t>
  </si>
  <si>
    <t>D14c320115</t>
  </si>
  <si>
    <t>D14c320116</t>
  </si>
  <si>
    <t>D14c320117</t>
  </si>
  <si>
    <t>D14c320118</t>
  </si>
  <si>
    <t>D14c320119</t>
  </si>
  <si>
    <t>D14c320120</t>
  </si>
  <si>
    <t>D14c320121</t>
  </si>
  <si>
    <t>D14c320122</t>
  </si>
  <si>
    <t>D14c320123</t>
  </si>
  <si>
    <t>D14c320124</t>
  </si>
  <si>
    <t>D14c320125</t>
  </si>
  <si>
    <t>M2130207</t>
  </si>
  <si>
    <t>D14c320126</t>
  </si>
  <si>
    <t>D14c320127</t>
  </si>
  <si>
    <t>D14c320128</t>
  </si>
  <si>
    <t>D14c320129</t>
  </si>
  <si>
    <t>D14c320130</t>
  </si>
  <si>
    <t>D14c320131</t>
  </si>
  <si>
    <t>D14c320132</t>
  </si>
  <si>
    <t>D14c320133</t>
  </si>
  <si>
    <t>D14c320134</t>
  </si>
  <si>
    <t>D14c320135</t>
  </si>
  <si>
    <t>D14c320136</t>
  </si>
  <si>
    <t>D14c320137</t>
  </si>
  <si>
    <t>D14c320138</t>
  </si>
  <si>
    <t>D14c320139</t>
  </si>
  <si>
    <t>D14c320140</t>
  </si>
  <si>
    <t>D14c320141</t>
  </si>
  <si>
    <t>D14c320142</t>
  </si>
  <si>
    <t>D14c320143</t>
  </si>
  <si>
    <t>D.1.4d (31) - EK-EKV</t>
  </si>
  <si>
    <t>M23.04 - EKV - Elektronická kontrola vstupu</t>
  </si>
  <si>
    <t>Poznámka k položce:_x000d_
Výměry dle výkresu: D.1.4d-110 : _x000d_
7 : _x000d_
7</t>
  </si>
  <si>
    <t>Montáž - Elektrický otvírač 12V/0,3AC, 0,6DC stav.střelka, moment.kolík</t>
  </si>
  <si>
    <t>Dodávka - Elektrický otvírač 12V/0,3AC, 0,6DC stav.střelka, moment.kolík</t>
  </si>
  <si>
    <t>Poznámka k položce:_x000d_
Výměry dle výkresu: D.1.4d-110 : _x000d_
4 : _x000d_
4</t>
  </si>
  <si>
    <t>Poznámka k položce:_x000d_
Výměry dle výkresu: D.1.4d-110 : _x000d_
1 : _x000d_
1</t>
  </si>
  <si>
    <t>Poznámka k položce:_x000d_
Výměry dle výkresu: D.1.4d-110 : _x000d_
465 : _x000d_
465</t>
  </si>
  <si>
    <t>Poznámka k položce:_x000d_
Výměry dle výkresu: D.1.4d-110 : _x000d_
411 : _x000d_
411</t>
  </si>
  <si>
    <t>Poznámka k položce:_x000d_
Výměry dle výkresu: D.1.4d-110 : _x000d_
822 : _x000d_
822</t>
  </si>
  <si>
    <t>Poznámka k položce:_x000d_
Výměry dle výkresu: D.1.4d-110 : _x000d_
96 : _x000d_
96</t>
  </si>
  <si>
    <t>Poznámka k položce:_x000d_
Výměry dle výkresu: D.1.4d-110 : _x000d_
0 : _x000d_
3</t>
  </si>
  <si>
    <t>Poznámka k položce:_x000d_
Výměry dle výkresu: D.1.4d-110 : _x000d_
0 : _x000d_
1</t>
  </si>
  <si>
    <t>Poznámka k položce:_x000d_
Výměry dle výkresu: D.1.4d-110 : _x000d_
6 : _x000d_
6</t>
  </si>
  <si>
    <t>Poznámka k položce:_x000d_
Výměry dle výkresu: D.1.4d-110 : _x000d_
12 : _x000d_
12</t>
  </si>
  <si>
    <t>D.1.4d (30) - EK-JČ</t>
  </si>
  <si>
    <t>M23.03 - JČ - Jednotný čas</t>
  </si>
  <si>
    <t>Poznámka k položce:_x000d_
sekundových ručiček, číselník C2_x000d_
Výměry dle výkresu: D.1.4d-103 : _x000d_
4 : _x000d_
4</t>
  </si>
  <si>
    <t>Poznámka k položce:_x000d_
Výměry dle výkresu: D.1.4d-103 : _x000d_
104 : _x000d_
104</t>
  </si>
  <si>
    <t>Poznámka k položce:_x000d_
Výměry dle výkresu: D.1.4d-103 : _x000d_
208 : _x000d_
208</t>
  </si>
  <si>
    <t>D.1.4d (33) - EK-KS-SP</t>
  </si>
  <si>
    <t>M23.06 - KS-SP - Komunikační systém sestra-pacient</t>
  </si>
  <si>
    <t>Poznámka k položce:_x000d_
Výměry dle výkresu: D.1.4d-119 : _x000d_
291 : _x000d_
291</t>
  </si>
  <si>
    <t>Poznámka k položce:_x000d_
Výměry dle výkresu: D.1.4d-119 : _x000d_
2 : _x000d_
2</t>
  </si>
  <si>
    <t>Montáž - Krabice elektroinstalační pod omítku (např. 2xKP 687/1)</t>
  </si>
  <si>
    <t>Dodávka - Krabice elektroinstalační pod omítku (např. 2xKP 687/1)</t>
  </si>
  <si>
    <t>Poznámka k položce:_x000d_
Výměry dle výkresu: D.1.4d-119 : _x000d_
64 : _x000d_
64</t>
  </si>
  <si>
    <t>Poznámka k položce:_x000d_
Výměry dle výkresu: D.1.4d-119 : _x000d_
18 : _x000d_
18</t>
  </si>
  <si>
    <t>Poznámka k položce:_x000d_
Výměry dle výkresu: D.1.4d-119 : _x000d_
5 : _x000d_
5</t>
  </si>
  <si>
    <t>Poznámka k položce:_x000d_
Výměry dle výkresu: D.1.4d-119 : _x000d_
4 : _x000d_
4</t>
  </si>
  <si>
    <t>Poznámka k položce:_x000d_
Výměry dle výkresu: D.1.4d-119 : _x000d_
3 : _x000d_
3</t>
  </si>
  <si>
    <t>Poznámka k položce:_x000d_
Výměry dle výkresu: D.1.4d-119 : _x000d_
5 : _x000d_
1</t>
  </si>
  <si>
    <t>D.1.4d (32) - EK-MT</t>
  </si>
  <si>
    <t>M23.05 - MT - Monitorování teplot</t>
  </si>
  <si>
    <t>Poznámka k položce:_x000d_
Výměry dle výkresu: D.1.4d-110 : _x000d_
2 : _x000d_
2</t>
  </si>
  <si>
    <t>D.1.4d (28) - EK-SK</t>
  </si>
  <si>
    <t xml:space="preserve">Montáž -  Sestava IP dveřního komunikátoru, licence k TÚ</t>
  </si>
  <si>
    <t>Dodávka - Sestava IP dveřního komunikátoru, licence k TÚ</t>
  </si>
  <si>
    <t>Poznámka k položce:_x000d_
Sestava IP dveřního komunikátoru - základní jednotka s kamerou a 1tl., dotykový displej, modul indukční smyčky, čtečka, modul 5 tlačítek, 4x záslepka 1tl., 2xkrabice pod omítku pro 3 moduly, 2xrámeček pro 3 moduly černý, propojovací kabel 1m, licence_x000d_
Výměry dle výkresu: D.1.4d-103 : _x000d_
1 : _x000d_
1</t>
  </si>
  <si>
    <t>Poznámka k položce:_x000d_
Výměry dle výkresu: D.1.4d-103 : _x000d_
3981 : _x000d_
3981</t>
  </si>
  <si>
    <t>Poznámka k položce:_x000d_
Výměry dle výkresu: D.1.4d-103 : _x000d_
18 : _x000d_
18</t>
  </si>
  <si>
    <t>Poznámka k položce:_x000d_
Výměry dle výkresu: D.1.4d-103 : _x000d_
106 : _x000d_
106</t>
  </si>
  <si>
    <t>Poznámka k položce:_x000d_
Výměry dle výkresu: D.1.4d-103 : _x000d_
172 : _x000d_
172</t>
  </si>
  <si>
    <t xml:space="preserve">Montáž -  Krabice univerzální do dutých stěn s víčkem, vč. instalace</t>
  </si>
  <si>
    <t>Dodávka - Krabice univerzální do dutých stěn s víčkem, vč. instalace</t>
  </si>
  <si>
    <t>Poznámka k položce:_x000d_
Výměry dle výkresu: D.1.4d-103 : _x000d_
162 : _x000d_
162</t>
  </si>
  <si>
    <t>Poznámka k položce:_x000d_
Výměry dle výkresu: D.1.4d-103 : _x000d_
240 : _x000d_
240</t>
  </si>
  <si>
    <t>Poznámka k položce:_x000d_
Výměry dle výkresu: D.1.4d-103 : _x000d_
46 : _x000d_
46</t>
  </si>
  <si>
    <t>Oživení a zprovoznění systému Dveřního systému (Interkom)</t>
  </si>
  <si>
    <t>D.1.4d (29) - EK-STA</t>
  </si>
  <si>
    <t>M23.02 - STA - Společná televizní anténa</t>
  </si>
  <si>
    <t>Poznámka k položce:_x000d_
Výměry dle výkresu: D.1.4d-103 : _x000d_
83 : _x000d_
83</t>
  </si>
  <si>
    <t>Poznámka k položce:_x000d_
Výměry dle výkresu: D.1.4d-103 : _x000d_
103 : _x000d_
103</t>
  </si>
  <si>
    <t>D.1.4d (34) - EK-VS</t>
  </si>
  <si>
    <t>M23.07 - VS - Vyvolávací systém</t>
  </si>
  <si>
    <t>Poznámka k položce:_x000d_
Výměry dle výkresu: D.1.4d-102; 103 : _x000d_
3 : _x000d_
3</t>
  </si>
  <si>
    <t>Poznámka k položce:_x000d_
Výměry dle výkresu: D.1.4d-102; 103 : _x000d_
1 : _x000d_
1</t>
  </si>
  <si>
    <t>Poznámka k položce:_x000d_
Výměry dle výkresu: D.1.4d-102; 103 : _x000d_
2 : _x000d_
1</t>
  </si>
  <si>
    <t>Poznámka k položce:_x000d_
Poznámka - Nosné trasy a datová kabeláž jsou řešeny v rámci Strukturované kabeláže_x000d_
Výměry dle výkresu: D.1.4d-102; 103 : _x000d_
1 : _x000d_
1</t>
  </si>
  <si>
    <t>Poznámka k položce:_x000d_
Výměry dle výkresu: D.1.4d-102; 103 : _x000d_
8 : _x000d_
8</t>
  </si>
  <si>
    <t>Poznámka k položce:_x000d_
Výměry dle výkresu: D.1.4d-102; 103 : _x000d_
4 : _x000d_
4</t>
  </si>
  <si>
    <t>Poznámka k položce:_x000d_
Výměry dle výkresu: D.1.4d-102; 103 : _x000d_
5 : _x000d_
5</t>
  </si>
  <si>
    <t>01 - 3.11 Urgetní příjem - vyšetřovny</t>
  </si>
  <si>
    <t>02 - 3.12 Urgetní příjem - infekční</t>
  </si>
  <si>
    <t>03 - 3.18 Dveřní clona 1.PP</t>
  </si>
  <si>
    <t>04 - Technické izolace</t>
  </si>
  <si>
    <t>06 - Montáž VZT v čistých protorech</t>
  </si>
  <si>
    <t>07 - Stavební výpomoc</t>
  </si>
  <si>
    <t>08 - Zaregulování, revize, kvalifikační měření, ostatní</t>
  </si>
  <si>
    <t>09 - Lešení</t>
  </si>
  <si>
    <t>10 - Doprava, vedlejší náklady, přesuny hmot</t>
  </si>
  <si>
    <t>3.11.50</t>
  </si>
  <si>
    <t>Poznámka k položce:_x000d_
zohlednit při objednávce); max.tlaková ztráta 25 Pa; při návrhu čelní desky nutno zohlednit tlakovou ztrátu, vlastní hluk a požadovaný průtok vzduchu_x000d_
Místnost č._x000d_
Výkres č. D.1.4f-104</t>
  </si>
  <si>
    <t>3.11.51</t>
  </si>
  <si>
    <t>3.11.52</t>
  </si>
  <si>
    <t>3.11.53</t>
  </si>
  <si>
    <t>3.11.54</t>
  </si>
  <si>
    <t>Poznámka k položce:_x000d_
Výkres č. D.1.4f-104</t>
  </si>
  <si>
    <t>3.11.55</t>
  </si>
  <si>
    <t>3.11.56</t>
  </si>
  <si>
    <t>3.11.57</t>
  </si>
  <si>
    <t>3.11.58</t>
  </si>
  <si>
    <t>3.11.59</t>
  </si>
  <si>
    <t>3.11.60</t>
  </si>
  <si>
    <t>3.11.61</t>
  </si>
  <si>
    <t>3.11.62</t>
  </si>
  <si>
    <t>3.12.50</t>
  </si>
  <si>
    <t xml:space="preserve">D+M Anemostat přívodní s vířivou vyústí o rozměru 300x300 mm; boční připojení  d=160 mm, V=100 m3/h;, výška nástavce max.250 mm; čelní deska opatřena práškovým nátěrem RAL 9010 (jiný odstín nutno</t>
  </si>
  <si>
    <t>3.12.51</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</si>
  <si>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 D.1.4f-104</t>
  </si>
  <si>
    <t>3.12.52</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</si>
  <si>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 D.1.4f-104</t>
  </si>
  <si>
    <t>3.12.53</t>
  </si>
  <si>
    <t>Poznámka k položce:_x000d_
Místnost č._x000d_
Výkres č. D.1.4f-104</t>
  </si>
  <si>
    <t>3.12.54</t>
  </si>
  <si>
    <t>Poznámka k položce:_x000d_
MDF_x000d_
Místnost č._x000d_
Výkres č. D.1.4f-104</t>
  </si>
  <si>
    <t>3.12.55</t>
  </si>
  <si>
    <t>3.12.56</t>
  </si>
  <si>
    <t>3.12.57</t>
  </si>
  <si>
    <t>3.12.58</t>
  </si>
  <si>
    <t>3.12.59</t>
  </si>
  <si>
    <t>3.12.60</t>
  </si>
  <si>
    <t>3.12.61</t>
  </si>
  <si>
    <t>3.12.62</t>
  </si>
  <si>
    <t>3.12.63</t>
  </si>
  <si>
    <t>3.12.64</t>
  </si>
  <si>
    <t>3.12.65</t>
  </si>
  <si>
    <t>3.12.66</t>
  </si>
  <si>
    <t>3.18 Dveřní clona 1.PP</t>
  </si>
  <si>
    <t>3.18.1</t>
  </si>
  <si>
    <t xml:space="preserve">D+M Dveřní clona teplovodní pro otvor 1400x3000 mm, Q=15,1 kW, 60/40°C, dpw=12,4 kPa, Pi=0,5 kW,, 230V,  50Hz, umístění do SDK podhledu (výška podhledu 3000mm)</t>
  </si>
  <si>
    <t xml:space="preserve">Poznámka k položce:_x000d_
s ohledem na dodaný typ clony se  parametry výměníku mohou lišit_x000d_
Součástí clony je: stropní konzole, směšovací uzel, ovládací panel, pokojový termostat, kabeláž; dveřní čidlo není předmětem dodávky; ovládací panel bude umístěn v místnosti příjmu; vzdálenost panelu a clony do 20 m_x000d_
Výkres č. D.1.4f-104</t>
  </si>
  <si>
    <t>3.18.2</t>
  </si>
  <si>
    <t>06</t>
  </si>
  <si>
    <t>Montáž VZT v čistých protorech</t>
  </si>
  <si>
    <t>101.8</t>
  </si>
  <si>
    <t>Přehledové schéma; přehledové schéma jednotlivých systémů vbarevném provedení ve formátu A2, v„zalaminátovaném“ provedení</t>
  </si>
  <si>
    <t>Značení VZT potrubí; směr proudění vzduchu, výfuk, sání dle vyhl. 23/2008 Sb., schéma VZT lamino</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</si>
  <si>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</si>
  <si>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</si>
  <si>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MaR-01.d - Řídící systém</t>
  </si>
  <si>
    <t>MaR-02.d - Polní instrumentace, rozvaděče</t>
  </si>
  <si>
    <t>MaR-03.d - Montážní materiál</t>
  </si>
  <si>
    <t>MaR-04.d - Elektromontážní práce</t>
  </si>
  <si>
    <t>MaR-05.d - Služby</t>
  </si>
  <si>
    <t>MaR-01.d</t>
  </si>
  <si>
    <t>MaR-02.d</t>
  </si>
  <si>
    <t>MaR-03.d</t>
  </si>
  <si>
    <t>Kabel silnoproudý, bezhalogenový, CU, 3x1,5</t>
  </si>
  <si>
    <t>Kabel silnoproudý, bezhalogenový, CU, 5x1,5</t>
  </si>
  <si>
    <t>MaR-04.d</t>
  </si>
  <si>
    <t>MaR-05.d</t>
  </si>
  <si>
    <t>D.1.4h (8) - EPS</t>
  </si>
  <si>
    <t>Poznámka k položce:_x000d_
Výměry dle výkresu: D.1.4h-103 : _x000d_
21 : _x000d_
21</t>
  </si>
  <si>
    <t>Poznámka k položce:_x000d_
Výměry dle výkresu: D.1.4h-103 : _x000d_
4 : _x000d_
4</t>
  </si>
  <si>
    <t>Poznámka k položce:_x000d_
Výměry dle výkresu: D.1.4h-103 : _x000d_
10 : _x000d_
10</t>
  </si>
  <si>
    <t>Poznámka k položce:_x000d_
Výměry dle výkresu: D.1.4h-103 : _x000d_
6 : _x000d_
6</t>
  </si>
  <si>
    <t>Poznámka k položce:_x000d_
Výměry dle výkresu: D.1.4h-103 : _x000d_
330 : _x000d_
330</t>
  </si>
  <si>
    <t>Poznámka k položce:_x000d_
Výměry dle výkresu: D.1.4h-103 : _x000d_
514 : _x000d_
514</t>
  </si>
  <si>
    <t>Poznámka k položce:_x000d_
Výměry dle výkresu: D.1.4h-103 : _x000d_
858 : _x000d_
858</t>
  </si>
  <si>
    <t>Poznámka k položce:_x000d_
Výměry dle výkresu: D.1.4h-103 : _x000d_
964 : _x000d_
964</t>
  </si>
  <si>
    <t>Poznámka k položce:_x000d_
Výměry dle výkresu: D.1.4h-103 : _x000d_
64 : _x000d_
64</t>
  </si>
  <si>
    <t>Poznámka k položce:_x000d_
Výměry dle výkresu: D.1.4h-103 : _x000d_
86 : _x000d_
86</t>
  </si>
  <si>
    <t>Poznámka k položce:_x000d_
Výměry dle výkresu: D.1.4h-103 : _x000d_
9 : _x000d_
9</t>
  </si>
  <si>
    <t>Poznámka k položce:_x000d_
Výměry dle výkresu: D.1.4h-103 : _x000d_
76 : _x000d_
76</t>
  </si>
  <si>
    <t>Poznámka k položce:_x000d_
Výměry dle výkresu: D.1.4h-103 : _x000d_
14 : _x000d_
14</t>
  </si>
  <si>
    <t>Poznámka k položce:_x000d_
Výměry dle výkresu: D.1.4h-103 : _x000d_
12 : _x000d_
12</t>
  </si>
  <si>
    <t>D.1.4h (9) - NZS</t>
  </si>
  <si>
    <t>Poznámka k položce:_x000d_
Výměry dle výkresu: D.1.4h-111 : _x000d_
13 : _x000d_
13</t>
  </si>
  <si>
    <t>Poznámka k položce:_x000d_
Výměry dle výkresu: D.1.4h-111 : _x000d_
143 : _x000d_
143</t>
  </si>
  <si>
    <t>Poznámka k položce:_x000d_
Výměry dle výkresu: D.1.4h-111 : _x000d_
178 : _x000d_
178</t>
  </si>
  <si>
    <t>Poznámka k položce:_x000d_
Výměry dle výkresu: D.1.4h-111 : _x000d_
6 : _x000d_
6</t>
  </si>
  <si>
    <t>D.1.4j - Rozvod chladu</t>
  </si>
  <si>
    <t>E.A.1 - DISTRIBUCE CHLADICÍ VODY - Strojní a doplňkové zařízení zdroje chladu, koncová zařízení chlazení</t>
  </si>
  <si>
    <t>E.A.2 - DISTRIBUCE CHLADICÍ VODY - Potrubí</t>
  </si>
  <si>
    <t>E.A.3 - DISTRIBUCE CHLADICÍ VODY - Armatury a doplňkové prvky</t>
  </si>
  <si>
    <t>E.A.4 - ZDROJ CHLADICÍ VODY A - LEVÝ - DISTRIBUCE CHLADICÍ VODY - Izolace</t>
  </si>
  <si>
    <t>E.A.1</t>
  </si>
  <si>
    <t>E.A.1.1</t>
  </si>
  <si>
    <t>E.A.2</t>
  </si>
  <si>
    <t>E.A.2.1a</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</si>
  <si>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č.D.1.4j-127</t>
  </si>
  <si>
    <t>E.A.2.1b</t>
  </si>
  <si>
    <t>E.A.2.1c</t>
  </si>
  <si>
    <t>E.A.3</t>
  </si>
  <si>
    <t>Poznámka k položce:_x000d_
Připojení pomocí šroubení a těsnění, nebo kulový kohout s lisovacím přípojem z červeného nebo křemíkového bronzu pro připojení na rozvody z ušlechtilé oceli lisovacími přípojkami._x000d_
viz.výkres č.D.1.4j-127</t>
  </si>
  <si>
    <t>Poznámka k položce:_x000d_
viz.výkres č.D.1.4j-127_x000d_
E.A.3.1 : 4</t>
  </si>
  <si>
    <t>Poznámka k položce:_x000d_
viz.výkres č.D.1.4j-127_x000d_
E.A.3.1 : 2</t>
  </si>
  <si>
    <t>E.A.3.2</t>
  </si>
  <si>
    <t>Poznámka k položce:_x000d_
včetně šroubení a těsnění_x000d_
viz.výkres č.D.1.4j-127</t>
  </si>
  <si>
    <t>E.A.3.5</t>
  </si>
  <si>
    <t>E.A.4</t>
  </si>
  <si>
    <t>ZDROJ CHLADICÍ VODY A - LEVÝ - DISTRIBUCE CHLADICÍ VODY - Izolace</t>
  </si>
  <si>
    <t>E.A.4.1a</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</si>
  <si>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E.A.4.2 Izolace plošná_x000d_
viz.TZ č.D.1.4j-001</t>
  </si>
  <si>
    <t>E.A.4.1b</t>
  </si>
  <si>
    <t>E.A.4.1c</t>
  </si>
  <si>
    <t>E.A.4.2</t>
  </si>
  <si>
    <t>E.A.4.3a</t>
  </si>
  <si>
    <t>E.A.4.3b</t>
  </si>
  <si>
    <t>E.A.4.3c</t>
  </si>
  <si>
    <t>E.A.4.4</t>
  </si>
  <si>
    <t>E.A.4.5</t>
  </si>
  <si>
    <t>E.A.4.6</t>
  </si>
  <si>
    <t>D.1.6_3.2b - Zabudovaný</t>
  </si>
  <si>
    <t>D+M, Skříň, 4-dveřová policová (dolní část dřevěné plné dveře, horní část bílé plné dveře) - 800x600x2150 mm</t>
  </si>
  <si>
    <t>SK9</t>
  </si>
  <si>
    <t>D+M, Skříň - horní část policová 1-dveřová uzamykatelná, dolní část 3x zásuvka uzamykatelná (dolní část dřevěné plné dveře, horní část bílé plné dveře) - 600x600x2150 mm</t>
  </si>
  <si>
    <t>SK14</t>
  </si>
  <si>
    <t>D+M, Skříň, 1-dveřová plné bílé - 600x600x2150 mm</t>
  </si>
  <si>
    <t>SKN5</t>
  </si>
  <si>
    <t>D+M, Skříň nástěnná, policová, uzamykatelná - 3200x300x650 mm</t>
  </si>
  <si>
    <t>SKN8</t>
  </si>
  <si>
    <t>D+M, Skříň nástěnná, policová, uzamykatelná - 2400x300x650 mm</t>
  </si>
  <si>
    <t>-1853355371</t>
  </si>
  <si>
    <t>PL1p</t>
  </si>
  <si>
    <t>D+M, Pracovní linka vč. dřezu a umyvadla, horní + dolní skříňky - délka 2400 mm</t>
  </si>
  <si>
    <t>PL5p</t>
  </si>
  <si>
    <t>D+M, Pracovní linka vč. dřezu a umyvadla, horní + dolní skříňky, prostoru pro chladničku na léky - délka 3000 mm</t>
  </si>
  <si>
    <t>PL19</t>
  </si>
  <si>
    <t>D+M, Pracovní linka vč. dřezu a umyvadla, horní + dolní skříňky - délka 1800 mm</t>
  </si>
  <si>
    <t>OPB2</t>
  </si>
  <si>
    <t>D+M, Orientační panel hlavní u urgentu, včetně grafických úprav - _</t>
  </si>
  <si>
    <t>D+M, Orientační panel patrový (nad plastovým obkladem), včetně grafických úprav - _</t>
  </si>
  <si>
    <t>VON - Vedlejší a ostatní náklady</t>
  </si>
  <si>
    <t>Ostatní - Ostatní</t>
  </si>
  <si>
    <t xml:space="preserve">    ON. - Ostatní náklady</t>
  </si>
  <si>
    <t xml:space="preserve">    VN - Vedlejší náklady_x000d_
</t>
  </si>
  <si>
    <t>ON.</t>
  </si>
  <si>
    <t>00511 R</t>
  </si>
  <si>
    <t>Geodetické vytyčení a zaměření stavby, přeložek a přípojek sítí</t>
  </si>
  <si>
    <t>Soubor</t>
  </si>
  <si>
    <t>262144</t>
  </si>
  <si>
    <t>2137527257</t>
  </si>
  <si>
    <t>005211010R</t>
  </si>
  <si>
    <t>Předání a převzetí staveniště dle SoD</t>
  </si>
  <si>
    <t>2116628433</t>
  </si>
  <si>
    <t>005211020R</t>
  </si>
  <si>
    <t>Ochrana stávajících inženýrských sítí na staveništi, vytyčení inženýrských sítí, zajištění</t>
  </si>
  <si>
    <t>-1191183773</t>
  </si>
  <si>
    <t>005211080R</t>
  </si>
  <si>
    <t>Bezpečnostní, hygienická a protiprašná opatření na staveništi</t>
  </si>
  <si>
    <t>-1322560968</t>
  </si>
  <si>
    <t>005241010R</t>
  </si>
  <si>
    <t>Dokumentace skutečného provedení celé stavby 3 etapy</t>
  </si>
  <si>
    <t>1472049408</t>
  </si>
  <si>
    <t>005261010R</t>
  </si>
  <si>
    <t>Pojištění dodavatele a pojištění díla</t>
  </si>
  <si>
    <t>1890503943</t>
  </si>
  <si>
    <t>005261020R</t>
  </si>
  <si>
    <t>Bankovní záruky</t>
  </si>
  <si>
    <t>-238039899</t>
  </si>
  <si>
    <t>Provedení měření hluku k ověření hlukové studie (v denní a noční době)</t>
  </si>
  <si>
    <t>-546451949</t>
  </si>
  <si>
    <t>Projednání celého projektu na TIČR dle vyhl. č. 73/2010 Sb.</t>
  </si>
  <si>
    <t>100750270</t>
  </si>
  <si>
    <t>Provozní řády, návody k použití. Obeznámení obsluhy a investorem pověřených osob, zaškolení</t>
  </si>
  <si>
    <t>1460289293</t>
  </si>
  <si>
    <t>Uvedení pozemků a všech povrchů dotčených stavbou do původního stavu , zapravení, úklidy</t>
  </si>
  <si>
    <t>2023361896</t>
  </si>
  <si>
    <t>Fotodokumentace průběhu výstavby</t>
  </si>
  <si>
    <t>-1162867819</t>
  </si>
  <si>
    <t>Pasportizace území stavby a jejího okolí</t>
  </si>
  <si>
    <t>-195862109</t>
  </si>
  <si>
    <t>Zpracování harmonogramu stavby a POV</t>
  </si>
  <si>
    <t>-1902393998</t>
  </si>
  <si>
    <t>Náklady na provedení vzorků</t>
  </si>
  <si>
    <t>1078749784</t>
  </si>
  <si>
    <t>Bezpečnostní opatření na ochranu osob a majetku</t>
  </si>
  <si>
    <t>-54034679</t>
  </si>
  <si>
    <t>Bezpečnostní hrazení a oplocení</t>
  </si>
  <si>
    <t>-1703271901</t>
  </si>
  <si>
    <t>Zajištění ostrahy majetku a osob v průběhu realizace stavby</t>
  </si>
  <si>
    <t>-950316171</t>
  </si>
  <si>
    <t>Zabezpečení staveniště, vnější stavby a ploch dotčených stavbou</t>
  </si>
  <si>
    <t>-425046712</t>
  </si>
  <si>
    <t>Pasportizace trhlin/poruch a geodetické sledování sousedních objektů</t>
  </si>
  <si>
    <t>-1320427555</t>
  </si>
  <si>
    <t>Dokumentace zdolávání požáru a vypracování směrnice (provozního řádu) k požárnímu zabezpečení</t>
  </si>
  <si>
    <t>-918047801</t>
  </si>
  <si>
    <t>Provedení veškerých měření a zkoušek, revizních zpráv apod. dle platné legislativy a dle SoD -, zkoušky v rámci montáže, topná zkouška, výchozí revize, uvedení do provozu, termovizní měření EL</t>
  </si>
  <si>
    <t>-1703492085</t>
  </si>
  <si>
    <t>ON_0101</t>
  </si>
  <si>
    <t>Zpracování dodavatelské výrobní dokumentace stavby jednotlivých částí stavby včetně výrobní dokumentace výztuže</t>
  </si>
  <si>
    <t>-584835521</t>
  </si>
  <si>
    <t>VON01</t>
  </si>
  <si>
    <t>Propagace</t>
  </si>
  <si>
    <t>-2008592790</t>
  </si>
  <si>
    <t>VON02</t>
  </si>
  <si>
    <t>Zakrytí a zabezpečení pevně zabudované technologie, nábytku, přístrojů a vybaven budovy A</t>
  </si>
  <si>
    <t>-381719614</t>
  </si>
  <si>
    <t>VON03</t>
  </si>
  <si>
    <t>Příplatky za práci v noci, o sobotách a nedělích, ve státem uznaný svátek</t>
  </si>
  <si>
    <t>1994587589</t>
  </si>
  <si>
    <t>VON04</t>
  </si>
  <si>
    <t>Ztížené pracovní podmínky</t>
  </si>
  <si>
    <t>-889557156</t>
  </si>
  <si>
    <t>VON05</t>
  </si>
  <si>
    <t>Rozbor pitné vody odebraného z prodlouženého vodovodního řadu, a to v rozsahu provedených vyšetření dle přílohy č. 5 k vyhlášce 252/2004 Sb., viz. KHSOC/37177/2022/OC/EPID</t>
  </si>
  <si>
    <t>719192410</t>
  </si>
  <si>
    <t>VON06</t>
  </si>
  <si>
    <t>měření hluku z provozu instalovaných stacionárních zdrojů hluku v chráněném vnitřním prostoru stavby – viz. KHSOC/37177/2022/OC/EPID</t>
  </si>
  <si>
    <t>-1513152237</t>
  </si>
  <si>
    <t>VON07</t>
  </si>
  <si>
    <t>měření hluku z provozu všech stávajících a nově instalovaných zdrojů hluku v chráněném venkovním prostoru stavby – viz. KHSOC/37177/2022/OC/EPID</t>
  </si>
  <si>
    <t>835360845</t>
  </si>
  <si>
    <t>VON08</t>
  </si>
  <si>
    <t>Rozbor teplé vody – viz. KHSOC/37177/2022/OC/EPID</t>
  </si>
  <si>
    <t>-132958977</t>
  </si>
  <si>
    <t>VON09</t>
  </si>
  <si>
    <t>Měření umělého osvětlení – viz. KHSOC/37177/2022/OC/EPID</t>
  </si>
  <si>
    <t>269834919</t>
  </si>
  <si>
    <t>VON16</t>
  </si>
  <si>
    <t>Výrobní dokumentace pro sdružené závěsy všech profesí</t>
  </si>
  <si>
    <t>-806242444</t>
  </si>
  <si>
    <t>VON17</t>
  </si>
  <si>
    <t>Aktualizace dokumentace na základě vybraného dodavatele zdravotnické technologie lambulací, JIP a lůžkových jednotek</t>
  </si>
  <si>
    <t>-1308089420</t>
  </si>
  <si>
    <t>VON18</t>
  </si>
  <si>
    <t>Zpracování harmonogramu stavby a ZOV</t>
  </si>
  <si>
    <t>-1587331145</t>
  </si>
  <si>
    <t>VON19</t>
  </si>
  <si>
    <t>Stočné na čerpanou vodu</t>
  </si>
  <si>
    <t>-666090829</t>
  </si>
  <si>
    <t>BIM č.1</t>
  </si>
  <si>
    <t>Informační model stavby definovaný dokumenty v příloze č. 10 SOD (BIM protokol, BEP, EIR)</t>
  </si>
  <si>
    <t>-469228084</t>
  </si>
  <si>
    <t>BIM č.2</t>
  </si>
  <si>
    <t>Předání informací pro správu a údržbu budovy v CAFM systému dle požadavků definovaných dokumenty v příloze č. 10 SoD (BIM protokol, BEP, EIR)</t>
  </si>
  <si>
    <t>-1241378516</t>
  </si>
  <si>
    <t xml:space="preserve">Vedlejší náklady_x000d_
</t>
  </si>
  <si>
    <t>005111020R</t>
  </si>
  <si>
    <t>Vytyčení staveb</t>
  </si>
  <si>
    <t>1102240676</t>
  </si>
  <si>
    <t>005121010R</t>
  </si>
  <si>
    <t>Vybudování zařízení staveniště</t>
  </si>
  <si>
    <t>-1451322442</t>
  </si>
  <si>
    <t>00512101X1</t>
  </si>
  <si>
    <t>Montáž věžových jeřábů včetně pomocných konstrukcí, materilálů, doplňků a prací</t>
  </si>
  <si>
    <t>-1113390916</t>
  </si>
  <si>
    <t>00512101X2</t>
  </si>
  <si>
    <t>Provoz věžových jeřábů</t>
  </si>
  <si>
    <t>-1321936550</t>
  </si>
  <si>
    <t>00512101X3</t>
  </si>
  <si>
    <t>Demontáž věžových jeřábů včetně pomocných konstrukcí, materilálů, doplňků a prací</t>
  </si>
  <si>
    <t>-1525137867</t>
  </si>
  <si>
    <t>005121020R</t>
  </si>
  <si>
    <t>Provoz a pronájem zařízení staveniště</t>
  </si>
  <si>
    <t>-447986041</t>
  </si>
  <si>
    <t>005121030R</t>
  </si>
  <si>
    <t>Odstranění zařízení staveniště</t>
  </si>
  <si>
    <t>-1756925868</t>
  </si>
  <si>
    <t>005121040X</t>
  </si>
  <si>
    <t>Příplatek ke zřízení, provozu a odstranění staveniště za etapizaci - úpravy, přesuny apod.</t>
  </si>
  <si>
    <t>1302322324</t>
  </si>
  <si>
    <t>005124010R</t>
  </si>
  <si>
    <t>Zajištění kompletační a koordinační činnosti spojených s realizací stavby a následným dáním do, užívání</t>
  </si>
  <si>
    <t>-1019572533</t>
  </si>
  <si>
    <t>005211030R</t>
  </si>
  <si>
    <t>Provozní vlivy, dočasná dopravní opatření</t>
  </si>
  <si>
    <t>-181053779</t>
  </si>
  <si>
    <t>Provizorní komunikace a úpravy vjezdů na staveniště</t>
  </si>
  <si>
    <t>-977466890</t>
  </si>
  <si>
    <t>Pol__2</t>
  </si>
  <si>
    <t>Zajištění a projednání všech nezbytných administrativních úkonů a povolení, spojených s realizací stavby</t>
  </si>
  <si>
    <t>-242711389</t>
  </si>
  <si>
    <t>SEZNAM FIGUR</t>
  </si>
  <si>
    <t>Výměra</t>
  </si>
  <si>
    <t xml:space="preserve"> E2/ SO03.02</t>
  </si>
  <si>
    <t>_podl_sk_A1</t>
  </si>
  <si>
    <t>skladba podlahy A1</t>
  </si>
  <si>
    <t>_podl_sk_A3</t>
  </si>
  <si>
    <t>skladba podlahy A3</t>
  </si>
  <si>
    <t>_podl_sk_B1</t>
  </si>
  <si>
    <t>skladba podlahy B1</t>
  </si>
  <si>
    <t>_podl_sk_C1</t>
  </si>
  <si>
    <t>skladba podlahy C1</t>
  </si>
  <si>
    <t>_podl_sk_C2</t>
  </si>
  <si>
    <t>skladba podlahy C2</t>
  </si>
  <si>
    <t>_podl_sk_C5</t>
  </si>
  <si>
    <t>skladba podlahy C5</t>
  </si>
  <si>
    <t>_podl_sk_D1</t>
  </si>
  <si>
    <t>skladba podlahy D1</t>
  </si>
  <si>
    <t xml:space="preserve"> E2/ SO03.02/ SO03.e2</t>
  </si>
  <si>
    <t>skladba A1</t>
  </si>
  <si>
    <t>2PP</t>
  </si>
  <si>
    <t>21,35</t>
  </si>
  <si>
    <t>3,5</t>
  </si>
  <si>
    <t>8,4</t>
  </si>
  <si>
    <t>4,04</t>
  </si>
  <si>
    <t>1,53</t>
  </si>
  <si>
    <t>86,32</t>
  </si>
  <si>
    <t>4,66</t>
  </si>
  <si>
    <t>6,73</t>
  </si>
  <si>
    <t>8,58</t>
  </si>
  <si>
    <t>8,44</t>
  </si>
  <si>
    <t>2,72</t>
  </si>
  <si>
    <t>39,42</t>
  </si>
  <si>
    <t>39,48</t>
  </si>
  <si>
    <t>100,79</t>
  </si>
  <si>
    <t>37,05</t>
  </si>
  <si>
    <t>41,75</t>
  </si>
  <si>
    <t>10,16</t>
  </si>
  <si>
    <t>13,45</t>
  </si>
  <si>
    <t>13,42</t>
  </si>
  <si>
    <t>18,11</t>
  </si>
  <si>
    <t>8,82</t>
  </si>
  <si>
    <t>7,9</t>
  </si>
  <si>
    <t>13,6</t>
  </si>
  <si>
    <t>7,46</t>
  </si>
  <si>
    <t>4,1</t>
  </si>
  <si>
    <t>9,6</t>
  </si>
  <si>
    <t>4,09</t>
  </si>
  <si>
    <t>8,42</t>
  </si>
  <si>
    <t>31,43</t>
  </si>
  <si>
    <t>17,39</t>
  </si>
  <si>
    <t>17,37</t>
  </si>
  <si>
    <t>16,13</t>
  </si>
  <si>
    <t>5,63</t>
  </si>
  <si>
    <t>7,92</t>
  </si>
  <si>
    <t>4,65</t>
  </si>
  <si>
    <t>4,76</t>
  </si>
  <si>
    <t>5,5</t>
  </si>
  <si>
    <t>1,26</t>
  </si>
  <si>
    <t>9,99</t>
  </si>
  <si>
    <t>23,11</t>
  </si>
  <si>
    <t>21,73</t>
  </si>
  <si>
    <t>21,61</t>
  </si>
  <si>
    <t>21,26</t>
  </si>
  <si>
    <t>22,5</t>
  </si>
  <si>
    <t>21,18</t>
  </si>
  <si>
    <t>15,76</t>
  </si>
  <si>
    <t>11,64</t>
  </si>
  <si>
    <t>5,67</t>
  </si>
  <si>
    <t>7,67</t>
  </si>
  <si>
    <t>5,01</t>
  </si>
  <si>
    <t>4,63</t>
  </si>
  <si>
    <t>5,25</t>
  </si>
  <si>
    <t>18,48</t>
  </si>
  <si>
    <t>15,53</t>
  </si>
  <si>
    <t>38,72</t>
  </si>
  <si>
    <t>12,15</t>
  </si>
  <si>
    <t>32,15</t>
  </si>
  <si>
    <t>29,41</t>
  </si>
  <si>
    <t>29,53</t>
  </si>
  <si>
    <t>30,77</t>
  </si>
  <si>
    <t>30,89</t>
  </si>
  <si>
    <t>25,72</t>
  </si>
  <si>
    <t>9,44</t>
  </si>
  <si>
    <t>11,45</t>
  </si>
  <si>
    <t>5,7</t>
  </si>
  <si>
    <t>4,14</t>
  </si>
  <si>
    <t>13,54</t>
  </si>
  <si>
    <t>10,29</t>
  </si>
  <si>
    <t>10,13</t>
  </si>
  <si>
    <t>16,14</t>
  </si>
  <si>
    <t>7,27</t>
  </si>
  <si>
    <t>4,67</t>
  </si>
  <si>
    <t>10,5</t>
  </si>
  <si>
    <t>2,16</t>
  </si>
  <si>
    <t>2,97</t>
  </si>
  <si>
    <t>8,05</t>
  </si>
  <si>
    <t>7,79</t>
  </si>
  <si>
    <t>89,11</t>
  </si>
  <si>
    <t>9,26</t>
  </si>
  <si>
    <t>18,75</t>
  </si>
  <si>
    <t>13,62</t>
  </si>
  <si>
    <t>11,7</t>
  </si>
  <si>
    <t>18,92</t>
  </si>
  <si>
    <t>30,95</t>
  </si>
  <si>
    <t>2,74</t>
  </si>
  <si>
    <t>1,23</t>
  </si>
  <si>
    <t>8,08</t>
  </si>
  <si>
    <t>72,64</t>
  </si>
  <si>
    <t>73,02</t>
  </si>
  <si>
    <t>72,56</t>
  </si>
  <si>
    <t>20,55</t>
  </si>
  <si>
    <t>7,54</t>
  </si>
  <si>
    <t>20,29</t>
  </si>
  <si>
    <t>6,08</t>
  </si>
  <si>
    <t>5,95</t>
  </si>
  <si>
    <t>1,45</t>
  </si>
  <si>
    <t>6,02</t>
  </si>
  <si>
    <t>3,01</t>
  </si>
  <si>
    <t>7,49</t>
  </si>
  <si>
    <t>8,92</t>
  </si>
  <si>
    <t>1,36</t>
  </si>
  <si>
    <t>173,65</t>
  </si>
  <si>
    <t>66,32</t>
  </si>
  <si>
    <t>65,94</t>
  </si>
  <si>
    <t>65,45</t>
  </si>
  <si>
    <t>65,62</t>
  </si>
  <si>
    <t>9,64</t>
  </si>
  <si>
    <t>1,32</t>
  </si>
  <si>
    <t>9,87</t>
  </si>
  <si>
    <t>1,46</t>
  </si>
  <si>
    <t>4,31</t>
  </si>
  <si>
    <t>20,75</t>
  </si>
  <si>
    <t>14,54</t>
  </si>
  <si>
    <t>1,35</t>
  </si>
  <si>
    <t>1,2</t>
  </si>
  <si>
    <t>8,37</t>
  </si>
  <si>
    <t>8,45</t>
  </si>
  <si>
    <t>1,44</t>
  </si>
  <si>
    <t>1,95</t>
  </si>
  <si>
    <t>1,37</t>
  </si>
  <si>
    <t>4,13</t>
  </si>
  <si>
    <t>16,44</t>
  </si>
  <si>
    <t>1,57</t>
  </si>
  <si>
    <t>16,2</t>
  </si>
  <si>
    <t>1PP</t>
  </si>
  <si>
    <t>2,61</t>
  </si>
  <si>
    <t>16,84</t>
  </si>
  <si>
    <t>2,86</t>
  </si>
  <si>
    <t>2,09</t>
  </si>
  <si>
    <t>2,14</t>
  </si>
  <si>
    <t>2,45</t>
  </si>
  <si>
    <t>16,71</t>
  </si>
  <si>
    <t>23,86</t>
  </si>
  <si>
    <t>20,85</t>
  </si>
  <si>
    <t>10,17</t>
  </si>
  <si>
    <t>10,01</t>
  </si>
  <si>
    <t>14,86</t>
  </si>
  <si>
    <t>19,35</t>
  </si>
  <si>
    <t>13,88</t>
  </si>
  <si>
    <t>13,75</t>
  </si>
  <si>
    <t>4,99</t>
  </si>
  <si>
    <t>4,44</t>
  </si>
  <si>
    <t>24,47</t>
  </si>
  <si>
    <t>11,48</t>
  </si>
  <si>
    <t>7,35</t>
  </si>
  <si>
    <t>25,42</t>
  </si>
  <si>
    <t>14,75</t>
  </si>
  <si>
    <t>15,93</t>
  </si>
  <si>
    <t>5,89</t>
  </si>
  <si>
    <t>5,75</t>
  </si>
  <si>
    <t>8,39</t>
  </si>
  <si>
    <t>1,21</t>
  </si>
  <si>
    <t>20,1</t>
  </si>
  <si>
    <t>20,01</t>
  </si>
  <si>
    <t>19,73</t>
  </si>
  <si>
    <t>14,52</t>
  </si>
  <si>
    <t>10,63</t>
  </si>
  <si>
    <t>17,3</t>
  </si>
  <si>
    <t>15,72</t>
  </si>
  <si>
    <t>24,41</t>
  </si>
  <si>
    <t>16,24</t>
  </si>
  <si>
    <t>17,64</t>
  </si>
  <si>
    <t>5,27</t>
  </si>
  <si>
    <t>5,07</t>
  </si>
  <si>
    <t>4,43</t>
  </si>
  <si>
    <t>4,42</t>
  </si>
  <si>
    <t>3,69</t>
  </si>
  <si>
    <t>21,58</t>
  </si>
  <si>
    <t>32,31</t>
  </si>
  <si>
    <t>10,97</t>
  </si>
  <si>
    <t>14,3</t>
  </si>
  <si>
    <t>19,74</t>
  </si>
  <si>
    <t>7,34</t>
  </si>
  <si>
    <t>122,59</t>
  </si>
  <si>
    <t>3,06</t>
  </si>
  <si>
    <t>6,29</t>
  </si>
  <si>
    <t>8,01</t>
  </si>
  <si>
    <t>14,12</t>
  </si>
  <si>
    <t>7,4</t>
  </si>
  <si>
    <t>4,54</t>
  </si>
  <si>
    <t>8,77</t>
  </si>
  <si>
    <t>8,69</t>
  </si>
  <si>
    <t>1,39</t>
  </si>
  <si>
    <t>30,13</t>
  </si>
  <si>
    <t>11,34</t>
  </si>
  <si>
    <t>19,93</t>
  </si>
  <si>
    <t>190,72</t>
  </si>
  <si>
    <t>1,3</t>
  </si>
  <si>
    <t>13,48</t>
  </si>
  <si>
    <t>15,6</t>
  </si>
  <si>
    <t>12,56</t>
  </si>
  <si>
    <t>11,16</t>
  </si>
  <si>
    <t>4,46</t>
  </si>
  <si>
    <t>12,02</t>
  </si>
  <si>
    <t>25,85</t>
  </si>
  <si>
    <t>5,74</t>
  </si>
  <si>
    <t>13,93</t>
  </si>
  <si>
    <t>11,49</t>
  </si>
  <si>
    <t>30,43</t>
  </si>
  <si>
    <t>11,96</t>
  </si>
  <si>
    <t>14,41</t>
  </si>
  <si>
    <t>8,8</t>
  </si>
  <si>
    <t>10,43</t>
  </si>
  <si>
    <t>6,99</t>
  </si>
  <si>
    <t>12,47</t>
  </si>
  <si>
    <t>12,52</t>
  </si>
  <si>
    <t>19,81</t>
  </si>
  <si>
    <t>5,39</t>
  </si>
  <si>
    <t>1,65</t>
  </si>
  <si>
    <t>1,61</t>
  </si>
  <si>
    <t>5,26</t>
  </si>
  <si>
    <t>15,87</t>
  </si>
  <si>
    <t>2,71</t>
  </si>
  <si>
    <t>21,74</t>
  </si>
  <si>
    <t>23,26</t>
  </si>
  <si>
    <t>3,13</t>
  </si>
  <si>
    <t>4,87</t>
  </si>
  <si>
    <t>10,27</t>
  </si>
  <si>
    <t>3,95</t>
  </si>
  <si>
    <t>7,45</t>
  </si>
  <si>
    <t>5,34</t>
  </si>
  <si>
    <t>10,48</t>
  </si>
  <si>
    <t>17,98</t>
  </si>
  <si>
    <t>17,77</t>
  </si>
  <si>
    <t>18,12</t>
  </si>
  <si>
    <t>19,97</t>
  </si>
  <si>
    <t>19,01</t>
  </si>
  <si>
    <t>9,39</t>
  </si>
  <si>
    <t>8,22</t>
  </si>
  <si>
    <t>6,48</t>
  </si>
  <si>
    <t>7,36</t>
  </si>
  <si>
    <t>3,79</t>
  </si>
  <si>
    <t>1,17</t>
  </si>
  <si>
    <t>8,2</t>
  </si>
  <si>
    <t>25,95</t>
  </si>
  <si>
    <t>0,79</t>
  </si>
  <si>
    <t>3,02</t>
  </si>
  <si>
    <t>3,35</t>
  </si>
  <si>
    <t>9,15</t>
  </si>
  <si>
    <t>2,99</t>
  </si>
  <si>
    <t>1,51</t>
  </si>
  <si>
    <t>71,79</t>
  </si>
  <si>
    <t>0,22</t>
  </si>
  <si>
    <t>1NP</t>
  </si>
  <si>
    <t>19,98</t>
  </si>
  <si>
    <t>5,46</t>
  </si>
  <si>
    <t>5,04</t>
  </si>
  <si>
    <t>5,83</t>
  </si>
  <si>
    <t>14,06</t>
  </si>
  <si>
    <t>16,63</t>
  </si>
  <si>
    <t>6,03</t>
  </si>
  <si>
    <t>5,41</t>
  </si>
  <si>
    <t>15,21</t>
  </si>
  <si>
    <t>4,77</t>
  </si>
  <si>
    <t>3,73</t>
  </si>
  <si>
    <t>8,48</t>
  </si>
  <si>
    <t>1,88</t>
  </si>
  <si>
    <t>20,86</t>
  </si>
  <si>
    <t>17,48</t>
  </si>
  <si>
    <t>20,41</t>
  </si>
  <si>
    <t>16,6</t>
  </si>
  <si>
    <t>15,99</t>
  </si>
  <si>
    <t>18,49</t>
  </si>
  <si>
    <t>9,33</t>
  </si>
  <si>
    <t>16,91</t>
  </si>
  <si>
    <t>19,87</t>
  </si>
  <si>
    <t>8,98</t>
  </si>
  <si>
    <t>21,33</t>
  </si>
  <si>
    <t>17,75</t>
  </si>
  <si>
    <t>19,6</t>
  </si>
  <si>
    <t>17,85</t>
  </si>
  <si>
    <t>14,16</t>
  </si>
  <si>
    <t>19,92</t>
  </si>
  <si>
    <t>11,99</t>
  </si>
  <si>
    <t>4,28</t>
  </si>
  <si>
    <t>7,01</t>
  </si>
  <si>
    <t>6,12</t>
  </si>
  <si>
    <t>6,37</t>
  </si>
  <si>
    <t>3,15</t>
  </si>
  <si>
    <t>3,05</t>
  </si>
  <si>
    <t>1,56</t>
  </si>
  <si>
    <t>1,15</t>
  </si>
  <si>
    <t>14,36</t>
  </si>
  <si>
    <t>14,05</t>
  </si>
  <si>
    <t>15,22</t>
  </si>
  <si>
    <t>8,49</t>
  </si>
  <si>
    <t>16,8</t>
  </si>
  <si>
    <t>13,5</t>
  </si>
  <si>
    <t>9,03</t>
  </si>
  <si>
    <t>17,82</t>
  </si>
  <si>
    <t>6,44</t>
  </si>
  <si>
    <t>7,08</t>
  </si>
  <si>
    <t>37,76</t>
  </si>
  <si>
    <t>34,69</t>
  </si>
  <si>
    <t>17,02</t>
  </si>
  <si>
    <t>34,24</t>
  </si>
  <si>
    <t>18,08</t>
  </si>
  <si>
    <t>10,38</t>
  </si>
  <si>
    <t>13,31</t>
  </si>
  <si>
    <t>14,91</t>
  </si>
  <si>
    <t>14,23</t>
  </si>
  <si>
    <t>9,02</t>
  </si>
  <si>
    <t>27,72</t>
  </si>
  <si>
    <t>16,08</t>
  </si>
  <si>
    <t>7,32</t>
  </si>
  <si>
    <t>64,84</t>
  </si>
  <si>
    <t>16,61</t>
  </si>
  <si>
    <t>11,66</t>
  </si>
  <si>
    <t>7,26</t>
  </si>
  <si>
    <t>10,89</t>
  </si>
  <si>
    <t>18,24</t>
  </si>
  <si>
    <t>3,72</t>
  </si>
  <si>
    <t>25,1</t>
  </si>
  <si>
    <t>9,41</t>
  </si>
  <si>
    <t>26,94</t>
  </si>
  <si>
    <t>30,76</t>
  </si>
  <si>
    <t>31,27</t>
  </si>
  <si>
    <t>33,76</t>
  </si>
  <si>
    <t>61,3</t>
  </si>
  <si>
    <t>27,01</t>
  </si>
  <si>
    <t>10,59</t>
  </si>
  <si>
    <t>10,45</t>
  </si>
  <si>
    <t>10,31</t>
  </si>
  <si>
    <t>10,47</t>
  </si>
  <si>
    <t>11,27</t>
  </si>
  <si>
    <t>18,96</t>
  </si>
  <si>
    <t>15,26</t>
  </si>
  <si>
    <t>15,27</t>
  </si>
  <si>
    <t>7,18</t>
  </si>
  <si>
    <t>14,79</t>
  </si>
  <si>
    <t>40,57</t>
  </si>
  <si>
    <t>4,22</t>
  </si>
  <si>
    <t>12,28</t>
  </si>
  <si>
    <t>10,64</t>
  </si>
  <si>
    <t>12,07</t>
  </si>
  <si>
    <t>86,1</t>
  </si>
  <si>
    <t>13,8</t>
  </si>
  <si>
    <t>12,93</t>
  </si>
  <si>
    <t>11,44</t>
  </si>
  <si>
    <t>206,42</t>
  </si>
  <si>
    <t>24,8</t>
  </si>
  <si>
    <t>13,9</t>
  </si>
  <si>
    <t>8,12</t>
  </si>
  <si>
    <t>17,71</t>
  </si>
  <si>
    <t>15,3</t>
  </si>
  <si>
    <t>15,67</t>
  </si>
  <si>
    <t>17,46</t>
  </si>
  <si>
    <t>8,11</t>
  </si>
  <si>
    <t>16,4</t>
  </si>
  <si>
    <t>3,71</t>
  </si>
  <si>
    <t>6,24</t>
  </si>
  <si>
    <t>5,48</t>
  </si>
  <si>
    <t>9,57</t>
  </si>
  <si>
    <t>13,87</t>
  </si>
  <si>
    <t>9,05</t>
  </si>
  <si>
    <t>13,61</t>
  </si>
  <si>
    <t>12,48</t>
  </si>
  <si>
    <t>18,42</t>
  </si>
  <si>
    <t>13,86</t>
  </si>
  <si>
    <t>1,18</t>
  </si>
  <si>
    <t>1,19</t>
  </si>
  <si>
    <t>1,78</t>
  </si>
  <si>
    <t>3,18</t>
  </si>
  <si>
    <t>45,52</t>
  </si>
  <si>
    <t>126,62</t>
  </si>
  <si>
    <t>127,48</t>
  </si>
  <si>
    <t>27,39</t>
  </si>
  <si>
    <t>34,41</t>
  </si>
  <si>
    <t>15,4</t>
  </si>
  <si>
    <t>46,9</t>
  </si>
  <si>
    <t>15,83</t>
  </si>
  <si>
    <t>8,23</t>
  </si>
  <si>
    <t>26,65</t>
  </si>
  <si>
    <t>15,09</t>
  </si>
  <si>
    <t>2,39</t>
  </si>
  <si>
    <t>2,7</t>
  </si>
  <si>
    <t>192,02</t>
  </si>
  <si>
    <t>2NP</t>
  </si>
  <si>
    <t>7,78</t>
  </si>
  <si>
    <t>1,71</t>
  </si>
  <si>
    <t>2,07</t>
  </si>
  <si>
    <t>143,17</t>
  </si>
  <si>
    <t>5,2</t>
  </si>
  <si>
    <t>17,11</t>
  </si>
  <si>
    <t>12,81</t>
  </si>
  <si>
    <t>13,37</t>
  </si>
  <si>
    <t>18,01</t>
  </si>
  <si>
    <t>15,38</t>
  </si>
  <si>
    <t>9,43</t>
  </si>
  <si>
    <t>9,16</t>
  </si>
  <si>
    <t>25,12</t>
  </si>
  <si>
    <t>25,06</t>
  </si>
  <si>
    <t>26,14</t>
  </si>
  <si>
    <t>50,95</t>
  </si>
  <si>
    <t>25,35</t>
  </si>
  <si>
    <t>24,04</t>
  </si>
  <si>
    <t>24,11</t>
  </si>
  <si>
    <t>23,34</t>
  </si>
  <si>
    <t>23,07</t>
  </si>
  <si>
    <t>23,39</t>
  </si>
  <si>
    <t>4,61</t>
  </si>
  <si>
    <t>25,27</t>
  </si>
  <si>
    <t>1,22</t>
  </si>
  <si>
    <t>3,97</t>
  </si>
  <si>
    <t>8,65</t>
  </si>
  <si>
    <t>17,43</t>
  </si>
  <si>
    <t>116,48</t>
  </si>
  <si>
    <t>1,67</t>
  </si>
  <si>
    <t>17,58</t>
  </si>
  <si>
    <t>17,33</t>
  </si>
  <si>
    <t>2,9</t>
  </si>
  <si>
    <t>1,72</t>
  </si>
  <si>
    <t>1,68</t>
  </si>
  <si>
    <t>1,42</t>
  </si>
  <si>
    <t>19,4</t>
  </si>
  <si>
    <t>27,82</t>
  </si>
  <si>
    <t>34,96</t>
  </si>
  <si>
    <t>27,05</t>
  </si>
  <si>
    <t>20,97</t>
  </si>
  <si>
    <t>20,96</t>
  </si>
  <si>
    <t>26,87</t>
  </si>
  <si>
    <t>27,09</t>
  </si>
  <si>
    <t>20,92</t>
  </si>
  <si>
    <t>4,84</t>
  </si>
  <si>
    <t>22,05</t>
  </si>
  <si>
    <t>106,93</t>
  </si>
  <si>
    <t>16,19</t>
  </si>
  <si>
    <t>20,06</t>
  </si>
  <si>
    <t>20,11</t>
  </si>
  <si>
    <t>24,42</t>
  </si>
  <si>
    <t>20,64</t>
  </si>
  <si>
    <t>20,52</t>
  </si>
  <si>
    <t>16,88</t>
  </si>
  <si>
    <t>22,06</t>
  </si>
  <si>
    <t>20,71</t>
  </si>
  <si>
    <t>20,68</t>
  </si>
  <si>
    <t>26,86</t>
  </si>
  <si>
    <t>19,61</t>
  </si>
  <si>
    <t>9,68</t>
  </si>
  <si>
    <t>29,26</t>
  </si>
  <si>
    <t>10,28</t>
  </si>
  <si>
    <t>10,55</t>
  </si>
  <si>
    <t>3,34</t>
  </si>
  <si>
    <t>4,19</t>
  </si>
  <si>
    <t>10,49</t>
  </si>
  <si>
    <t>6,43</t>
  </si>
  <si>
    <t>8,46</t>
  </si>
  <si>
    <t>5,52</t>
  </si>
  <si>
    <t>5,79</t>
  </si>
  <si>
    <t>26,21</t>
  </si>
  <si>
    <t>5,76</t>
  </si>
  <si>
    <t>20,32</t>
  </si>
  <si>
    <t>3,54</t>
  </si>
  <si>
    <t>1,06</t>
  </si>
  <si>
    <t>16,54</t>
  </si>
  <si>
    <t>19,28</t>
  </si>
  <si>
    <t>25,44</t>
  </si>
  <si>
    <t>24,34</t>
  </si>
  <si>
    <t>3,43</t>
  </si>
  <si>
    <t>7,13</t>
  </si>
  <si>
    <t>14,24</t>
  </si>
  <si>
    <t>5,02</t>
  </si>
  <si>
    <t>17,72</t>
  </si>
  <si>
    <t>18,19</t>
  </si>
  <si>
    <t>3,6</t>
  </si>
  <si>
    <t>10,12</t>
  </si>
  <si>
    <t>10,04</t>
  </si>
  <si>
    <t>15,57</t>
  </si>
  <si>
    <t>15,96</t>
  </si>
  <si>
    <t>18,59</t>
  </si>
  <si>
    <t>11,63</t>
  </si>
  <si>
    <t>16,94</t>
  </si>
  <si>
    <t>16,59</t>
  </si>
  <si>
    <t>16,07</t>
  </si>
  <si>
    <t>11,85</t>
  </si>
  <si>
    <t>279,23</t>
  </si>
  <si>
    <t>3,24</t>
  </si>
  <si>
    <t>30,1</t>
  </si>
  <si>
    <t>6,26</t>
  </si>
  <si>
    <t>1,33</t>
  </si>
  <si>
    <t>4,53</t>
  </si>
  <si>
    <t>19,96</t>
  </si>
  <si>
    <t>12,35</t>
  </si>
  <si>
    <t>41,58</t>
  </si>
  <si>
    <t>21,3</t>
  </si>
  <si>
    <t>21,41</t>
  </si>
  <si>
    <t>285,16</t>
  </si>
  <si>
    <t>0,12</t>
  </si>
  <si>
    <t>18,2</t>
  </si>
  <si>
    <t>1,76</t>
  </si>
  <si>
    <t>139,5</t>
  </si>
  <si>
    <t>3NP</t>
  </si>
  <si>
    <t>209,74</t>
  </si>
  <si>
    <t>36,61</t>
  </si>
  <si>
    <t>7,96</t>
  </si>
  <si>
    <t>18,33</t>
  </si>
  <si>
    <t>19,02</t>
  </si>
  <si>
    <t>18,62</t>
  </si>
  <si>
    <t>15,36</t>
  </si>
  <si>
    <t>9,5</t>
  </si>
  <si>
    <t>9,22</t>
  </si>
  <si>
    <t>81,01</t>
  </si>
  <si>
    <t>24,9</t>
  </si>
  <si>
    <t>52,3</t>
  </si>
  <si>
    <t>29,64</t>
  </si>
  <si>
    <t>23,35</t>
  </si>
  <si>
    <t>17,6</t>
  </si>
  <si>
    <t>16,47</t>
  </si>
  <si>
    <t>116,69</t>
  </si>
  <si>
    <t>2,96</t>
  </si>
  <si>
    <t>28,11</t>
  </si>
  <si>
    <t>280,68</t>
  </si>
  <si>
    <t>32,45</t>
  </si>
  <si>
    <t>27,54</t>
  </si>
  <si>
    <t>28,04</t>
  </si>
  <si>
    <t>20,8</t>
  </si>
  <si>
    <t>20,74</t>
  </si>
  <si>
    <t>17,36</t>
  </si>
  <si>
    <t>2,89</t>
  </si>
  <si>
    <t>175,55</t>
  </si>
  <si>
    <t>56,9</t>
  </si>
  <si>
    <t>24,08</t>
  </si>
  <si>
    <t>12,1</t>
  </si>
  <si>
    <t>8,02</t>
  </si>
  <si>
    <t>10,41</t>
  </si>
  <si>
    <t>3,22</t>
  </si>
  <si>
    <t>209,53</t>
  </si>
  <si>
    <t>17,63</t>
  </si>
  <si>
    <t>9,62</t>
  </si>
  <si>
    <t>25,28</t>
  </si>
  <si>
    <t>23,36</t>
  </si>
  <si>
    <t>23,09</t>
  </si>
  <si>
    <t>29,42</t>
  </si>
  <si>
    <t>25,79</t>
  </si>
  <si>
    <t>24,33</t>
  </si>
  <si>
    <t>25,32</t>
  </si>
  <si>
    <t>9,42</t>
  </si>
  <si>
    <t>18,78</t>
  </si>
  <si>
    <t>17,86</t>
  </si>
  <si>
    <t>19,79</t>
  </si>
  <si>
    <t>16,48</t>
  </si>
  <si>
    <t>5,12</t>
  </si>
  <si>
    <t>21,51</t>
  </si>
  <si>
    <t>4NP</t>
  </si>
  <si>
    <t>209,63</t>
  </si>
  <si>
    <t>9,49</t>
  </si>
  <si>
    <t>81,46</t>
  </si>
  <si>
    <t>25,04</t>
  </si>
  <si>
    <t>25,05</t>
  </si>
  <si>
    <t>52,16</t>
  </si>
  <si>
    <t>19,49</t>
  </si>
  <si>
    <t>116,92</t>
  </si>
  <si>
    <t>27,55</t>
  </si>
  <si>
    <t>175,5</t>
  </si>
  <si>
    <t>16,82</t>
  </si>
  <si>
    <t>6,52</t>
  </si>
  <si>
    <t>3,14</t>
  </si>
  <si>
    <t>16,67</t>
  </si>
  <si>
    <t>9,35</t>
  </si>
  <si>
    <t>212,65</t>
  </si>
  <si>
    <t>24,95</t>
  </si>
  <si>
    <t>29,66</t>
  </si>
  <si>
    <t>25,71</t>
  </si>
  <si>
    <t>24,3</t>
  </si>
  <si>
    <t>7,14</t>
  </si>
  <si>
    <t>14,38</t>
  </si>
  <si>
    <t>15,86</t>
  </si>
  <si>
    <t>12,63</t>
  </si>
  <si>
    <t>5,19</t>
  </si>
  <si>
    <t>5NP</t>
  </si>
  <si>
    <t>20,72</t>
  </si>
  <si>
    <t>28,27</t>
  </si>
  <si>
    <t>29,55</t>
  </si>
  <si>
    <t>7,47</t>
  </si>
  <si>
    <t>8,76</t>
  </si>
  <si>
    <t>Skladba A3</t>
  </si>
  <si>
    <t>15,59</t>
  </si>
  <si>
    <t>13,68</t>
  </si>
  <si>
    <t>13,92</t>
  </si>
  <si>
    <t>29,65</t>
  </si>
  <si>
    <t>14,82</t>
  </si>
  <si>
    <t>12,19</t>
  </si>
  <si>
    <t>13,21</t>
  </si>
  <si>
    <t>12,91</t>
  </si>
  <si>
    <t>13,57</t>
  </si>
  <si>
    <t>101,28</t>
  </si>
  <si>
    <t>171,62</t>
  </si>
  <si>
    <t>140,11</t>
  </si>
  <si>
    <t>3,81</t>
  </si>
  <si>
    <t>9,71</t>
  </si>
  <si>
    <t>6,78</t>
  </si>
  <si>
    <t>9,09</t>
  </si>
  <si>
    <t>2,5</t>
  </si>
  <si>
    <t>9,12</t>
  </si>
  <si>
    <t>3,04</t>
  </si>
  <si>
    <t>1,74</t>
  </si>
  <si>
    <t>12,74</t>
  </si>
  <si>
    <t>5,62</t>
  </si>
  <si>
    <t>14,18</t>
  </si>
  <si>
    <t>8,73</t>
  </si>
  <si>
    <t>1,12</t>
  </si>
  <si>
    <t>13,91</t>
  </si>
  <si>
    <t>16,06</t>
  </si>
  <si>
    <t>1,49</t>
  </si>
  <si>
    <t>1,48</t>
  </si>
  <si>
    <t>4,4</t>
  </si>
  <si>
    <t>2,27</t>
  </si>
  <si>
    <t>5,38</t>
  </si>
  <si>
    <t>1,43</t>
  </si>
  <si>
    <t>2,98</t>
  </si>
  <si>
    <t>1,7</t>
  </si>
  <si>
    <t>5,77</t>
  </si>
  <si>
    <t>0,2</t>
  </si>
  <si>
    <t>0,36</t>
  </si>
  <si>
    <t>18,31</t>
  </si>
  <si>
    <t>4,07</t>
  </si>
  <si>
    <t>4,16</t>
  </si>
  <si>
    <t>4,81</t>
  </si>
  <si>
    <t>4,68</t>
  </si>
  <si>
    <t>1,66</t>
  </si>
  <si>
    <t>3,03</t>
  </si>
  <si>
    <t>17,69</t>
  </si>
  <si>
    <t>6,81</t>
  </si>
  <si>
    <t>1,64</t>
  </si>
  <si>
    <t>8,06</t>
  </si>
  <si>
    <t>3,83</t>
  </si>
  <si>
    <t>4,02</t>
  </si>
  <si>
    <t>3,74</t>
  </si>
  <si>
    <t>13,43</t>
  </si>
  <si>
    <t>3,11</t>
  </si>
  <si>
    <t>3,46</t>
  </si>
  <si>
    <t>4,69</t>
  </si>
  <si>
    <t>18,77</t>
  </si>
  <si>
    <t>1,73</t>
  </si>
  <si>
    <t>16,92</t>
  </si>
  <si>
    <t>1,77</t>
  </si>
  <si>
    <t>1,69</t>
  </si>
  <si>
    <t>4,72</t>
  </si>
  <si>
    <t>18,76</t>
  </si>
  <si>
    <t>3,47</t>
  </si>
  <si>
    <t>18,14</t>
  </si>
  <si>
    <t>132,87</t>
  </si>
  <si>
    <t>30,47</t>
  </si>
  <si>
    <t>30,65</t>
  </si>
  <si>
    <t>30,96</t>
  </si>
  <si>
    <t>20,57</t>
  </si>
  <si>
    <t>18,45</t>
  </si>
  <si>
    <t>19,9</t>
  </si>
  <si>
    <t>19,72</t>
  </si>
  <si>
    <t>26,66</t>
  </si>
  <si>
    <t>20,42</t>
  </si>
  <si>
    <t>20,98</t>
  </si>
  <si>
    <t>22,02</t>
  </si>
  <si>
    <t>10,07</t>
  </si>
  <si>
    <t>29,73</t>
  </si>
  <si>
    <t>26,39</t>
  </si>
  <si>
    <t>24,69</t>
  </si>
  <si>
    <t>30,53</t>
  </si>
  <si>
    <t>30,83</t>
  </si>
  <si>
    <t>24,81</t>
  </si>
  <si>
    <t>44,93</t>
  </si>
  <si>
    <t>47,65</t>
  </si>
  <si>
    <t>22,54</t>
  </si>
  <si>
    <t>22,65</t>
  </si>
  <si>
    <t>21,47</t>
  </si>
  <si>
    <t>21,28</t>
  </si>
  <si>
    <t>24,54</t>
  </si>
  <si>
    <t>21,43</t>
  </si>
  <si>
    <t>32,21</t>
  </si>
  <si>
    <t>35,48</t>
  </si>
  <si>
    <t>40,16</t>
  </si>
  <si>
    <t>250,9</t>
  </si>
  <si>
    <t>16,01</t>
  </si>
  <si>
    <t>15,47</t>
  </si>
  <si>
    <t>31,7</t>
  </si>
  <si>
    <t>49,43</t>
  </si>
  <si>
    <t>41,47</t>
  </si>
  <si>
    <t>21,08</t>
  </si>
  <si>
    <t>7,86</t>
  </si>
  <si>
    <t>19,06</t>
  </si>
  <si>
    <t>40,34</t>
  </si>
  <si>
    <t>39,47</t>
  </si>
  <si>
    <t>24,24</t>
  </si>
  <si>
    <t>36,51</t>
  </si>
  <si>
    <t>21,13</t>
  </si>
  <si>
    <t>41,19</t>
  </si>
  <si>
    <t>29,21</t>
  </si>
  <si>
    <t>24,71</t>
  </si>
  <si>
    <t>19,04</t>
  </si>
  <si>
    <t>19,05</t>
  </si>
  <si>
    <t>Skladba C2</t>
  </si>
  <si>
    <t>69,07</t>
  </si>
  <si>
    <t>50,66</t>
  </si>
  <si>
    <t>19,78</t>
  </si>
  <si>
    <t>38,01</t>
  </si>
  <si>
    <t>21,22</t>
  </si>
  <si>
    <t>21,01</t>
  </si>
  <si>
    <t>21,31</t>
  </si>
  <si>
    <t>44,21</t>
  </si>
  <si>
    <t>45,37</t>
  </si>
  <si>
    <t>33,47</t>
  </si>
  <si>
    <t>11,41</t>
  </si>
  <si>
    <t>25,52</t>
  </si>
  <si>
    <t>48,86</t>
  </si>
  <si>
    <t>47,47</t>
  </si>
  <si>
    <t>20,07</t>
  </si>
  <si>
    <t>18,56</t>
  </si>
  <si>
    <t>17,41</t>
  </si>
  <si>
    <t>47,09</t>
  </si>
  <si>
    <t>46,41</t>
  </si>
  <si>
    <t>45,97</t>
  </si>
  <si>
    <t>46,76</t>
  </si>
  <si>
    <t>64,38</t>
  </si>
  <si>
    <t>49,65</t>
  </si>
  <si>
    <t>50,05</t>
  </si>
  <si>
    <t>64,15</t>
  </si>
  <si>
    <t>64,49</t>
  </si>
  <si>
    <t>16,66</t>
  </si>
  <si>
    <t>16,7</t>
  </si>
  <si>
    <t>21,55</t>
  </si>
  <si>
    <t>18,7</t>
  </si>
  <si>
    <t>Skladba C5</t>
  </si>
  <si>
    <t>0,98</t>
  </si>
  <si>
    <t>Skladba D1</t>
  </si>
  <si>
    <t>3,63</t>
  </si>
  <si>
    <t>19,34</t>
  </si>
  <si>
    <t>15,43</t>
  </si>
  <si>
    <t>15,44</t>
  </si>
  <si>
    <t>5,66</t>
  </si>
  <si>
    <t>17,23</t>
  </si>
  <si>
    <t>16,81</t>
  </si>
  <si>
    <t>16,05</t>
  </si>
  <si>
    <t>7,42</t>
  </si>
  <si>
    <t>9,01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</si>
</sst>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6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37" fillId="0" borderId="22" xfId="0" applyFont="1" applyBorder="1" applyAlignment="1" applyProtection="1">
      <alignment horizontal="center" vertical="center"/>
      <protection locked="0"/>
    </xf>
    <xf numFmtId="49" fontId="37" fillId="0" borderId="22" xfId="0" applyNumberFormat="1"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2" xfId="0" applyFont="1" applyBorder="1" applyAlignment="1" applyProtection="1">
      <alignment horizontal="center" vertical="center" wrapText="1"/>
      <protection locked="0"/>
    </xf>
    <xf numFmtId="167" fontId="37" fillId="0" borderId="22" xfId="0" applyNumberFormat="1" applyFont="1" applyBorder="1" applyAlignment="1" applyProtection="1">
      <alignment vertical="center"/>
      <protection locked="0"/>
    </xf>
    <xf numFmtId="4" fontId="37" fillId="3"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protection locked="0"/>
    </xf>
    <xf numFmtId="0" fontId="38" fillId="0" borderId="3" xfId="0" applyFont="1" applyBorder="1" applyAlignment="1">
      <alignment vertical="center"/>
    </xf>
    <xf numFmtId="0" fontId="37" fillId="3" borderId="14" xfId="0" applyFont="1" applyFill="1" applyBorder="1" applyAlignment="1" applyProtection="1">
      <alignment horizontal="left" vertical="center"/>
      <protection locked="0"/>
    </xf>
    <xf numFmtId="0" fontId="37" fillId="0" borderId="0" xfId="0" applyFont="1" applyBorder="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39" fillId="0" borderId="0" xfId="0" applyFont="1" applyAlignment="1">
      <alignmen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Font="1"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1" xfId="0" applyFont="1" applyBorder="1" applyAlignment="1">
      <alignment vertical="center"/>
    </xf>
    <xf numFmtId="0" fontId="39" fillId="0" borderId="0" xfId="0" applyFont="1" applyAlignment="1">
      <alignment vertical="top" wrapText="1"/>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styles" Target="styles.xml" /><Relationship Id="rId44" Type="http://schemas.openxmlformats.org/officeDocument/2006/relationships/theme" Target="theme/theme1.xml" /><Relationship Id="rId45" Type="http://schemas.openxmlformats.org/officeDocument/2006/relationships/calcChain" Target="calcChain.xml" /><Relationship Id="rId4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1</v>
      </c>
      <c r="AR10" s="22"/>
      <c r="BE10" s="31"/>
      <c r="BS10" s="19" t="s">
        <v>6</v>
      </c>
    </row>
    <row r="11" s="1" customFormat="1" ht="18.48" customHeight="1">
      <c r="B11" s="22"/>
      <c r="E11" s="27" t="s">
        <v>26</v>
      </c>
      <c r="AK11" s="32" t="s">
        <v>27</v>
      </c>
      <c r="AN11" s="27" t="s">
        <v>1</v>
      </c>
      <c r="AR11" s="22"/>
      <c r="BE11" s="31"/>
      <c r="BS11" s="19" t="s">
        <v>6</v>
      </c>
    </row>
    <row r="12" s="1" customFormat="1" ht="6.96" customHeight="1">
      <c r="B12" s="22"/>
      <c r="AR12" s="22"/>
      <c r="BE12" s="31"/>
      <c r="BS12" s="19" t="s">
        <v>6</v>
      </c>
    </row>
    <row r="13" s="1" customFormat="1" ht="12" customHeight="1">
      <c r="B13" s="22"/>
      <c r="D13" s="32" t="s">
        <v>28</v>
      </c>
      <c r="AK13" s="32" t="s">
        <v>25</v>
      </c>
      <c r="AN13" s="34" t="s">
        <v>29</v>
      </c>
      <c r="AR13" s="22"/>
      <c r="BE13" s="31"/>
      <c r="BS13" s="19" t="s">
        <v>6</v>
      </c>
    </row>
    <row r="14">
      <c r="B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N14" s="34" t="s">
        <v>29</v>
      </c>
      <c r="AR14" s="22"/>
      <c r="BE14" s="31"/>
      <c r="BS14" s="19" t="s">
        <v>6</v>
      </c>
    </row>
    <row r="15" s="1" customFormat="1" ht="6.96" customHeight="1">
      <c r="B15" s="22"/>
      <c r="AR15" s="22"/>
      <c r="BE15" s="31"/>
      <c r="BS15" s="19" t="s">
        <v>3</v>
      </c>
    </row>
    <row r="16" s="1" customFormat="1" ht="12" customHeight="1">
      <c r="B16" s="22"/>
      <c r="D16" s="32" t="s">
        <v>30</v>
      </c>
      <c r="AK16" s="32" t="s">
        <v>25</v>
      </c>
      <c r="AN16" s="27" t="s">
        <v>1</v>
      </c>
      <c r="AR16" s="22"/>
      <c r="BE16" s="31"/>
      <c r="BS16" s="19" t="s">
        <v>3</v>
      </c>
    </row>
    <row r="17" s="1" customFormat="1" ht="18.48" customHeight="1">
      <c r="B17" s="22"/>
      <c r="E17" s="27" t="s">
        <v>31</v>
      </c>
      <c r="AK17" s="32" t="s">
        <v>27</v>
      </c>
      <c r="AN17" s="27" t="s">
        <v>1</v>
      </c>
      <c r="AR17" s="22"/>
      <c r="BE17" s="31"/>
      <c r="BS17" s="19" t="s">
        <v>32</v>
      </c>
    </row>
    <row r="18" s="1" customFormat="1" ht="6.96" customHeight="1">
      <c r="B18" s="22"/>
      <c r="AR18" s="22"/>
      <c r="BE18" s="31"/>
      <c r="BS18" s="19" t="s">
        <v>6</v>
      </c>
    </row>
    <row r="19" s="1" customFormat="1" ht="12" customHeight="1">
      <c r="B19" s="22"/>
      <c r="D19" s="32" t="s">
        <v>33</v>
      </c>
      <c r="AK19" s="32" t="s">
        <v>25</v>
      </c>
      <c r="AN19" s="27" t="s">
        <v>1</v>
      </c>
      <c r="AR19" s="22"/>
      <c r="BE19" s="31"/>
      <c r="BS19" s="19" t="s">
        <v>6</v>
      </c>
    </row>
    <row r="20" s="1" customFormat="1" ht="18.48" customHeight="1">
      <c r="B20" s="22"/>
      <c r="E20" s="27" t="s">
        <v>21</v>
      </c>
      <c r="AK20" s="32" t="s">
        <v>27</v>
      </c>
      <c r="AN20" s="27" t="s">
        <v>1</v>
      </c>
      <c r="AR20" s="22"/>
      <c r="BE20" s="31"/>
      <c r="BS20" s="19" t="s">
        <v>32</v>
      </c>
    </row>
    <row r="21" s="1" customFormat="1" ht="6.96" customHeight="1">
      <c r="B21" s="22"/>
      <c r="AR21" s="22"/>
      <c r="BE21" s="31"/>
    </row>
    <row r="22" s="1" customFormat="1" ht="12" customHeight="1">
      <c r="B22" s="22"/>
      <c r="D22" s="32" t="s">
        <v>34</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35</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36</v>
      </c>
      <c r="M28" s="43"/>
      <c r="N28" s="43"/>
      <c r="O28" s="43"/>
      <c r="P28" s="43"/>
      <c r="Q28" s="38"/>
      <c r="R28" s="38"/>
      <c r="S28" s="38"/>
      <c r="T28" s="38"/>
      <c r="U28" s="38"/>
      <c r="V28" s="38"/>
      <c r="W28" s="43" t="s">
        <v>37</v>
      </c>
      <c r="X28" s="43"/>
      <c r="Y28" s="43"/>
      <c r="Z28" s="43"/>
      <c r="AA28" s="43"/>
      <c r="AB28" s="43"/>
      <c r="AC28" s="43"/>
      <c r="AD28" s="43"/>
      <c r="AE28" s="43"/>
      <c r="AF28" s="38"/>
      <c r="AG28" s="38"/>
      <c r="AH28" s="38"/>
      <c r="AI28" s="38"/>
      <c r="AJ28" s="38"/>
      <c r="AK28" s="43" t="s">
        <v>38</v>
      </c>
      <c r="AL28" s="43"/>
      <c r="AM28" s="43"/>
      <c r="AN28" s="43"/>
      <c r="AO28" s="43"/>
      <c r="AP28" s="38"/>
      <c r="AQ28" s="38"/>
      <c r="AR28" s="39"/>
      <c r="BE28" s="31"/>
    </row>
    <row r="29" s="3" customFormat="1" ht="14.4" customHeight="1">
      <c r="A29" s="3"/>
      <c r="B29" s="44"/>
      <c r="C29" s="3"/>
      <c r="D29" s="32" t="s">
        <v>39</v>
      </c>
      <c r="E29" s="3"/>
      <c r="F29" s="32" t="s">
        <v>40</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41</v>
      </c>
      <c r="G30" s="3"/>
      <c r="H30" s="3"/>
      <c r="I30" s="3"/>
      <c r="J30" s="3"/>
      <c r="K30" s="3"/>
      <c r="L30" s="45">
        <v>0.14999999999999999</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42</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43</v>
      </c>
      <c r="G32" s="3"/>
      <c r="H32" s="3"/>
      <c r="I32" s="3"/>
      <c r="J32" s="3"/>
      <c r="K32" s="3"/>
      <c r="L32" s="45">
        <v>0.14999999999999999</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44</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45</v>
      </c>
      <c r="E35" s="50"/>
      <c r="F35" s="50"/>
      <c r="G35" s="50"/>
      <c r="H35" s="50"/>
      <c r="I35" s="50"/>
      <c r="J35" s="50"/>
      <c r="K35" s="50"/>
      <c r="L35" s="50"/>
      <c r="M35" s="50"/>
      <c r="N35" s="50"/>
      <c r="O35" s="50"/>
      <c r="P35" s="50"/>
      <c r="Q35" s="50"/>
      <c r="R35" s="50"/>
      <c r="S35" s="50"/>
      <c r="T35" s="51" t="s">
        <v>46</v>
      </c>
      <c r="U35" s="50"/>
      <c r="V35" s="50"/>
      <c r="W35" s="50"/>
      <c r="X35" s="52" t="s">
        <v>47</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48</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49</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50</v>
      </c>
      <c r="E60" s="41"/>
      <c r="F60" s="41"/>
      <c r="G60" s="41"/>
      <c r="H60" s="41"/>
      <c r="I60" s="41"/>
      <c r="J60" s="41"/>
      <c r="K60" s="41"/>
      <c r="L60" s="41"/>
      <c r="M60" s="41"/>
      <c r="N60" s="41"/>
      <c r="O60" s="41"/>
      <c r="P60" s="41"/>
      <c r="Q60" s="41"/>
      <c r="R60" s="41"/>
      <c r="S60" s="41"/>
      <c r="T60" s="41"/>
      <c r="U60" s="41"/>
      <c r="V60" s="58" t="s">
        <v>51</v>
      </c>
      <c r="W60" s="41"/>
      <c r="X60" s="41"/>
      <c r="Y60" s="41"/>
      <c r="Z60" s="41"/>
      <c r="AA60" s="41"/>
      <c r="AB60" s="41"/>
      <c r="AC60" s="41"/>
      <c r="AD60" s="41"/>
      <c r="AE60" s="41"/>
      <c r="AF60" s="41"/>
      <c r="AG60" s="41"/>
      <c r="AH60" s="58" t="s">
        <v>50</v>
      </c>
      <c r="AI60" s="41"/>
      <c r="AJ60" s="41"/>
      <c r="AK60" s="41"/>
      <c r="AL60" s="41"/>
      <c r="AM60" s="58" t="s">
        <v>51</v>
      </c>
      <c r="AN60" s="41"/>
      <c r="AO60" s="41"/>
      <c r="AP60" s="38"/>
      <c r="AQ60" s="38"/>
      <c r="AR60" s="39"/>
      <c r="BE60" s="38"/>
    </row>
    <row r="61">
      <c r="B61" s="22"/>
      <c r="AR61" s="22"/>
    </row>
    <row r="62">
      <c r="B62" s="22"/>
      <c r="AR62" s="22"/>
    </row>
    <row r="63">
      <c r="B63" s="22"/>
      <c r="AR63" s="22"/>
    </row>
    <row r="64" s="2" customFormat="1">
      <c r="A64" s="38"/>
      <c r="B64" s="39"/>
      <c r="C64" s="38"/>
      <c r="D64" s="56" t="s">
        <v>52</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53</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50</v>
      </c>
      <c r="E75" s="41"/>
      <c r="F75" s="41"/>
      <c r="G75" s="41"/>
      <c r="H75" s="41"/>
      <c r="I75" s="41"/>
      <c r="J75" s="41"/>
      <c r="K75" s="41"/>
      <c r="L75" s="41"/>
      <c r="M75" s="41"/>
      <c r="N75" s="41"/>
      <c r="O75" s="41"/>
      <c r="P75" s="41"/>
      <c r="Q75" s="41"/>
      <c r="R75" s="41"/>
      <c r="S75" s="41"/>
      <c r="T75" s="41"/>
      <c r="U75" s="41"/>
      <c r="V75" s="58" t="s">
        <v>51</v>
      </c>
      <c r="W75" s="41"/>
      <c r="X75" s="41"/>
      <c r="Y75" s="41"/>
      <c r="Z75" s="41"/>
      <c r="AA75" s="41"/>
      <c r="AB75" s="41"/>
      <c r="AC75" s="41"/>
      <c r="AD75" s="41"/>
      <c r="AE75" s="41"/>
      <c r="AF75" s="41"/>
      <c r="AG75" s="41"/>
      <c r="AH75" s="58" t="s">
        <v>50</v>
      </c>
      <c r="AI75" s="41"/>
      <c r="AJ75" s="41"/>
      <c r="AK75" s="41"/>
      <c r="AL75" s="41"/>
      <c r="AM75" s="58" t="s">
        <v>51</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54</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LT14</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FNOL Novostavba Pavilonu B</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 xml:space="preserve"> </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8. 4. 2023</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Fakultní nemocnice Olomouc</v>
      </c>
      <c r="M89" s="38"/>
      <c r="N89" s="38"/>
      <c r="O89" s="38"/>
      <c r="P89" s="38"/>
      <c r="Q89" s="38"/>
      <c r="R89" s="38"/>
      <c r="S89" s="38"/>
      <c r="T89" s="38"/>
      <c r="U89" s="38"/>
      <c r="V89" s="38"/>
      <c r="W89" s="38"/>
      <c r="X89" s="38"/>
      <c r="Y89" s="38"/>
      <c r="Z89" s="38"/>
      <c r="AA89" s="38"/>
      <c r="AB89" s="38"/>
      <c r="AC89" s="38"/>
      <c r="AD89" s="38"/>
      <c r="AE89" s="38"/>
      <c r="AF89" s="38"/>
      <c r="AG89" s="38"/>
      <c r="AH89" s="38"/>
      <c r="AI89" s="32" t="s">
        <v>30</v>
      </c>
      <c r="AJ89" s="38"/>
      <c r="AK89" s="38"/>
      <c r="AL89" s="38"/>
      <c r="AM89" s="70" t="str">
        <f>IF(E17="","",E17)</f>
        <v>LTProjekt, EP Rožnov</v>
      </c>
      <c r="AN89" s="4"/>
      <c r="AO89" s="4"/>
      <c r="AP89" s="4"/>
      <c r="AQ89" s="38"/>
      <c r="AR89" s="39"/>
      <c r="AS89" s="71" t="s">
        <v>55</v>
      </c>
      <c r="AT89" s="72"/>
      <c r="AU89" s="73"/>
      <c r="AV89" s="73"/>
      <c r="AW89" s="73"/>
      <c r="AX89" s="73"/>
      <c r="AY89" s="73"/>
      <c r="AZ89" s="73"/>
      <c r="BA89" s="73"/>
      <c r="BB89" s="73"/>
      <c r="BC89" s="73"/>
      <c r="BD89" s="74"/>
      <c r="BE89" s="38"/>
    </row>
    <row r="90" s="2" customFormat="1" ht="15.15" customHeight="1">
      <c r="A90" s="38"/>
      <c r="B90" s="39"/>
      <c r="C90" s="32" t="s">
        <v>28</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33</v>
      </c>
      <c r="AJ90" s="38"/>
      <c r="AK90" s="38"/>
      <c r="AL90" s="38"/>
      <c r="AM90" s="70" t="str">
        <f>IF(E20="","",E20)</f>
        <v xml:space="preserve"> </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56</v>
      </c>
      <c r="D92" s="80"/>
      <c r="E92" s="80"/>
      <c r="F92" s="80"/>
      <c r="G92" s="80"/>
      <c r="H92" s="81"/>
      <c r="I92" s="82" t="s">
        <v>57</v>
      </c>
      <c r="J92" s="80"/>
      <c r="K92" s="80"/>
      <c r="L92" s="80"/>
      <c r="M92" s="80"/>
      <c r="N92" s="80"/>
      <c r="O92" s="80"/>
      <c r="P92" s="80"/>
      <c r="Q92" s="80"/>
      <c r="R92" s="80"/>
      <c r="S92" s="80"/>
      <c r="T92" s="80"/>
      <c r="U92" s="80"/>
      <c r="V92" s="80"/>
      <c r="W92" s="80"/>
      <c r="X92" s="80"/>
      <c r="Y92" s="80"/>
      <c r="Z92" s="80"/>
      <c r="AA92" s="80"/>
      <c r="AB92" s="80"/>
      <c r="AC92" s="80"/>
      <c r="AD92" s="80"/>
      <c r="AE92" s="80"/>
      <c r="AF92" s="80"/>
      <c r="AG92" s="83" t="s">
        <v>58</v>
      </c>
      <c r="AH92" s="80"/>
      <c r="AI92" s="80"/>
      <c r="AJ92" s="80"/>
      <c r="AK92" s="80"/>
      <c r="AL92" s="80"/>
      <c r="AM92" s="80"/>
      <c r="AN92" s="82" t="s">
        <v>59</v>
      </c>
      <c r="AO92" s="80"/>
      <c r="AP92" s="84"/>
      <c r="AQ92" s="85" t="s">
        <v>60</v>
      </c>
      <c r="AR92" s="39"/>
      <c r="AS92" s="86" t="s">
        <v>61</v>
      </c>
      <c r="AT92" s="87" t="s">
        <v>62</v>
      </c>
      <c r="AU92" s="87" t="s">
        <v>63</v>
      </c>
      <c r="AV92" s="87" t="s">
        <v>64</v>
      </c>
      <c r="AW92" s="87" t="s">
        <v>65</v>
      </c>
      <c r="AX92" s="87" t="s">
        <v>66</v>
      </c>
      <c r="AY92" s="87" t="s">
        <v>67</v>
      </c>
      <c r="AZ92" s="87" t="s">
        <v>68</v>
      </c>
      <c r="BA92" s="87" t="s">
        <v>69</v>
      </c>
      <c r="BB92" s="87" t="s">
        <v>70</v>
      </c>
      <c r="BC92" s="87" t="s">
        <v>71</v>
      </c>
      <c r="BD92" s="88" t="s">
        <v>72</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73</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ROUND(AG95,2)</f>
        <v>0</v>
      </c>
      <c r="AH94" s="95"/>
      <c r="AI94" s="95"/>
      <c r="AJ94" s="95"/>
      <c r="AK94" s="95"/>
      <c r="AL94" s="95"/>
      <c r="AM94" s="95"/>
      <c r="AN94" s="96">
        <f>SUM(AG94,AT94)</f>
        <v>0</v>
      </c>
      <c r="AO94" s="96"/>
      <c r="AP94" s="96"/>
      <c r="AQ94" s="97" t="s">
        <v>1</v>
      </c>
      <c r="AR94" s="92"/>
      <c r="AS94" s="98">
        <f>ROUND(AS95,2)</f>
        <v>0</v>
      </c>
      <c r="AT94" s="99">
        <f>ROUND(SUM(AV94:AW94),2)</f>
        <v>0</v>
      </c>
      <c r="AU94" s="100">
        <f>ROUND(AU95,5)</f>
        <v>0</v>
      </c>
      <c r="AV94" s="99">
        <f>ROUND(AZ94*L29,2)</f>
        <v>0</v>
      </c>
      <c r="AW94" s="99">
        <f>ROUND(BA94*L30,2)</f>
        <v>0</v>
      </c>
      <c r="AX94" s="99">
        <f>ROUND(BB94*L29,2)</f>
        <v>0</v>
      </c>
      <c r="AY94" s="99">
        <f>ROUND(BC94*L30,2)</f>
        <v>0</v>
      </c>
      <c r="AZ94" s="99">
        <f>ROUND(AZ95,2)</f>
        <v>0</v>
      </c>
      <c r="BA94" s="99">
        <f>ROUND(BA95,2)</f>
        <v>0</v>
      </c>
      <c r="BB94" s="99">
        <f>ROUND(BB95,2)</f>
        <v>0</v>
      </c>
      <c r="BC94" s="99">
        <f>ROUND(BC95,2)</f>
        <v>0</v>
      </c>
      <c r="BD94" s="101">
        <f>ROUND(BD95,2)</f>
        <v>0</v>
      </c>
      <c r="BE94" s="6"/>
      <c r="BS94" s="102" t="s">
        <v>74</v>
      </c>
      <c r="BT94" s="102" t="s">
        <v>75</v>
      </c>
      <c r="BU94" s="103" t="s">
        <v>76</v>
      </c>
      <c r="BV94" s="102" t="s">
        <v>77</v>
      </c>
      <c r="BW94" s="102" t="s">
        <v>4</v>
      </c>
      <c r="BX94" s="102" t="s">
        <v>78</v>
      </c>
      <c r="CL94" s="102" t="s">
        <v>1</v>
      </c>
    </row>
    <row r="95" s="7" customFormat="1" ht="16.5" customHeight="1">
      <c r="A95" s="7"/>
      <c r="B95" s="104"/>
      <c r="C95" s="105"/>
      <c r="D95" s="106" t="s">
        <v>79</v>
      </c>
      <c r="E95" s="106"/>
      <c r="F95" s="106"/>
      <c r="G95" s="106"/>
      <c r="H95" s="106"/>
      <c r="I95" s="107"/>
      <c r="J95" s="106" t="s">
        <v>80</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ROUND(AG96+AG123+AG144,2)</f>
        <v>0</v>
      </c>
      <c r="AH95" s="107"/>
      <c r="AI95" s="107"/>
      <c r="AJ95" s="107"/>
      <c r="AK95" s="107"/>
      <c r="AL95" s="107"/>
      <c r="AM95" s="107"/>
      <c r="AN95" s="109">
        <f>SUM(AG95,AT95)</f>
        <v>0</v>
      </c>
      <c r="AO95" s="107"/>
      <c r="AP95" s="107"/>
      <c r="AQ95" s="110" t="s">
        <v>81</v>
      </c>
      <c r="AR95" s="104"/>
      <c r="AS95" s="111">
        <f>ROUND(AS96+AS123+AS144,2)</f>
        <v>0</v>
      </c>
      <c r="AT95" s="112">
        <f>ROUND(SUM(AV95:AW95),2)</f>
        <v>0</v>
      </c>
      <c r="AU95" s="113">
        <f>ROUND(AU96+AU123+AU144,5)</f>
        <v>0</v>
      </c>
      <c r="AV95" s="112">
        <f>ROUND(AZ95*L29,2)</f>
        <v>0</v>
      </c>
      <c r="AW95" s="112">
        <f>ROUND(BA95*L30,2)</f>
        <v>0</v>
      </c>
      <c r="AX95" s="112">
        <f>ROUND(BB95*L29,2)</f>
        <v>0</v>
      </c>
      <c r="AY95" s="112">
        <f>ROUND(BC95*L30,2)</f>
        <v>0</v>
      </c>
      <c r="AZ95" s="112">
        <f>ROUND(AZ96+AZ123+AZ144,2)</f>
        <v>0</v>
      </c>
      <c r="BA95" s="112">
        <f>ROUND(BA96+BA123+BA144,2)</f>
        <v>0</v>
      </c>
      <c r="BB95" s="112">
        <f>ROUND(BB96+BB123+BB144,2)</f>
        <v>0</v>
      </c>
      <c r="BC95" s="112">
        <f>ROUND(BC96+BC123+BC144,2)</f>
        <v>0</v>
      </c>
      <c r="BD95" s="114">
        <f>ROUND(BD96+BD123+BD144,2)</f>
        <v>0</v>
      </c>
      <c r="BE95" s="7"/>
      <c r="BS95" s="115" t="s">
        <v>74</v>
      </c>
      <c r="BT95" s="115" t="s">
        <v>82</v>
      </c>
      <c r="BU95" s="115" t="s">
        <v>76</v>
      </c>
      <c r="BV95" s="115" t="s">
        <v>77</v>
      </c>
      <c r="BW95" s="115" t="s">
        <v>83</v>
      </c>
      <c r="BX95" s="115" t="s">
        <v>4</v>
      </c>
      <c r="CL95" s="115" t="s">
        <v>84</v>
      </c>
      <c r="CM95" s="115" t="s">
        <v>85</v>
      </c>
    </row>
    <row r="96" s="4" customFormat="1" ht="23.25" customHeight="1">
      <c r="A96" s="4"/>
      <c r="B96" s="64"/>
      <c r="C96" s="10"/>
      <c r="D96" s="10"/>
      <c r="E96" s="116" t="s">
        <v>86</v>
      </c>
      <c r="F96" s="116"/>
      <c r="G96" s="116"/>
      <c r="H96" s="116"/>
      <c r="I96" s="116"/>
      <c r="J96" s="10"/>
      <c r="K96" s="116" t="s">
        <v>87</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ROUND(AG97+SUM(AG98:AG101)+SUM(AG110:AG113)+SUM(AG116:AG119)+AG121,2)</f>
        <v>0</v>
      </c>
      <c r="AH96" s="10"/>
      <c r="AI96" s="10"/>
      <c r="AJ96" s="10"/>
      <c r="AK96" s="10"/>
      <c r="AL96" s="10"/>
      <c r="AM96" s="10"/>
      <c r="AN96" s="118">
        <f>SUM(AG96,AT96)</f>
        <v>0</v>
      </c>
      <c r="AO96" s="10"/>
      <c r="AP96" s="10"/>
      <c r="AQ96" s="119" t="s">
        <v>88</v>
      </c>
      <c r="AR96" s="64"/>
      <c r="AS96" s="120">
        <f>ROUND(AS97+SUM(AS98:AS101)+SUM(AS110:AS113)+SUM(AS116:AS119)+AS121,2)</f>
        <v>0</v>
      </c>
      <c r="AT96" s="121">
        <f>ROUND(SUM(AV96:AW96),2)</f>
        <v>0</v>
      </c>
      <c r="AU96" s="122">
        <f>ROUND(AU97+SUM(AU98:AU101)+SUM(AU110:AU113)+SUM(AU116:AU119)+AU121,5)</f>
        <v>0</v>
      </c>
      <c r="AV96" s="121">
        <f>ROUND(AZ96*L29,2)</f>
        <v>0</v>
      </c>
      <c r="AW96" s="121">
        <f>ROUND(BA96*L30,2)</f>
        <v>0</v>
      </c>
      <c r="AX96" s="121">
        <f>ROUND(BB96*L29,2)</f>
        <v>0</v>
      </c>
      <c r="AY96" s="121">
        <f>ROUND(BC96*L30,2)</f>
        <v>0</v>
      </c>
      <c r="AZ96" s="121">
        <f>ROUND(AZ97+SUM(AZ98:AZ101)+SUM(AZ110:AZ113)+SUM(AZ116:AZ119)+AZ121,2)</f>
        <v>0</v>
      </c>
      <c r="BA96" s="121">
        <f>ROUND(BA97+SUM(BA98:BA101)+SUM(BA110:BA113)+SUM(BA116:BA119)+BA121,2)</f>
        <v>0</v>
      </c>
      <c r="BB96" s="121">
        <f>ROUND(BB97+SUM(BB98:BB101)+SUM(BB110:BB113)+SUM(BB116:BB119)+BB121,2)</f>
        <v>0</v>
      </c>
      <c r="BC96" s="121">
        <f>ROUND(BC97+SUM(BC98:BC101)+SUM(BC110:BC113)+SUM(BC116:BC119)+BC121,2)</f>
        <v>0</v>
      </c>
      <c r="BD96" s="123">
        <f>ROUND(BD97+SUM(BD98:BD101)+SUM(BD110:BD113)+SUM(BD116:BD119)+BD121,2)</f>
        <v>0</v>
      </c>
      <c r="BE96" s="4"/>
      <c r="BS96" s="27" t="s">
        <v>74</v>
      </c>
      <c r="BT96" s="27" t="s">
        <v>85</v>
      </c>
      <c r="BU96" s="27" t="s">
        <v>76</v>
      </c>
      <c r="BV96" s="27" t="s">
        <v>77</v>
      </c>
      <c r="BW96" s="27" t="s">
        <v>89</v>
      </c>
      <c r="BX96" s="27" t="s">
        <v>83</v>
      </c>
      <c r="CL96" s="27" t="s">
        <v>1</v>
      </c>
    </row>
    <row r="97" s="4" customFormat="1" ht="23.25" customHeight="1">
      <c r="A97" s="124" t="s">
        <v>90</v>
      </c>
      <c r="B97" s="64"/>
      <c r="C97" s="10"/>
      <c r="D97" s="10"/>
      <c r="E97" s="10"/>
      <c r="F97" s="116" t="s">
        <v>91</v>
      </c>
      <c r="G97" s="116"/>
      <c r="H97" s="116"/>
      <c r="I97" s="116"/>
      <c r="J97" s="116"/>
      <c r="K97" s="10"/>
      <c r="L97" s="116" t="s">
        <v>92</v>
      </c>
      <c r="M97" s="116"/>
      <c r="N97" s="116"/>
      <c r="O97" s="116"/>
      <c r="P97" s="116"/>
      <c r="Q97" s="116"/>
      <c r="R97" s="116"/>
      <c r="S97" s="116"/>
      <c r="T97" s="116"/>
      <c r="U97" s="116"/>
      <c r="V97" s="116"/>
      <c r="W97" s="116"/>
      <c r="X97" s="116"/>
      <c r="Y97" s="116"/>
      <c r="Z97" s="116"/>
      <c r="AA97" s="116"/>
      <c r="AB97" s="116"/>
      <c r="AC97" s="116"/>
      <c r="AD97" s="116"/>
      <c r="AE97" s="116"/>
      <c r="AF97" s="116"/>
      <c r="AG97" s="118">
        <f>'SO01.e2 - Architektonicko...'!J34</f>
        <v>0</v>
      </c>
      <c r="AH97" s="10"/>
      <c r="AI97" s="10"/>
      <c r="AJ97" s="10"/>
      <c r="AK97" s="10"/>
      <c r="AL97" s="10"/>
      <c r="AM97" s="10"/>
      <c r="AN97" s="118">
        <f>SUM(AG97,AT97)</f>
        <v>0</v>
      </c>
      <c r="AO97" s="10"/>
      <c r="AP97" s="10"/>
      <c r="AQ97" s="119" t="s">
        <v>88</v>
      </c>
      <c r="AR97" s="64"/>
      <c r="AS97" s="120">
        <v>0</v>
      </c>
      <c r="AT97" s="121">
        <f>ROUND(SUM(AV97:AW97),2)</f>
        <v>0</v>
      </c>
      <c r="AU97" s="122">
        <f>'SO01.e2 - Architektonicko...'!P141</f>
        <v>0</v>
      </c>
      <c r="AV97" s="121">
        <f>'SO01.e2 - Architektonicko...'!J37</f>
        <v>0</v>
      </c>
      <c r="AW97" s="121">
        <f>'SO01.e2 - Architektonicko...'!J38</f>
        <v>0</v>
      </c>
      <c r="AX97" s="121">
        <f>'SO01.e2 - Architektonicko...'!J39</f>
        <v>0</v>
      </c>
      <c r="AY97" s="121">
        <f>'SO01.e2 - Architektonicko...'!J40</f>
        <v>0</v>
      </c>
      <c r="AZ97" s="121">
        <f>'SO01.e2 - Architektonicko...'!F37</f>
        <v>0</v>
      </c>
      <c r="BA97" s="121">
        <f>'SO01.e2 - Architektonicko...'!F38</f>
        <v>0</v>
      </c>
      <c r="BB97" s="121">
        <f>'SO01.e2 - Architektonicko...'!F39</f>
        <v>0</v>
      </c>
      <c r="BC97" s="121">
        <f>'SO01.e2 - Architektonicko...'!F40</f>
        <v>0</v>
      </c>
      <c r="BD97" s="123">
        <f>'SO01.e2 - Architektonicko...'!F41</f>
        <v>0</v>
      </c>
      <c r="BE97" s="4"/>
      <c r="BT97" s="27" t="s">
        <v>93</v>
      </c>
      <c r="BV97" s="27" t="s">
        <v>77</v>
      </c>
      <c r="BW97" s="27" t="s">
        <v>94</v>
      </c>
      <c r="BX97" s="27" t="s">
        <v>89</v>
      </c>
      <c r="CL97" s="27" t="s">
        <v>1</v>
      </c>
    </row>
    <row r="98" s="4" customFormat="1" ht="16.5" customHeight="1">
      <c r="A98" s="124" t="s">
        <v>90</v>
      </c>
      <c r="B98" s="64"/>
      <c r="C98" s="10"/>
      <c r="D98" s="10"/>
      <c r="E98" s="10"/>
      <c r="F98" s="116" t="s">
        <v>95</v>
      </c>
      <c r="G98" s="116"/>
      <c r="H98" s="116"/>
      <c r="I98" s="116"/>
      <c r="J98" s="116"/>
      <c r="K98" s="10"/>
      <c r="L98" s="116" t="s">
        <v>96</v>
      </c>
      <c r="M98" s="116"/>
      <c r="N98" s="116"/>
      <c r="O98" s="116"/>
      <c r="P98" s="116"/>
      <c r="Q98" s="116"/>
      <c r="R98" s="116"/>
      <c r="S98" s="116"/>
      <c r="T98" s="116"/>
      <c r="U98" s="116"/>
      <c r="V98" s="116"/>
      <c r="W98" s="116"/>
      <c r="X98" s="116"/>
      <c r="Y98" s="116"/>
      <c r="Z98" s="116"/>
      <c r="AA98" s="116"/>
      <c r="AB98" s="116"/>
      <c r="AC98" s="116"/>
      <c r="AD98" s="116"/>
      <c r="AE98" s="116"/>
      <c r="AF98" s="116"/>
      <c r="AG98" s="118">
        <f>'D.1.4a - Zdravotně techni...'!J34</f>
        <v>0</v>
      </c>
      <c r="AH98" s="10"/>
      <c r="AI98" s="10"/>
      <c r="AJ98" s="10"/>
      <c r="AK98" s="10"/>
      <c r="AL98" s="10"/>
      <c r="AM98" s="10"/>
      <c r="AN98" s="118">
        <f>SUM(AG98,AT98)</f>
        <v>0</v>
      </c>
      <c r="AO98" s="10"/>
      <c r="AP98" s="10"/>
      <c r="AQ98" s="119" t="s">
        <v>88</v>
      </c>
      <c r="AR98" s="64"/>
      <c r="AS98" s="120">
        <v>0</v>
      </c>
      <c r="AT98" s="121">
        <f>ROUND(SUM(AV98:AW98),2)</f>
        <v>0</v>
      </c>
      <c r="AU98" s="122">
        <f>'D.1.4a - Zdravotně techni...'!P133</f>
        <v>0</v>
      </c>
      <c r="AV98" s="121">
        <f>'D.1.4a - Zdravotně techni...'!J37</f>
        <v>0</v>
      </c>
      <c r="AW98" s="121">
        <f>'D.1.4a - Zdravotně techni...'!J38</f>
        <v>0</v>
      </c>
      <c r="AX98" s="121">
        <f>'D.1.4a - Zdravotně techni...'!J39</f>
        <v>0</v>
      </c>
      <c r="AY98" s="121">
        <f>'D.1.4a - Zdravotně techni...'!J40</f>
        <v>0</v>
      </c>
      <c r="AZ98" s="121">
        <f>'D.1.4a - Zdravotně techni...'!F37</f>
        <v>0</v>
      </c>
      <c r="BA98" s="121">
        <f>'D.1.4a - Zdravotně techni...'!F38</f>
        <v>0</v>
      </c>
      <c r="BB98" s="121">
        <f>'D.1.4a - Zdravotně techni...'!F39</f>
        <v>0</v>
      </c>
      <c r="BC98" s="121">
        <f>'D.1.4a - Zdravotně techni...'!F40</f>
        <v>0</v>
      </c>
      <c r="BD98" s="123">
        <f>'D.1.4a - Zdravotně techni...'!F41</f>
        <v>0</v>
      </c>
      <c r="BE98" s="4"/>
      <c r="BT98" s="27" t="s">
        <v>93</v>
      </c>
      <c r="BV98" s="27" t="s">
        <v>77</v>
      </c>
      <c r="BW98" s="27" t="s">
        <v>97</v>
      </c>
      <c r="BX98" s="27" t="s">
        <v>89</v>
      </c>
      <c r="CL98" s="27" t="s">
        <v>1</v>
      </c>
    </row>
    <row r="99" s="4" customFormat="1" ht="16.5" customHeight="1">
      <c r="A99" s="124" t="s">
        <v>90</v>
      </c>
      <c r="B99" s="64"/>
      <c r="C99" s="10"/>
      <c r="D99" s="10"/>
      <c r="E99" s="10"/>
      <c r="F99" s="116" t="s">
        <v>98</v>
      </c>
      <c r="G99" s="116"/>
      <c r="H99" s="116"/>
      <c r="I99" s="116"/>
      <c r="J99" s="116"/>
      <c r="K99" s="10"/>
      <c r="L99" s="116" t="s">
        <v>99</v>
      </c>
      <c r="M99" s="116"/>
      <c r="N99" s="116"/>
      <c r="O99" s="116"/>
      <c r="P99" s="116"/>
      <c r="Q99" s="116"/>
      <c r="R99" s="116"/>
      <c r="S99" s="116"/>
      <c r="T99" s="116"/>
      <c r="U99" s="116"/>
      <c r="V99" s="116"/>
      <c r="W99" s="116"/>
      <c r="X99" s="116"/>
      <c r="Y99" s="116"/>
      <c r="Z99" s="116"/>
      <c r="AA99" s="116"/>
      <c r="AB99" s="116"/>
      <c r="AC99" s="116"/>
      <c r="AD99" s="116"/>
      <c r="AE99" s="116"/>
      <c r="AF99" s="116"/>
      <c r="AG99" s="118">
        <f>'D.1.4b - Vytápění'!J34</f>
        <v>0</v>
      </c>
      <c r="AH99" s="10"/>
      <c r="AI99" s="10"/>
      <c r="AJ99" s="10"/>
      <c r="AK99" s="10"/>
      <c r="AL99" s="10"/>
      <c r="AM99" s="10"/>
      <c r="AN99" s="118">
        <f>SUM(AG99,AT99)</f>
        <v>0</v>
      </c>
      <c r="AO99" s="10"/>
      <c r="AP99" s="10"/>
      <c r="AQ99" s="119" t="s">
        <v>88</v>
      </c>
      <c r="AR99" s="64"/>
      <c r="AS99" s="120">
        <v>0</v>
      </c>
      <c r="AT99" s="121">
        <f>ROUND(SUM(AV99:AW99),2)</f>
        <v>0</v>
      </c>
      <c r="AU99" s="122">
        <f>'D.1.4b - Vytápění'!P127</f>
        <v>0</v>
      </c>
      <c r="AV99" s="121">
        <f>'D.1.4b - Vytápění'!J37</f>
        <v>0</v>
      </c>
      <c r="AW99" s="121">
        <f>'D.1.4b - Vytápění'!J38</f>
        <v>0</v>
      </c>
      <c r="AX99" s="121">
        <f>'D.1.4b - Vytápění'!J39</f>
        <v>0</v>
      </c>
      <c r="AY99" s="121">
        <f>'D.1.4b - Vytápění'!J40</f>
        <v>0</v>
      </c>
      <c r="AZ99" s="121">
        <f>'D.1.4b - Vytápění'!F37</f>
        <v>0</v>
      </c>
      <c r="BA99" s="121">
        <f>'D.1.4b - Vytápění'!F38</f>
        <v>0</v>
      </c>
      <c r="BB99" s="121">
        <f>'D.1.4b - Vytápění'!F39</f>
        <v>0</v>
      </c>
      <c r="BC99" s="121">
        <f>'D.1.4b - Vytápění'!F40</f>
        <v>0</v>
      </c>
      <c r="BD99" s="123">
        <f>'D.1.4b - Vytápění'!F41</f>
        <v>0</v>
      </c>
      <c r="BE99" s="4"/>
      <c r="BT99" s="27" t="s">
        <v>93</v>
      </c>
      <c r="BV99" s="27" t="s">
        <v>77</v>
      </c>
      <c r="BW99" s="27" t="s">
        <v>100</v>
      </c>
      <c r="BX99" s="27" t="s">
        <v>89</v>
      </c>
      <c r="CL99" s="27" t="s">
        <v>1</v>
      </c>
    </row>
    <row r="100" s="4" customFormat="1" ht="16.5" customHeight="1">
      <c r="A100" s="124" t="s">
        <v>90</v>
      </c>
      <c r="B100" s="64"/>
      <c r="C100" s="10"/>
      <c r="D100" s="10"/>
      <c r="E100" s="10"/>
      <c r="F100" s="116" t="s">
        <v>101</v>
      </c>
      <c r="G100" s="116"/>
      <c r="H100" s="116"/>
      <c r="I100" s="116"/>
      <c r="J100" s="116"/>
      <c r="K100" s="10"/>
      <c r="L100" s="116" t="s">
        <v>102</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8">
        <f>'D.1.4c - Silnoproudá elek...'!J34</f>
        <v>0</v>
      </c>
      <c r="AH100" s="10"/>
      <c r="AI100" s="10"/>
      <c r="AJ100" s="10"/>
      <c r="AK100" s="10"/>
      <c r="AL100" s="10"/>
      <c r="AM100" s="10"/>
      <c r="AN100" s="118">
        <f>SUM(AG100,AT100)</f>
        <v>0</v>
      </c>
      <c r="AO100" s="10"/>
      <c r="AP100" s="10"/>
      <c r="AQ100" s="119" t="s">
        <v>88</v>
      </c>
      <c r="AR100" s="64"/>
      <c r="AS100" s="120">
        <v>0</v>
      </c>
      <c r="AT100" s="121">
        <f>ROUND(SUM(AV100:AW100),2)</f>
        <v>0</v>
      </c>
      <c r="AU100" s="122">
        <f>'D.1.4c - Silnoproudá elek...'!P136</f>
        <v>0</v>
      </c>
      <c r="AV100" s="121">
        <f>'D.1.4c - Silnoproudá elek...'!J37</f>
        <v>0</v>
      </c>
      <c r="AW100" s="121">
        <f>'D.1.4c - Silnoproudá elek...'!J38</f>
        <v>0</v>
      </c>
      <c r="AX100" s="121">
        <f>'D.1.4c - Silnoproudá elek...'!J39</f>
        <v>0</v>
      </c>
      <c r="AY100" s="121">
        <f>'D.1.4c - Silnoproudá elek...'!J40</f>
        <v>0</v>
      </c>
      <c r="AZ100" s="121">
        <f>'D.1.4c - Silnoproudá elek...'!F37</f>
        <v>0</v>
      </c>
      <c r="BA100" s="121">
        <f>'D.1.4c - Silnoproudá elek...'!F38</f>
        <v>0</v>
      </c>
      <c r="BB100" s="121">
        <f>'D.1.4c - Silnoproudá elek...'!F39</f>
        <v>0</v>
      </c>
      <c r="BC100" s="121">
        <f>'D.1.4c - Silnoproudá elek...'!F40</f>
        <v>0</v>
      </c>
      <c r="BD100" s="123">
        <f>'D.1.4c - Silnoproudá elek...'!F41</f>
        <v>0</v>
      </c>
      <c r="BE100" s="4"/>
      <c r="BT100" s="27" t="s">
        <v>93</v>
      </c>
      <c r="BV100" s="27" t="s">
        <v>77</v>
      </c>
      <c r="BW100" s="27" t="s">
        <v>103</v>
      </c>
      <c r="BX100" s="27" t="s">
        <v>89</v>
      </c>
      <c r="CL100" s="27" t="s">
        <v>1</v>
      </c>
    </row>
    <row r="101" s="4" customFormat="1" ht="16.5" customHeight="1">
      <c r="A101" s="4"/>
      <c r="B101" s="64"/>
      <c r="C101" s="10"/>
      <c r="D101" s="10"/>
      <c r="E101" s="10"/>
      <c r="F101" s="116" t="s">
        <v>104</v>
      </c>
      <c r="G101" s="116"/>
      <c r="H101" s="116"/>
      <c r="I101" s="116"/>
      <c r="J101" s="116"/>
      <c r="K101" s="10"/>
      <c r="L101" s="116" t="s">
        <v>105</v>
      </c>
      <c r="M101" s="116"/>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88</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74</v>
      </c>
      <c r="BT101" s="27" t="s">
        <v>93</v>
      </c>
      <c r="BU101" s="27" t="s">
        <v>76</v>
      </c>
      <c r="BV101" s="27" t="s">
        <v>77</v>
      </c>
      <c r="BW101" s="27" t="s">
        <v>106</v>
      </c>
      <c r="BX101" s="27" t="s">
        <v>89</v>
      </c>
      <c r="CL101" s="27" t="s">
        <v>1</v>
      </c>
    </row>
    <row r="102" s="4" customFormat="1" ht="23.25" customHeight="1">
      <c r="A102" s="124" t="s">
        <v>90</v>
      </c>
      <c r="B102" s="64"/>
      <c r="C102" s="10"/>
      <c r="D102" s="10"/>
      <c r="E102" s="10"/>
      <c r="F102" s="10"/>
      <c r="G102" s="116" t="s">
        <v>107</v>
      </c>
      <c r="H102" s="116"/>
      <c r="I102" s="116"/>
      <c r="J102" s="116"/>
      <c r="K102" s="116"/>
      <c r="L102" s="10"/>
      <c r="M102" s="116" t="s">
        <v>108</v>
      </c>
      <c r="N102" s="116"/>
      <c r="O102" s="116"/>
      <c r="P102" s="116"/>
      <c r="Q102" s="116"/>
      <c r="R102" s="116"/>
      <c r="S102" s="116"/>
      <c r="T102" s="116"/>
      <c r="U102" s="116"/>
      <c r="V102" s="116"/>
      <c r="W102" s="116"/>
      <c r="X102" s="116"/>
      <c r="Y102" s="116"/>
      <c r="Z102" s="116"/>
      <c r="AA102" s="116"/>
      <c r="AB102" s="116"/>
      <c r="AC102" s="116"/>
      <c r="AD102" s="116"/>
      <c r="AE102" s="116"/>
      <c r="AF102" s="116"/>
      <c r="AG102" s="118">
        <f>'D.1.4d (11) - EK-CCTV'!J34</f>
        <v>0</v>
      </c>
      <c r="AH102" s="10"/>
      <c r="AI102" s="10"/>
      <c r="AJ102" s="10"/>
      <c r="AK102" s="10"/>
      <c r="AL102" s="10"/>
      <c r="AM102" s="10"/>
      <c r="AN102" s="118">
        <f>SUM(AG102,AT102)</f>
        <v>0</v>
      </c>
      <c r="AO102" s="10"/>
      <c r="AP102" s="10"/>
      <c r="AQ102" s="119" t="s">
        <v>88</v>
      </c>
      <c r="AR102" s="64"/>
      <c r="AS102" s="120">
        <v>0</v>
      </c>
      <c r="AT102" s="121">
        <f>ROUND(SUM(AV102:AW102),2)</f>
        <v>0</v>
      </c>
      <c r="AU102" s="122">
        <f>'D.1.4d (11) - EK-CCTV'!P125</f>
        <v>0</v>
      </c>
      <c r="AV102" s="121">
        <f>'D.1.4d (11) - EK-CCTV'!J37</f>
        <v>0</v>
      </c>
      <c r="AW102" s="121">
        <f>'D.1.4d (11) - EK-CCTV'!J38</f>
        <v>0</v>
      </c>
      <c r="AX102" s="121">
        <f>'D.1.4d (11) - EK-CCTV'!J39</f>
        <v>0</v>
      </c>
      <c r="AY102" s="121">
        <f>'D.1.4d (11) - EK-CCTV'!J40</f>
        <v>0</v>
      </c>
      <c r="AZ102" s="121">
        <f>'D.1.4d (11) - EK-CCTV'!F37</f>
        <v>0</v>
      </c>
      <c r="BA102" s="121">
        <f>'D.1.4d (11) - EK-CCTV'!F38</f>
        <v>0</v>
      </c>
      <c r="BB102" s="121">
        <f>'D.1.4d (11) - EK-CCTV'!F39</f>
        <v>0</v>
      </c>
      <c r="BC102" s="121">
        <f>'D.1.4d (11) - EK-CCTV'!F40</f>
        <v>0</v>
      </c>
      <c r="BD102" s="123">
        <f>'D.1.4d (11) - EK-CCTV'!F41</f>
        <v>0</v>
      </c>
      <c r="BE102" s="4"/>
      <c r="BT102" s="27" t="s">
        <v>109</v>
      </c>
      <c r="BV102" s="27" t="s">
        <v>77</v>
      </c>
      <c r="BW102" s="27" t="s">
        <v>110</v>
      </c>
      <c r="BX102" s="27" t="s">
        <v>106</v>
      </c>
      <c r="CL102" s="27" t="s">
        <v>1</v>
      </c>
    </row>
    <row r="103" s="4" customFormat="1" ht="23.25" customHeight="1">
      <c r="A103" s="124" t="s">
        <v>90</v>
      </c>
      <c r="B103" s="64"/>
      <c r="C103" s="10"/>
      <c r="D103" s="10"/>
      <c r="E103" s="10"/>
      <c r="F103" s="10"/>
      <c r="G103" s="116" t="s">
        <v>111</v>
      </c>
      <c r="H103" s="116"/>
      <c r="I103" s="116"/>
      <c r="J103" s="116"/>
      <c r="K103" s="116"/>
      <c r="L103" s="10"/>
      <c r="M103" s="116" t="s">
        <v>112</v>
      </c>
      <c r="N103" s="116"/>
      <c r="O103" s="116"/>
      <c r="P103" s="116"/>
      <c r="Q103" s="116"/>
      <c r="R103" s="116"/>
      <c r="S103" s="116"/>
      <c r="T103" s="116"/>
      <c r="U103" s="116"/>
      <c r="V103" s="116"/>
      <c r="W103" s="116"/>
      <c r="X103" s="116"/>
      <c r="Y103" s="116"/>
      <c r="Z103" s="116"/>
      <c r="AA103" s="116"/>
      <c r="AB103" s="116"/>
      <c r="AC103" s="116"/>
      <c r="AD103" s="116"/>
      <c r="AE103" s="116"/>
      <c r="AF103" s="116"/>
      <c r="AG103" s="118">
        <f>'D.1.4d (14) - EK-EKV'!J34</f>
        <v>0</v>
      </c>
      <c r="AH103" s="10"/>
      <c r="AI103" s="10"/>
      <c r="AJ103" s="10"/>
      <c r="AK103" s="10"/>
      <c r="AL103" s="10"/>
      <c r="AM103" s="10"/>
      <c r="AN103" s="118">
        <f>SUM(AG103,AT103)</f>
        <v>0</v>
      </c>
      <c r="AO103" s="10"/>
      <c r="AP103" s="10"/>
      <c r="AQ103" s="119" t="s">
        <v>88</v>
      </c>
      <c r="AR103" s="64"/>
      <c r="AS103" s="120">
        <v>0</v>
      </c>
      <c r="AT103" s="121">
        <f>ROUND(SUM(AV103:AW103),2)</f>
        <v>0</v>
      </c>
      <c r="AU103" s="122">
        <f>'D.1.4d (14) - EK-EKV'!P125</f>
        <v>0</v>
      </c>
      <c r="AV103" s="121">
        <f>'D.1.4d (14) - EK-EKV'!J37</f>
        <v>0</v>
      </c>
      <c r="AW103" s="121">
        <f>'D.1.4d (14) - EK-EKV'!J38</f>
        <v>0</v>
      </c>
      <c r="AX103" s="121">
        <f>'D.1.4d (14) - EK-EKV'!J39</f>
        <v>0</v>
      </c>
      <c r="AY103" s="121">
        <f>'D.1.4d (14) - EK-EKV'!J40</f>
        <v>0</v>
      </c>
      <c r="AZ103" s="121">
        <f>'D.1.4d (14) - EK-EKV'!F37</f>
        <v>0</v>
      </c>
      <c r="BA103" s="121">
        <f>'D.1.4d (14) - EK-EKV'!F38</f>
        <v>0</v>
      </c>
      <c r="BB103" s="121">
        <f>'D.1.4d (14) - EK-EKV'!F39</f>
        <v>0</v>
      </c>
      <c r="BC103" s="121">
        <f>'D.1.4d (14) - EK-EKV'!F40</f>
        <v>0</v>
      </c>
      <c r="BD103" s="123">
        <f>'D.1.4d (14) - EK-EKV'!F41</f>
        <v>0</v>
      </c>
      <c r="BE103" s="4"/>
      <c r="BT103" s="27" t="s">
        <v>109</v>
      </c>
      <c r="BV103" s="27" t="s">
        <v>77</v>
      </c>
      <c r="BW103" s="27" t="s">
        <v>113</v>
      </c>
      <c r="BX103" s="27" t="s">
        <v>106</v>
      </c>
      <c r="CL103" s="27" t="s">
        <v>1</v>
      </c>
    </row>
    <row r="104" s="4" customFormat="1" ht="23.25" customHeight="1">
      <c r="A104" s="124" t="s">
        <v>90</v>
      </c>
      <c r="B104" s="64"/>
      <c r="C104" s="10"/>
      <c r="D104" s="10"/>
      <c r="E104" s="10"/>
      <c r="F104" s="10"/>
      <c r="G104" s="116" t="s">
        <v>114</v>
      </c>
      <c r="H104" s="116"/>
      <c r="I104" s="116"/>
      <c r="J104" s="116"/>
      <c r="K104" s="116"/>
      <c r="L104" s="10"/>
      <c r="M104" s="116" t="s">
        <v>115</v>
      </c>
      <c r="N104" s="116"/>
      <c r="O104" s="116"/>
      <c r="P104" s="116"/>
      <c r="Q104" s="116"/>
      <c r="R104" s="116"/>
      <c r="S104" s="116"/>
      <c r="T104" s="116"/>
      <c r="U104" s="116"/>
      <c r="V104" s="116"/>
      <c r="W104" s="116"/>
      <c r="X104" s="116"/>
      <c r="Y104" s="116"/>
      <c r="Z104" s="116"/>
      <c r="AA104" s="116"/>
      <c r="AB104" s="116"/>
      <c r="AC104" s="116"/>
      <c r="AD104" s="116"/>
      <c r="AE104" s="116"/>
      <c r="AF104" s="116"/>
      <c r="AG104" s="118">
        <f>'D.1.4d (13) - EK-JČ'!J34</f>
        <v>0</v>
      </c>
      <c r="AH104" s="10"/>
      <c r="AI104" s="10"/>
      <c r="AJ104" s="10"/>
      <c r="AK104" s="10"/>
      <c r="AL104" s="10"/>
      <c r="AM104" s="10"/>
      <c r="AN104" s="118">
        <f>SUM(AG104,AT104)</f>
        <v>0</v>
      </c>
      <c r="AO104" s="10"/>
      <c r="AP104" s="10"/>
      <c r="AQ104" s="119" t="s">
        <v>88</v>
      </c>
      <c r="AR104" s="64"/>
      <c r="AS104" s="120">
        <v>0</v>
      </c>
      <c r="AT104" s="121">
        <f>ROUND(SUM(AV104:AW104),2)</f>
        <v>0</v>
      </c>
      <c r="AU104" s="122">
        <f>'D.1.4d (13) - EK-JČ'!P125</f>
        <v>0</v>
      </c>
      <c r="AV104" s="121">
        <f>'D.1.4d (13) - EK-JČ'!J37</f>
        <v>0</v>
      </c>
      <c r="AW104" s="121">
        <f>'D.1.4d (13) - EK-JČ'!J38</f>
        <v>0</v>
      </c>
      <c r="AX104" s="121">
        <f>'D.1.4d (13) - EK-JČ'!J39</f>
        <v>0</v>
      </c>
      <c r="AY104" s="121">
        <f>'D.1.4d (13) - EK-JČ'!J40</f>
        <v>0</v>
      </c>
      <c r="AZ104" s="121">
        <f>'D.1.4d (13) - EK-JČ'!F37</f>
        <v>0</v>
      </c>
      <c r="BA104" s="121">
        <f>'D.1.4d (13) - EK-JČ'!F38</f>
        <v>0</v>
      </c>
      <c r="BB104" s="121">
        <f>'D.1.4d (13) - EK-JČ'!F39</f>
        <v>0</v>
      </c>
      <c r="BC104" s="121">
        <f>'D.1.4d (13) - EK-JČ'!F40</f>
        <v>0</v>
      </c>
      <c r="BD104" s="123">
        <f>'D.1.4d (13) - EK-JČ'!F41</f>
        <v>0</v>
      </c>
      <c r="BE104" s="4"/>
      <c r="BT104" s="27" t="s">
        <v>109</v>
      </c>
      <c r="BV104" s="27" t="s">
        <v>77</v>
      </c>
      <c r="BW104" s="27" t="s">
        <v>116</v>
      </c>
      <c r="BX104" s="27" t="s">
        <v>106</v>
      </c>
      <c r="CL104" s="27" t="s">
        <v>1</v>
      </c>
    </row>
    <row r="105" s="4" customFormat="1" ht="23.25" customHeight="1">
      <c r="A105" s="124" t="s">
        <v>90</v>
      </c>
      <c r="B105" s="64"/>
      <c r="C105" s="10"/>
      <c r="D105" s="10"/>
      <c r="E105" s="10"/>
      <c r="F105" s="10"/>
      <c r="G105" s="116" t="s">
        <v>117</v>
      </c>
      <c r="H105" s="116"/>
      <c r="I105" s="116"/>
      <c r="J105" s="116"/>
      <c r="K105" s="116"/>
      <c r="L105" s="10"/>
      <c r="M105" s="116" t="s">
        <v>118</v>
      </c>
      <c r="N105" s="116"/>
      <c r="O105" s="116"/>
      <c r="P105" s="116"/>
      <c r="Q105" s="116"/>
      <c r="R105" s="116"/>
      <c r="S105" s="116"/>
      <c r="T105" s="116"/>
      <c r="U105" s="116"/>
      <c r="V105" s="116"/>
      <c r="W105" s="116"/>
      <c r="X105" s="116"/>
      <c r="Y105" s="116"/>
      <c r="Z105" s="116"/>
      <c r="AA105" s="116"/>
      <c r="AB105" s="116"/>
      <c r="AC105" s="116"/>
      <c r="AD105" s="116"/>
      <c r="AE105" s="116"/>
      <c r="AF105" s="116"/>
      <c r="AG105" s="118">
        <f>'D.1.4d (16) - EK-KS-SP'!J34</f>
        <v>0</v>
      </c>
      <c r="AH105" s="10"/>
      <c r="AI105" s="10"/>
      <c r="AJ105" s="10"/>
      <c r="AK105" s="10"/>
      <c r="AL105" s="10"/>
      <c r="AM105" s="10"/>
      <c r="AN105" s="118">
        <f>SUM(AG105,AT105)</f>
        <v>0</v>
      </c>
      <c r="AO105" s="10"/>
      <c r="AP105" s="10"/>
      <c r="AQ105" s="119" t="s">
        <v>88</v>
      </c>
      <c r="AR105" s="64"/>
      <c r="AS105" s="120">
        <v>0</v>
      </c>
      <c r="AT105" s="121">
        <f>ROUND(SUM(AV105:AW105),2)</f>
        <v>0</v>
      </c>
      <c r="AU105" s="122">
        <f>'D.1.4d (16) - EK-KS-SP'!P125</f>
        <v>0</v>
      </c>
      <c r="AV105" s="121">
        <f>'D.1.4d (16) - EK-KS-SP'!J37</f>
        <v>0</v>
      </c>
      <c r="AW105" s="121">
        <f>'D.1.4d (16) - EK-KS-SP'!J38</f>
        <v>0</v>
      </c>
      <c r="AX105" s="121">
        <f>'D.1.4d (16) - EK-KS-SP'!J39</f>
        <v>0</v>
      </c>
      <c r="AY105" s="121">
        <f>'D.1.4d (16) - EK-KS-SP'!J40</f>
        <v>0</v>
      </c>
      <c r="AZ105" s="121">
        <f>'D.1.4d (16) - EK-KS-SP'!F37</f>
        <v>0</v>
      </c>
      <c r="BA105" s="121">
        <f>'D.1.4d (16) - EK-KS-SP'!F38</f>
        <v>0</v>
      </c>
      <c r="BB105" s="121">
        <f>'D.1.4d (16) - EK-KS-SP'!F39</f>
        <v>0</v>
      </c>
      <c r="BC105" s="121">
        <f>'D.1.4d (16) - EK-KS-SP'!F40</f>
        <v>0</v>
      </c>
      <c r="BD105" s="123">
        <f>'D.1.4d (16) - EK-KS-SP'!F41</f>
        <v>0</v>
      </c>
      <c r="BE105" s="4"/>
      <c r="BT105" s="27" t="s">
        <v>109</v>
      </c>
      <c r="BV105" s="27" t="s">
        <v>77</v>
      </c>
      <c r="BW105" s="27" t="s">
        <v>119</v>
      </c>
      <c r="BX105" s="27" t="s">
        <v>106</v>
      </c>
      <c r="CL105" s="27" t="s">
        <v>1</v>
      </c>
    </row>
    <row r="106" s="4" customFormat="1" ht="23.25" customHeight="1">
      <c r="A106" s="124" t="s">
        <v>90</v>
      </c>
      <c r="B106" s="64"/>
      <c r="C106" s="10"/>
      <c r="D106" s="10"/>
      <c r="E106" s="10"/>
      <c r="F106" s="10"/>
      <c r="G106" s="116" t="s">
        <v>120</v>
      </c>
      <c r="H106" s="116"/>
      <c r="I106" s="116"/>
      <c r="J106" s="116"/>
      <c r="K106" s="116"/>
      <c r="L106" s="10"/>
      <c r="M106" s="116" t="s">
        <v>121</v>
      </c>
      <c r="N106" s="116"/>
      <c r="O106" s="116"/>
      <c r="P106" s="116"/>
      <c r="Q106" s="116"/>
      <c r="R106" s="116"/>
      <c r="S106" s="116"/>
      <c r="T106" s="116"/>
      <c r="U106" s="116"/>
      <c r="V106" s="116"/>
      <c r="W106" s="116"/>
      <c r="X106" s="116"/>
      <c r="Y106" s="116"/>
      <c r="Z106" s="116"/>
      <c r="AA106" s="116"/>
      <c r="AB106" s="116"/>
      <c r="AC106" s="116"/>
      <c r="AD106" s="116"/>
      <c r="AE106" s="116"/>
      <c r="AF106" s="116"/>
      <c r="AG106" s="118">
        <f>'D.1.4d (15) - EK-MT'!J34</f>
        <v>0</v>
      </c>
      <c r="AH106" s="10"/>
      <c r="AI106" s="10"/>
      <c r="AJ106" s="10"/>
      <c r="AK106" s="10"/>
      <c r="AL106" s="10"/>
      <c r="AM106" s="10"/>
      <c r="AN106" s="118">
        <f>SUM(AG106,AT106)</f>
        <v>0</v>
      </c>
      <c r="AO106" s="10"/>
      <c r="AP106" s="10"/>
      <c r="AQ106" s="119" t="s">
        <v>88</v>
      </c>
      <c r="AR106" s="64"/>
      <c r="AS106" s="120">
        <v>0</v>
      </c>
      <c r="AT106" s="121">
        <f>ROUND(SUM(AV106:AW106),2)</f>
        <v>0</v>
      </c>
      <c r="AU106" s="122">
        <f>'D.1.4d (15) - EK-MT'!P125</f>
        <v>0</v>
      </c>
      <c r="AV106" s="121">
        <f>'D.1.4d (15) - EK-MT'!J37</f>
        <v>0</v>
      </c>
      <c r="AW106" s="121">
        <f>'D.1.4d (15) - EK-MT'!J38</f>
        <v>0</v>
      </c>
      <c r="AX106" s="121">
        <f>'D.1.4d (15) - EK-MT'!J39</f>
        <v>0</v>
      </c>
      <c r="AY106" s="121">
        <f>'D.1.4d (15) - EK-MT'!J40</f>
        <v>0</v>
      </c>
      <c r="AZ106" s="121">
        <f>'D.1.4d (15) - EK-MT'!F37</f>
        <v>0</v>
      </c>
      <c r="BA106" s="121">
        <f>'D.1.4d (15) - EK-MT'!F38</f>
        <v>0</v>
      </c>
      <c r="BB106" s="121">
        <f>'D.1.4d (15) - EK-MT'!F39</f>
        <v>0</v>
      </c>
      <c r="BC106" s="121">
        <f>'D.1.4d (15) - EK-MT'!F40</f>
        <v>0</v>
      </c>
      <c r="BD106" s="123">
        <f>'D.1.4d (15) - EK-MT'!F41</f>
        <v>0</v>
      </c>
      <c r="BE106" s="4"/>
      <c r="BT106" s="27" t="s">
        <v>109</v>
      </c>
      <c r="BV106" s="27" t="s">
        <v>77</v>
      </c>
      <c r="BW106" s="27" t="s">
        <v>122</v>
      </c>
      <c r="BX106" s="27" t="s">
        <v>106</v>
      </c>
      <c r="CL106" s="27" t="s">
        <v>1</v>
      </c>
    </row>
    <row r="107" s="4" customFormat="1" ht="23.25" customHeight="1">
      <c r="A107" s="124" t="s">
        <v>90</v>
      </c>
      <c r="B107" s="64"/>
      <c r="C107" s="10"/>
      <c r="D107" s="10"/>
      <c r="E107" s="10"/>
      <c r="F107" s="10"/>
      <c r="G107" s="116" t="s">
        <v>123</v>
      </c>
      <c r="H107" s="116"/>
      <c r="I107" s="116"/>
      <c r="J107" s="116"/>
      <c r="K107" s="116"/>
      <c r="L107" s="10"/>
      <c r="M107" s="116" t="s">
        <v>124</v>
      </c>
      <c r="N107" s="116"/>
      <c r="O107" s="116"/>
      <c r="P107" s="116"/>
      <c r="Q107" s="116"/>
      <c r="R107" s="116"/>
      <c r="S107" s="116"/>
      <c r="T107" s="116"/>
      <c r="U107" s="116"/>
      <c r="V107" s="116"/>
      <c r="W107" s="116"/>
      <c r="X107" s="116"/>
      <c r="Y107" s="116"/>
      <c r="Z107" s="116"/>
      <c r="AA107" s="116"/>
      <c r="AB107" s="116"/>
      <c r="AC107" s="116"/>
      <c r="AD107" s="116"/>
      <c r="AE107" s="116"/>
      <c r="AF107" s="116"/>
      <c r="AG107" s="118">
        <f>'D.1.4d (10) - EK-SK'!J34</f>
        <v>0</v>
      </c>
      <c r="AH107" s="10"/>
      <c r="AI107" s="10"/>
      <c r="AJ107" s="10"/>
      <c r="AK107" s="10"/>
      <c r="AL107" s="10"/>
      <c r="AM107" s="10"/>
      <c r="AN107" s="118">
        <f>SUM(AG107,AT107)</f>
        <v>0</v>
      </c>
      <c r="AO107" s="10"/>
      <c r="AP107" s="10"/>
      <c r="AQ107" s="119" t="s">
        <v>88</v>
      </c>
      <c r="AR107" s="64"/>
      <c r="AS107" s="120">
        <v>0</v>
      </c>
      <c r="AT107" s="121">
        <f>ROUND(SUM(AV107:AW107),2)</f>
        <v>0</v>
      </c>
      <c r="AU107" s="122">
        <f>'D.1.4d (10) - EK-SK'!P125</f>
        <v>0</v>
      </c>
      <c r="AV107" s="121">
        <f>'D.1.4d (10) - EK-SK'!J37</f>
        <v>0</v>
      </c>
      <c r="AW107" s="121">
        <f>'D.1.4d (10) - EK-SK'!J38</f>
        <v>0</v>
      </c>
      <c r="AX107" s="121">
        <f>'D.1.4d (10) - EK-SK'!J39</f>
        <v>0</v>
      </c>
      <c r="AY107" s="121">
        <f>'D.1.4d (10) - EK-SK'!J40</f>
        <v>0</v>
      </c>
      <c r="AZ107" s="121">
        <f>'D.1.4d (10) - EK-SK'!F37</f>
        <v>0</v>
      </c>
      <c r="BA107" s="121">
        <f>'D.1.4d (10) - EK-SK'!F38</f>
        <v>0</v>
      </c>
      <c r="BB107" s="121">
        <f>'D.1.4d (10) - EK-SK'!F39</f>
        <v>0</v>
      </c>
      <c r="BC107" s="121">
        <f>'D.1.4d (10) - EK-SK'!F40</f>
        <v>0</v>
      </c>
      <c r="BD107" s="123">
        <f>'D.1.4d (10) - EK-SK'!F41</f>
        <v>0</v>
      </c>
      <c r="BE107" s="4"/>
      <c r="BT107" s="27" t="s">
        <v>109</v>
      </c>
      <c r="BV107" s="27" t="s">
        <v>77</v>
      </c>
      <c r="BW107" s="27" t="s">
        <v>125</v>
      </c>
      <c r="BX107" s="27" t="s">
        <v>106</v>
      </c>
      <c r="CL107" s="27" t="s">
        <v>1</v>
      </c>
    </row>
    <row r="108" s="4" customFormat="1" ht="23.25" customHeight="1">
      <c r="A108" s="124" t="s">
        <v>90</v>
      </c>
      <c r="B108" s="64"/>
      <c r="C108" s="10"/>
      <c r="D108" s="10"/>
      <c r="E108" s="10"/>
      <c r="F108" s="10"/>
      <c r="G108" s="116" t="s">
        <v>126</v>
      </c>
      <c r="H108" s="116"/>
      <c r="I108" s="116"/>
      <c r="J108" s="116"/>
      <c r="K108" s="116"/>
      <c r="L108" s="10"/>
      <c r="M108" s="116" t="s">
        <v>127</v>
      </c>
      <c r="N108" s="116"/>
      <c r="O108" s="116"/>
      <c r="P108" s="116"/>
      <c r="Q108" s="116"/>
      <c r="R108" s="116"/>
      <c r="S108" s="116"/>
      <c r="T108" s="116"/>
      <c r="U108" s="116"/>
      <c r="V108" s="116"/>
      <c r="W108" s="116"/>
      <c r="X108" s="116"/>
      <c r="Y108" s="116"/>
      <c r="Z108" s="116"/>
      <c r="AA108" s="116"/>
      <c r="AB108" s="116"/>
      <c r="AC108" s="116"/>
      <c r="AD108" s="116"/>
      <c r="AE108" s="116"/>
      <c r="AF108" s="116"/>
      <c r="AG108" s="118">
        <f>'D.1.4d (12) - EK-STA'!J34</f>
        <v>0</v>
      </c>
      <c r="AH108" s="10"/>
      <c r="AI108" s="10"/>
      <c r="AJ108" s="10"/>
      <c r="AK108" s="10"/>
      <c r="AL108" s="10"/>
      <c r="AM108" s="10"/>
      <c r="AN108" s="118">
        <f>SUM(AG108,AT108)</f>
        <v>0</v>
      </c>
      <c r="AO108" s="10"/>
      <c r="AP108" s="10"/>
      <c r="AQ108" s="119" t="s">
        <v>88</v>
      </c>
      <c r="AR108" s="64"/>
      <c r="AS108" s="120">
        <v>0</v>
      </c>
      <c r="AT108" s="121">
        <f>ROUND(SUM(AV108:AW108),2)</f>
        <v>0</v>
      </c>
      <c r="AU108" s="122">
        <f>'D.1.4d (12) - EK-STA'!P125</f>
        <v>0</v>
      </c>
      <c r="AV108" s="121">
        <f>'D.1.4d (12) - EK-STA'!J37</f>
        <v>0</v>
      </c>
      <c r="AW108" s="121">
        <f>'D.1.4d (12) - EK-STA'!J38</f>
        <v>0</v>
      </c>
      <c r="AX108" s="121">
        <f>'D.1.4d (12) - EK-STA'!J39</f>
        <v>0</v>
      </c>
      <c r="AY108" s="121">
        <f>'D.1.4d (12) - EK-STA'!J40</f>
        <v>0</v>
      </c>
      <c r="AZ108" s="121">
        <f>'D.1.4d (12) - EK-STA'!F37</f>
        <v>0</v>
      </c>
      <c r="BA108" s="121">
        <f>'D.1.4d (12) - EK-STA'!F38</f>
        <v>0</v>
      </c>
      <c r="BB108" s="121">
        <f>'D.1.4d (12) - EK-STA'!F39</f>
        <v>0</v>
      </c>
      <c r="BC108" s="121">
        <f>'D.1.4d (12) - EK-STA'!F40</f>
        <v>0</v>
      </c>
      <c r="BD108" s="123">
        <f>'D.1.4d (12) - EK-STA'!F41</f>
        <v>0</v>
      </c>
      <c r="BE108" s="4"/>
      <c r="BT108" s="27" t="s">
        <v>109</v>
      </c>
      <c r="BV108" s="27" t="s">
        <v>77</v>
      </c>
      <c r="BW108" s="27" t="s">
        <v>128</v>
      </c>
      <c r="BX108" s="27" t="s">
        <v>106</v>
      </c>
      <c r="CL108" s="27" t="s">
        <v>1</v>
      </c>
    </row>
    <row r="109" s="4" customFormat="1" ht="23.25" customHeight="1">
      <c r="A109" s="124" t="s">
        <v>90</v>
      </c>
      <c r="B109" s="64"/>
      <c r="C109" s="10"/>
      <c r="D109" s="10"/>
      <c r="E109" s="10"/>
      <c r="F109" s="10"/>
      <c r="G109" s="116" t="s">
        <v>129</v>
      </c>
      <c r="H109" s="116"/>
      <c r="I109" s="116"/>
      <c r="J109" s="116"/>
      <c r="K109" s="116"/>
      <c r="L109" s="10"/>
      <c r="M109" s="116" t="s">
        <v>130</v>
      </c>
      <c r="N109" s="116"/>
      <c r="O109" s="116"/>
      <c r="P109" s="116"/>
      <c r="Q109" s="116"/>
      <c r="R109" s="116"/>
      <c r="S109" s="116"/>
      <c r="T109" s="116"/>
      <c r="U109" s="116"/>
      <c r="V109" s="116"/>
      <c r="W109" s="116"/>
      <c r="X109" s="116"/>
      <c r="Y109" s="116"/>
      <c r="Z109" s="116"/>
      <c r="AA109" s="116"/>
      <c r="AB109" s="116"/>
      <c r="AC109" s="116"/>
      <c r="AD109" s="116"/>
      <c r="AE109" s="116"/>
      <c r="AF109" s="116"/>
      <c r="AG109" s="118">
        <f>'D.1.4d (17) - EK-VS'!J34</f>
        <v>0</v>
      </c>
      <c r="AH109" s="10"/>
      <c r="AI109" s="10"/>
      <c r="AJ109" s="10"/>
      <c r="AK109" s="10"/>
      <c r="AL109" s="10"/>
      <c r="AM109" s="10"/>
      <c r="AN109" s="118">
        <f>SUM(AG109,AT109)</f>
        <v>0</v>
      </c>
      <c r="AO109" s="10"/>
      <c r="AP109" s="10"/>
      <c r="AQ109" s="119" t="s">
        <v>88</v>
      </c>
      <c r="AR109" s="64"/>
      <c r="AS109" s="120">
        <v>0</v>
      </c>
      <c r="AT109" s="121">
        <f>ROUND(SUM(AV109:AW109),2)</f>
        <v>0</v>
      </c>
      <c r="AU109" s="122">
        <f>'D.1.4d (17) - EK-VS'!P125</f>
        <v>0</v>
      </c>
      <c r="AV109" s="121">
        <f>'D.1.4d (17) - EK-VS'!J37</f>
        <v>0</v>
      </c>
      <c r="AW109" s="121">
        <f>'D.1.4d (17) - EK-VS'!J38</f>
        <v>0</v>
      </c>
      <c r="AX109" s="121">
        <f>'D.1.4d (17) - EK-VS'!J39</f>
        <v>0</v>
      </c>
      <c r="AY109" s="121">
        <f>'D.1.4d (17) - EK-VS'!J40</f>
        <v>0</v>
      </c>
      <c r="AZ109" s="121">
        <f>'D.1.4d (17) - EK-VS'!F37</f>
        <v>0</v>
      </c>
      <c r="BA109" s="121">
        <f>'D.1.4d (17) - EK-VS'!F38</f>
        <v>0</v>
      </c>
      <c r="BB109" s="121">
        <f>'D.1.4d (17) - EK-VS'!F39</f>
        <v>0</v>
      </c>
      <c r="BC109" s="121">
        <f>'D.1.4d (17) - EK-VS'!F40</f>
        <v>0</v>
      </c>
      <c r="BD109" s="123">
        <f>'D.1.4d (17) - EK-VS'!F41</f>
        <v>0</v>
      </c>
      <c r="BE109" s="4"/>
      <c r="BT109" s="27" t="s">
        <v>109</v>
      </c>
      <c r="BV109" s="27" t="s">
        <v>77</v>
      </c>
      <c r="BW109" s="27" t="s">
        <v>131</v>
      </c>
      <c r="BX109" s="27" t="s">
        <v>106</v>
      </c>
      <c r="CL109" s="27" t="s">
        <v>1</v>
      </c>
    </row>
    <row r="110" s="4" customFormat="1" ht="16.5" customHeight="1">
      <c r="A110" s="124" t="s">
        <v>90</v>
      </c>
      <c r="B110" s="64"/>
      <c r="C110" s="10"/>
      <c r="D110" s="10"/>
      <c r="E110" s="10"/>
      <c r="F110" s="116" t="s">
        <v>132</v>
      </c>
      <c r="G110" s="116"/>
      <c r="H110" s="116"/>
      <c r="I110" s="116"/>
      <c r="J110" s="116"/>
      <c r="K110" s="10"/>
      <c r="L110" s="116" t="s">
        <v>133</v>
      </c>
      <c r="M110" s="116"/>
      <c r="N110" s="116"/>
      <c r="O110" s="116"/>
      <c r="P110" s="116"/>
      <c r="Q110" s="116"/>
      <c r="R110" s="116"/>
      <c r="S110" s="116"/>
      <c r="T110" s="116"/>
      <c r="U110" s="116"/>
      <c r="V110" s="116"/>
      <c r="W110" s="116"/>
      <c r="X110" s="116"/>
      <c r="Y110" s="116"/>
      <c r="Z110" s="116"/>
      <c r="AA110" s="116"/>
      <c r="AB110" s="116"/>
      <c r="AC110" s="116"/>
      <c r="AD110" s="116"/>
      <c r="AE110" s="116"/>
      <c r="AF110" s="116"/>
      <c r="AG110" s="118">
        <f>'D.1.4e - Rozvody mediciná...'!J34</f>
        <v>0</v>
      </c>
      <c r="AH110" s="10"/>
      <c r="AI110" s="10"/>
      <c r="AJ110" s="10"/>
      <c r="AK110" s="10"/>
      <c r="AL110" s="10"/>
      <c r="AM110" s="10"/>
      <c r="AN110" s="118">
        <f>SUM(AG110,AT110)</f>
        <v>0</v>
      </c>
      <c r="AO110" s="10"/>
      <c r="AP110" s="10"/>
      <c r="AQ110" s="119" t="s">
        <v>88</v>
      </c>
      <c r="AR110" s="64"/>
      <c r="AS110" s="120">
        <v>0</v>
      </c>
      <c r="AT110" s="121">
        <f>ROUND(SUM(AV110:AW110),2)</f>
        <v>0</v>
      </c>
      <c r="AU110" s="122">
        <f>'D.1.4e - Rozvody mediciná...'!P125</f>
        <v>0</v>
      </c>
      <c r="AV110" s="121">
        <f>'D.1.4e - Rozvody mediciná...'!J37</f>
        <v>0</v>
      </c>
      <c r="AW110" s="121">
        <f>'D.1.4e - Rozvody mediciná...'!J38</f>
        <v>0</v>
      </c>
      <c r="AX110" s="121">
        <f>'D.1.4e - Rozvody mediciná...'!J39</f>
        <v>0</v>
      </c>
      <c r="AY110" s="121">
        <f>'D.1.4e - Rozvody mediciná...'!J40</f>
        <v>0</v>
      </c>
      <c r="AZ110" s="121">
        <f>'D.1.4e - Rozvody mediciná...'!F37</f>
        <v>0</v>
      </c>
      <c r="BA110" s="121">
        <f>'D.1.4e - Rozvody mediciná...'!F38</f>
        <v>0</v>
      </c>
      <c r="BB110" s="121">
        <f>'D.1.4e - Rozvody mediciná...'!F39</f>
        <v>0</v>
      </c>
      <c r="BC110" s="121">
        <f>'D.1.4e - Rozvody mediciná...'!F40</f>
        <v>0</v>
      </c>
      <c r="BD110" s="123">
        <f>'D.1.4e - Rozvody mediciná...'!F41</f>
        <v>0</v>
      </c>
      <c r="BE110" s="4"/>
      <c r="BT110" s="27" t="s">
        <v>93</v>
      </c>
      <c r="BV110" s="27" t="s">
        <v>77</v>
      </c>
      <c r="BW110" s="27" t="s">
        <v>134</v>
      </c>
      <c r="BX110" s="27" t="s">
        <v>89</v>
      </c>
      <c r="CL110" s="27" t="s">
        <v>1</v>
      </c>
    </row>
    <row r="111" s="4" customFormat="1" ht="16.5" customHeight="1">
      <c r="A111" s="124" t="s">
        <v>90</v>
      </c>
      <c r="B111" s="64"/>
      <c r="C111" s="10"/>
      <c r="D111" s="10"/>
      <c r="E111" s="10"/>
      <c r="F111" s="116" t="s">
        <v>135</v>
      </c>
      <c r="G111" s="116"/>
      <c r="H111" s="116"/>
      <c r="I111" s="116"/>
      <c r="J111" s="116"/>
      <c r="K111" s="10"/>
      <c r="L111" s="116" t="s">
        <v>136</v>
      </c>
      <c r="M111" s="116"/>
      <c r="N111" s="116"/>
      <c r="O111" s="116"/>
      <c r="P111" s="116"/>
      <c r="Q111" s="116"/>
      <c r="R111" s="116"/>
      <c r="S111" s="116"/>
      <c r="T111" s="116"/>
      <c r="U111" s="116"/>
      <c r="V111" s="116"/>
      <c r="W111" s="116"/>
      <c r="X111" s="116"/>
      <c r="Y111" s="116"/>
      <c r="Z111" s="116"/>
      <c r="AA111" s="116"/>
      <c r="AB111" s="116"/>
      <c r="AC111" s="116"/>
      <c r="AD111" s="116"/>
      <c r="AE111" s="116"/>
      <c r="AF111" s="116"/>
      <c r="AG111" s="118">
        <f>'D.1.4f - Vzduchotechnika'!J34</f>
        <v>0</v>
      </c>
      <c r="AH111" s="10"/>
      <c r="AI111" s="10"/>
      <c r="AJ111" s="10"/>
      <c r="AK111" s="10"/>
      <c r="AL111" s="10"/>
      <c r="AM111" s="10"/>
      <c r="AN111" s="118">
        <f>SUM(AG111,AT111)</f>
        <v>0</v>
      </c>
      <c r="AO111" s="10"/>
      <c r="AP111" s="10"/>
      <c r="AQ111" s="119" t="s">
        <v>88</v>
      </c>
      <c r="AR111" s="64"/>
      <c r="AS111" s="120">
        <v>0</v>
      </c>
      <c r="AT111" s="121">
        <f>ROUND(SUM(AV111:AW111),2)</f>
        <v>0</v>
      </c>
      <c r="AU111" s="122">
        <f>'D.1.4f - Vzduchotechnika'!P137</f>
        <v>0</v>
      </c>
      <c r="AV111" s="121">
        <f>'D.1.4f - Vzduchotechnika'!J37</f>
        <v>0</v>
      </c>
      <c r="AW111" s="121">
        <f>'D.1.4f - Vzduchotechnika'!J38</f>
        <v>0</v>
      </c>
      <c r="AX111" s="121">
        <f>'D.1.4f - Vzduchotechnika'!J39</f>
        <v>0</v>
      </c>
      <c r="AY111" s="121">
        <f>'D.1.4f - Vzduchotechnika'!J40</f>
        <v>0</v>
      </c>
      <c r="AZ111" s="121">
        <f>'D.1.4f - Vzduchotechnika'!F37</f>
        <v>0</v>
      </c>
      <c r="BA111" s="121">
        <f>'D.1.4f - Vzduchotechnika'!F38</f>
        <v>0</v>
      </c>
      <c r="BB111" s="121">
        <f>'D.1.4f - Vzduchotechnika'!F39</f>
        <v>0</v>
      </c>
      <c r="BC111" s="121">
        <f>'D.1.4f - Vzduchotechnika'!F40</f>
        <v>0</v>
      </c>
      <c r="BD111" s="123">
        <f>'D.1.4f - Vzduchotechnika'!F41</f>
        <v>0</v>
      </c>
      <c r="BE111" s="4"/>
      <c r="BT111" s="27" t="s">
        <v>93</v>
      </c>
      <c r="BV111" s="27" t="s">
        <v>77</v>
      </c>
      <c r="BW111" s="27" t="s">
        <v>137</v>
      </c>
      <c r="BX111" s="27" t="s">
        <v>89</v>
      </c>
      <c r="CL111" s="27" t="s">
        <v>1</v>
      </c>
    </row>
    <row r="112" s="4" customFormat="1" ht="16.5" customHeight="1">
      <c r="A112" s="124" t="s">
        <v>90</v>
      </c>
      <c r="B112" s="64"/>
      <c r="C112" s="10"/>
      <c r="D112" s="10"/>
      <c r="E112" s="10"/>
      <c r="F112" s="116" t="s">
        <v>138</v>
      </c>
      <c r="G112" s="116"/>
      <c r="H112" s="116"/>
      <c r="I112" s="116"/>
      <c r="J112" s="116"/>
      <c r="K112" s="10"/>
      <c r="L112" s="116" t="s">
        <v>139</v>
      </c>
      <c r="M112" s="116"/>
      <c r="N112" s="116"/>
      <c r="O112" s="116"/>
      <c r="P112" s="116"/>
      <c r="Q112" s="116"/>
      <c r="R112" s="116"/>
      <c r="S112" s="116"/>
      <c r="T112" s="116"/>
      <c r="U112" s="116"/>
      <c r="V112" s="116"/>
      <c r="W112" s="116"/>
      <c r="X112" s="116"/>
      <c r="Y112" s="116"/>
      <c r="Z112" s="116"/>
      <c r="AA112" s="116"/>
      <c r="AB112" s="116"/>
      <c r="AC112" s="116"/>
      <c r="AD112" s="116"/>
      <c r="AE112" s="116"/>
      <c r="AF112" s="116"/>
      <c r="AG112" s="118">
        <f>'D.1.4g - Měření a regulace'!J34</f>
        <v>0</v>
      </c>
      <c r="AH112" s="10"/>
      <c r="AI112" s="10"/>
      <c r="AJ112" s="10"/>
      <c r="AK112" s="10"/>
      <c r="AL112" s="10"/>
      <c r="AM112" s="10"/>
      <c r="AN112" s="118">
        <f>SUM(AG112,AT112)</f>
        <v>0</v>
      </c>
      <c r="AO112" s="10"/>
      <c r="AP112" s="10"/>
      <c r="AQ112" s="119" t="s">
        <v>88</v>
      </c>
      <c r="AR112" s="64"/>
      <c r="AS112" s="120">
        <v>0</v>
      </c>
      <c r="AT112" s="121">
        <f>ROUND(SUM(AV112:AW112),2)</f>
        <v>0</v>
      </c>
      <c r="AU112" s="122">
        <f>'D.1.4g - Měření a regulace'!P129</f>
        <v>0</v>
      </c>
      <c r="AV112" s="121">
        <f>'D.1.4g - Měření a regulace'!J37</f>
        <v>0</v>
      </c>
      <c r="AW112" s="121">
        <f>'D.1.4g - Měření a regulace'!J38</f>
        <v>0</v>
      </c>
      <c r="AX112" s="121">
        <f>'D.1.4g - Měření a regulace'!J39</f>
        <v>0</v>
      </c>
      <c r="AY112" s="121">
        <f>'D.1.4g - Měření a regulace'!J40</f>
        <v>0</v>
      </c>
      <c r="AZ112" s="121">
        <f>'D.1.4g - Měření a regulace'!F37</f>
        <v>0</v>
      </c>
      <c r="BA112" s="121">
        <f>'D.1.4g - Měření a regulace'!F38</f>
        <v>0</v>
      </c>
      <c r="BB112" s="121">
        <f>'D.1.4g - Měření a regulace'!F39</f>
        <v>0</v>
      </c>
      <c r="BC112" s="121">
        <f>'D.1.4g - Měření a regulace'!F40</f>
        <v>0</v>
      </c>
      <c r="BD112" s="123">
        <f>'D.1.4g - Měření a regulace'!F41</f>
        <v>0</v>
      </c>
      <c r="BE112" s="4"/>
      <c r="BT112" s="27" t="s">
        <v>93</v>
      </c>
      <c r="BV112" s="27" t="s">
        <v>77</v>
      </c>
      <c r="BW112" s="27" t="s">
        <v>140</v>
      </c>
      <c r="BX112" s="27" t="s">
        <v>89</v>
      </c>
      <c r="CL112" s="27" t="s">
        <v>1</v>
      </c>
    </row>
    <row r="113" s="4" customFormat="1" ht="16.5" customHeight="1">
      <c r="A113" s="4"/>
      <c r="B113" s="64"/>
      <c r="C113" s="10"/>
      <c r="D113" s="10"/>
      <c r="E113" s="10"/>
      <c r="F113" s="116" t="s">
        <v>141</v>
      </c>
      <c r="G113" s="116"/>
      <c r="H113" s="116"/>
      <c r="I113" s="116"/>
      <c r="J113" s="116"/>
      <c r="K113" s="10"/>
      <c r="L113" s="116" t="s">
        <v>142</v>
      </c>
      <c r="M113" s="116"/>
      <c r="N113" s="116"/>
      <c r="O113" s="116"/>
      <c r="P113" s="116"/>
      <c r="Q113" s="116"/>
      <c r="R113" s="116"/>
      <c r="S113" s="116"/>
      <c r="T113" s="116"/>
      <c r="U113" s="116"/>
      <c r="V113" s="116"/>
      <c r="W113" s="116"/>
      <c r="X113" s="116"/>
      <c r="Y113" s="116"/>
      <c r="Z113" s="116"/>
      <c r="AA113" s="116"/>
      <c r="AB113" s="116"/>
      <c r="AC113" s="116"/>
      <c r="AD113" s="116"/>
      <c r="AE113" s="116"/>
      <c r="AF113" s="116"/>
      <c r="AG113" s="117">
        <f>ROUND(SUM(AG114:AG115),2)</f>
        <v>0</v>
      </c>
      <c r="AH113" s="10"/>
      <c r="AI113" s="10"/>
      <c r="AJ113" s="10"/>
      <c r="AK113" s="10"/>
      <c r="AL113" s="10"/>
      <c r="AM113" s="10"/>
      <c r="AN113" s="118">
        <f>SUM(AG113,AT113)</f>
        <v>0</v>
      </c>
      <c r="AO113" s="10"/>
      <c r="AP113" s="10"/>
      <c r="AQ113" s="119" t="s">
        <v>88</v>
      </c>
      <c r="AR113" s="64"/>
      <c r="AS113" s="120">
        <f>ROUND(SUM(AS114:AS115),2)</f>
        <v>0</v>
      </c>
      <c r="AT113" s="121">
        <f>ROUND(SUM(AV113:AW113),2)</f>
        <v>0</v>
      </c>
      <c r="AU113" s="122">
        <f>ROUND(SUM(AU114:AU115),5)</f>
        <v>0</v>
      </c>
      <c r="AV113" s="121">
        <f>ROUND(AZ113*L29,2)</f>
        <v>0</v>
      </c>
      <c r="AW113" s="121">
        <f>ROUND(BA113*L30,2)</f>
        <v>0</v>
      </c>
      <c r="AX113" s="121">
        <f>ROUND(BB113*L29,2)</f>
        <v>0</v>
      </c>
      <c r="AY113" s="121">
        <f>ROUND(BC113*L30,2)</f>
        <v>0</v>
      </c>
      <c r="AZ113" s="121">
        <f>ROUND(SUM(AZ114:AZ115),2)</f>
        <v>0</v>
      </c>
      <c r="BA113" s="121">
        <f>ROUND(SUM(BA114:BA115),2)</f>
        <v>0</v>
      </c>
      <c r="BB113" s="121">
        <f>ROUND(SUM(BB114:BB115),2)</f>
        <v>0</v>
      </c>
      <c r="BC113" s="121">
        <f>ROUND(SUM(BC114:BC115),2)</f>
        <v>0</v>
      </c>
      <c r="BD113" s="123">
        <f>ROUND(SUM(BD114:BD115),2)</f>
        <v>0</v>
      </c>
      <c r="BE113" s="4"/>
      <c r="BS113" s="27" t="s">
        <v>74</v>
      </c>
      <c r="BT113" s="27" t="s">
        <v>93</v>
      </c>
      <c r="BU113" s="27" t="s">
        <v>76</v>
      </c>
      <c r="BV113" s="27" t="s">
        <v>77</v>
      </c>
      <c r="BW113" s="27" t="s">
        <v>143</v>
      </c>
      <c r="BX113" s="27" t="s">
        <v>89</v>
      </c>
      <c r="CL113" s="27" t="s">
        <v>1</v>
      </c>
    </row>
    <row r="114" s="4" customFormat="1" ht="23.25" customHeight="1">
      <c r="A114" s="124" t="s">
        <v>90</v>
      </c>
      <c r="B114" s="64"/>
      <c r="C114" s="10"/>
      <c r="D114" s="10"/>
      <c r="E114" s="10"/>
      <c r="F114" s="10"/>
      <c r="G114" s="116" t="s">
        <v>144</v>
      </c>
      <c r="H114" s="116"/>
      <c r="I114" s="116"/>
      <c r="J114" s="116"/>
      <c r="K114" s="116"/>
      <c r="L114" s="10"/>
      <c r="M114" s="116" t="s">
        <v>145</v>
      </c>
      <c r="N114" s="116"/>
      <c r="O114" s="116"/>
      <c r="P114" s="116"/>
      <c r="Q114" s="116"/>
      <c r="R114" s="116"/>
      <c r="S114" s="116"/>
      <c r="T114" s="116"/>
      <c r="U114" s="116"/>
      <c r="V114" s="116"/>
      <c r="W114" s="116"/>
      <c r="X114" s="116"/>
      <c r="Y114" s="116"/>
      <c r="Z114" s="116"/>
      <c r="AA114" s="116"/>
      <c r="AB114" s="116"/>
      <c r="AC114" s="116"/>
      <c r="AD114" s="116"/>
      <c r="AE114" s="116"/>
      <c r="AF114" s="116"/>
      <c r="AG114" s="118">
        <f>'D.1.4h (2) - EPS'!J34</f>
        <v>0</v>
      </c>
      <c r="AH114" s="10"/>
      <c r="AI114" s="10"/>
      <c r="AJ114" s="10"/>
      <c r="AK114" s="10"/>
      <c r="AL114" s="10"/>
      <c r="AM114" s="10"/>
      <c r="AN114" s="118">
        <f>SUM(AG114,AT114)</f>
        <v>0</v>
      </c>
      <c r="AO114" s="10"/>
      <c r="AP114" s="10"/>
      <c r="AQ114" s="119" t="s">
        <v>88</v>
      </c>
      <c r="AR114" s="64"/>
      <c r="AS114" s="120">
        <v>0</v>
      </c>
      <c r="AT114" s="121">
        <f>ROUND(SUM(AV114:AW114),2)</f>
        <v>0</v>
      </c>
      <c r="AU114" s="122">
        <f>'D.1.4h (2) - EPS'!P125</f>
        <v>0</v>
      </c>
      <c r="AV114" s="121">
        <f>'D.1.4h (2) - EPS'!J37</f>
        <v>0</v>
      </c>
      <c r="AW114" s="121">
        <f>'D.1.4h (2) - EPS'!J38</f>
        <v>0</v>
      </c>
      <c r="AX114" s="121">
        <f>'D.1.4h (2) - EPS'!J39</f>
        <v>0</v>
      </c>
      <c r="AY114" s="121">
        <f>'D.1.4h (2) - EPS'!J40</f>
        <v>0</v>
      </c>
      <c r="AZ114" s="121">
        <f>'D.1.4h (2) - EPS'!F37</f>
        <v>0</v>
      </c>
      <c r="BA114" s="121">
        <f>'D.1.4h (2) - EPS'!F38</f>
        <v>0</v>
      </c>
      <c r="BB114" s="121">
        <f>'D.1.4h (2) - EPS'!F39</f>
        <v>0</v>
      </c>
      <c r="BC114" s="121">
        <f>'D.1.4h (2) - EPS'!F40</f>
        <v>0</v>
      </c>
      <c r="BD114" s="123">
        <f>'D.1.4h (2) - EPS'!F41</f>
        <v>0</v>
      </c>
      <c r="BE114" s="4"/>
      <c r="BT114" s="27" t="s">
        <v>109</v>
      </c>
      <c r="BV114" s="27" t="s">
        <v>77</v>
      </c>
      <c r="BW114" s="27" t="s">
        <v>146</v>
      </c>
      <c r="BX114" s="27" t="s">
        <v>143</v>
      </c>
      <c r="CL114" s="27" t="s">
        <v>1</v>
      </c>
    </row>
    <row r="115" s="4" customFormat="1" ht="23.25" customHeight="1">
      <c r="A115" s="124" t="s">
        <v>90</v>
      </c>
      <c r="B115" s="64"/>
      <c r="C115" s="10"/>
      <c r="D115" s="10"/>
      <c r="E115" s="10"/>
      <c r="F115" s="10"/>
      <c r="G115" s="116" t="s">
        <v>147</v>
      </c>
      <c r="H115" s="116"/>
      <c r="I115" s="116"/>
      <c r="J115" s="116"/>
      <c r="K115" s="116"/>
      <c r="L115" s="10"/>
      <c r="M115" s="116" t="s">
        <v>148</v>
      </c>
      <c r="N115" s="116"/>
      <c r="O115" s="116"/>
      <c r="P115" s="116"/>
      <c r="Q115" s="116"/>
      <c r="R115" s="116"/>
      <c r="S115" s="116"/>
      <c r="T115" s="116"/>
      <c r="U115" s="116"/>
      <c r="V115" s="116"/>
      <c r="W115" s="116"/>
      <c r="X115" s="116"/>
      <c r="Y115" s="116"/>
      <c r="Z115" s="116"/>
      <c r="AA115" s="116"/>
      <c r="AB115" s="116"/>
      <c r="AC115" s="116"/>
      <c r="AD115" s="116"/>
      <c r="AE115" s="116"/>
      <c r="AF115" s="116"/>
      <c r="AG115" s="118">
        <f>'D.1.4h (3) - NZS'!J34</f>
        <v>0</v>
      </c>
      <c r="AH115" s="10"/>
      <c r="AI115" s="10"/>
      <c r="AJ115" s="10"/>
      <c r="AK115" s="10"/>
      <c r="AL115" s="10"/>
      <c r="AM115" s="10"/>
      <c r="AN115" s="118">
        <f>SUM(AG115,AT115)</f>
        <v>0</v>
      </c>
      <c r="AO115" s="10"/>
      <c r="AP115" s="10"/>
      <c r="AQ115" s="119" t="s">
        <v>88</v>
      </c>
      <c r="AR115" s="64"/>
      <c r="AS115" s="120">
        <v>0</v>
      </c>
      <c r="AT115" s="121">
        <f>ROUND(SUM(AV115:AW115),2)</f>
        <v>0</v>
      </c>
      <c r="AU115" s="122">
        <f>'D.1.4h (3) - NZS'!P125</f>
        <v>0</v>
      </c>
      <c r="AV115" s="121">
        <f>'D.1.4h (3) - NZS'!J37</f>
        <v>0</v>
      </c>
      <c r="AW115" s="121">
        <f>'D.1.4h (3) - NZS'!J38</f>
        <v>0</v>
      </c>
      <c r="AX115" s="121">
        <f>'D.1.4h (3) - NZS'!J39</f>
        <v>0</v>
      </c>
      <c r="AY115" s="121">
        <f>'D.1.4h (3) - NZS'!J40</f>
        <v>0</v>
      </c>
      <c r="AZ115" s="121">
        <f>'D.1.4h (3) - NZS'!F37</f>
        <v>0</v>
      </c>
      <c r="BA115" s="121">
        <f>'D.1.4h (3) - NZS'!F38</f>
        <v>0</v>
      </c>
      <c r="BB115" s="121">
        <f>'D.1.4h (3) - NZS'!F39</f>
        <v>0</v>
      </c>
      <c r="BC115" s="121">
        <f>'D.1.4h (3) - NZS'!F40</f>
        <v>0</v>
      </c>
      <c r="BD115" s="123">
        <f>'D.1.4h (3) - NZS'!F41</f>
        <v>0</v>
      </c>
      <c r="BE115" s="4"/>
      <c r="BT115" s="27" t="s">
        <v>109</v>
      </c>
      <c r="BV115" s="27" t="s">
        <v>77</v>
      </c>
      <c r="BW115" s="27" t="s">
        <v>149</v>
      </c>
      <c r="BX115" s="27" t="s">
        <v>143</v>
      </c>
      <c r="CL115" s="27" t="s">
        <v>1</v>
      </c>
    </row>
    <row r="116" s="4" customFormat="1" ht="16.5" customHeight="1">
      <c r="A116" s="124" t="s">
        <v>90</v>
      </c>
      <c r="B116" s="64"/>
      <c r="C116" s="10"/>
      <c r="D116" s="10"/>
      <c r="E116" s="10"/>
      <c r="F116" s="116" t="s">
        <v>150</v>
      </c>
      <c r="G116" s="116"/>
      <c r="H116" s="116"/>
      <c r="I116" s="116"/>
      <c r="J116" s="116"/>
      <c r="K116" s="10"/>
      <c r="L116" s="116" t="s">
        <v>151</v>
      </c>
      <c r="M116" s="116"/>
      <c r="N116" s="116"/>
      <c r="O116" s="116"/>
      <c r="P116" s="116"/>
      <c r="Q116" s="116"/>
      <c r="R116" s="116"/>
      <c r="S116" s="116"/>
      <c r="T116" s="116"/>
      <c r="U116" s="116"/>
      <c r="V116" s="116"/>
      <c r="W116" s="116"/>
      <c r="X116" s="116"/>
      <c r="Y116" s="116"/>
      <c r="Z116" s="116"/>
      <c r="AA116" s="116"/>
      <c r="AB116" s="116"/>
      <c r="AC116" s="116"/>
      <c r="AD116" s="116"/>
      <c r="AE116" s="116"/>
      <c r="AF116" s="116"/>
      <c r="AG116" s="118">
        <f>'D.1.4i - Urgentní příjem'!J34</f>
        <v>0</v>
      </c>
      <c r="AH116" s="10"/>
      <c r="AI116" s="10"/>
      <c r="AJ116" s="10"/>
      <c r="AK116" s="10"/>
      <c r="AL116" s="10"/>
      <c r="AM116" s="10"/>
      <c r="AN116" s="118">
        <f>SUM(AG116,AT116)</f>
        <v>0</v>
      </c>
      <c r="AO116" s="10"/>
      <c r="AP116" s="10"/>
      <c r="AQ116" s="119" t="s">
        <v>88</v>
      </c>
      <c r="AR116" s="64"/>
      <c r="AS116" s="120">
        <v>0</v>
      </c>
      <c r="AT116" s="121">
        <f>ROUND(SUM(AV116:AW116),2)</f>
        <v>0</v>
      </c>
      <c r="AU116" s="122">
        <f>'D.1.4i - Urgentní příjem'!P125</f>
        <v>0</v>
      </c>
      <c r="AV116" s="121">
        <f>'D.1.4i - Urgentní příjem'!J37</f>
        <v>0</v>
      </c>
      <c r="AW116" s="121">
        <f>'D.1.4i - Urgentní příjem'!J38</f>
        <v>0</v>
      </c>
      <c r="AX116" s="121">
        <f>'D.1.4i - Urgentní příjem'!J39</f>
        <v>0</v>
      </c>
      <c r="AY116" s="121">
        <f>'D.1.4i - Urgentní příjem'!J40</f>
        <v>0</v>
      </c>
      <c r="AZ116" s="121">
        <f>'D.1.4i - Urgentní příjem'!F37</f>
        <v>0</v>
      </c>
      <c r="BA116" s="121">
        <f>'D.1.4i - Urgentní příjem'!F38</f>
        <v>0</v>
      </c>
      <c r="BB116" s="121">
        <f>'D.1.4i - Urgentní příjem'!F39</f>
        <v>0</v>
      </c>
      <c r="BC116" s="121">
        <f>'D.1.4i - Urgentní příjem'!F40</f>
        <v>0</v>
      </c>
      <c r="BD116" s="123">
        <f>'D.1.4i - Urgentní příjem'!F41</f>
        <v>0</v>
      </c>
      <c r="BE116" s="4"/>
      <c r="BT116" s="27" t="s">
        <v>93</v>
      </c>
      <c r="BV116" s="27" t="s">
        <v>77</v>
      </c>
      <c r="BW116" s="27" t="s">
        <v>152</v>
      </c>
      <c r="BX116" s="27" t="s">
        <v>89</v>
      </c>
      <c r="CL116" s="27" t="s">
        <v>1</v>
      </c>
    </row>
    <row r="117" s="4" customFormat="1" ht="16.5" customHeight="1">
      <c r="A117" s="124" t="s">
        <v>90</v>
      </c>
      <c r="B117" s="64"/>
      <c r="C117" s="10"/>
      <c r="D117" s="10"/>
      <c r="E117" s="10"/>
      <c r="F117" s="116" t="s">
        <v>153</v>
      </c>
      <c r="G117" s="116"/>
      <c r="H117" s="116"/>
      <c r="I117" s="116"/>
      <c r="J117" s="116"/>
      <c r="K117" s="10"/>
      <c r="L117" s="116" t="s">
        <v>154</v>
      </c>
      <c r="M117" s="116"/>
      <c r="N117" s="116"/>
      <c r="O117" s="116"/>
      <c r="P117" s="116"/>
      <c r="Q117" s="116"/>
      <c r="R117" s="116"/>
      <c r="S117" s="116"/>
      <c r="T117" s="116"/>
      <c r="U117" s="116"/>
      <c r="V117" s="116"/>
      <c r="W117" s="116"/>
      <c r="X117" s="116"/>
      <c r="Y117" s="116"/>
      <c r="Z117" s="116"/>
      <c r="AA117" s="116"/>
      <c r="AB117" s="116"/>
      <c r="AC117" s="116"/>
      <c r="AD117" s="116"/>
      <c r="AE117" s="116"/>
      <c r="AF117" s="116"/>
      <c r="AG117" s="118">
        <f>'D.1.4j - Rozvody chladu'!J34</f>
        <v>0</v>
      </c>
      <c r="AH117" s="10"/>
      <c r="AI117" s="10"/>
      <c r="AJ117" s="10"/>
      <c r="AK117" s="10"/>
      <c r="AL117" s="10"/>
      <c r="AM117" s="10"/>
      <c r="AN117" s="118">
        <f>SUM(AG117,AT117)</f>
        <v>0</v>
      </c>
      <c r="AO117" s="10"/>
      <c r="AP117" s="10"/>
      <c r="AQ117" s="119" t="s">
        <v>88</v>
      </c>
      <c r="AR117" s="64"/>
      <c r="AS117" s="120">
        <v>0</v>
      </c>
      <c r="AT117" s="121">
        <f>ROUND(SUM(AV117:AW117),2)</f>
        <v>0</v>
      </c>
      <c r="AU117" s="122">
        <f>'D.1.4j - Rozvody chladu'!P130</f>
        <v>0</v>
      </c>
      <c r="AV117" s="121">
        <f>'D.1.4j - Rozvody chladu'!J37</f>
        <v>0</v>
      </c>
      <c r="AW117" s="121">
        <f>'D.1.4j - Rozvody chladu'!J38</f>
        <v>0</v>
      </c>
      <c r="AX117" s="121">
        <f>'D.1.4j - Rozvody chladu'!J39</f>
        <v>0</v>
      </c>
      <c r="AY117" s="121">
        <f>'D.1.4j - Rozvody chladu'!J40</f>
        <v>0</v>
      </c>
      <c r="AZ117" s="121">
        <f>'D.1.4j - Rozvody chladu'!F37</f>
        <v>0</v>
      </c>
      <c r="BA117" s="121">
        <f>'D.1.4j - Rozvody chladu'!F38</f>
        <v>0</v>
      </c>
      <c r="BB117" s="121">
        <f>'D.1.4j - Rozvody chladu'!F39</f>
        <v>0</v>
      </c>
      <c r="BC117" s="121">
        <f>'D.1.4j - Rozvody chladu'!F40</f>
        <v>0</v>
      </c>
      <c r="BD117" s="123">
        <f>'D.1.4j - Rozvody chladu'!F41</f>
        <v>0</v>
      </c>
      <c r="BE117" s="4"/>
      <c r="BT117" s="27" t="s">
        <v>93</v>
      </c>
      <c r="BV117" s="27" t="s">
        <v>77</v>
      </c>
      <c r="BW117" s="27" t="s">
        <v>155</v>
      </c>
      <c r="BX117" s="27" t="s">
        <v>89</v>
      </c>
      <c r="CL117" s="27" t="s">
        <v>1</v>
      </c>
    </row>
    <row r="118" s="4" customFormat="1" ht="16.5" customHeight="1">
      <c r="A118" s="124" t="s">
        <v>90</v>
      </c>
      <c r="B118" s="64"/>
      <c r="C118" s="10"/>
      <c r="D118" s="10"/>
      <c r="E118" s="10"/>
      <c r="F118" s="116" t="s">
        <v>156</v>
      </c>
      <c r="G118" s="116"/>
      <c r="H118" s="116"/>
      <c r="I118" s="116"/>
      <c r="J118" s="116"/>
      <c r="K118" s="10"/>
      <c r="L118" s="116" t="s">
        <v>157</v>
      </c>
      <c r="M118" s="116"/>
      <c r="N118" s="116"/>
      <c r="O118" s="116"/>
      <c r="P118" s="116"/>
      <c r="Q118" s="116"/>
      <c r="R118" s="116"/>
      <c r="S118" s="116"/>
      <c r="T118" s="116"/>
      <c r="U118" s="116"/>
      <c r="V118" s="116"/>
      <c r="W118" s="116"/>
      <c r="X118" s="116"/>
      <c r="Y118" s="116"/>
      <c r="Z118" s="116"/>
      <c r="AA118" s="116"/>
      <c r="AB118" s="116"/>
      <c r="AC118" s="116"/>
      <c r="AD118" s="116"/>
      <c r="AE118" s="116"/>
      <c r="AF118" s="116"/>
      <c r="AG118" s="118">
        <f>'D.1.4k - Zdroj a rozvody ...'!J34</f>
        <v>0</v>
      </c>
      <c r="AH118" s="10"/>
      <c r="AI118" s="10"/>
      <c r="AJ118" s="10"/>
      <c r="AK118" s="10"/>
      <c r="AL118" s="10"/>
      <c r="AM118" s="10"/>
      <c r="AN118" s="118">
        <f>SUM(AG118,AT118)</f>
        <v>0</v>
      </c>
      <c r="AO118" s="10"/>
      <c r="AP118" s="10"/>
      <c r="AQ118" s="119" t="s">
        <v>88</v>
      </c>
      <c r="AR118" s="64"/>
      <c r="AS118" s="120">
        <v>0</v>
      </c>
      <c r="AT118" s="121">
        <f>ROUND(SUM(AV118:AW118),2)</f>
        <v>0</v>
      </c>
      <c r="AU118" s="122">
        <f>'D.1.4k - Zdroj a rozvody ...'!P130</f>
        <v>0</v>
      </c>
      <c r="AV118" s="121">
        <f>'D.1.4k - Zdroj a rozvody ...'!J37</f>
        <v>0</v>
      </c>
      <c r="AW118" s="121">
        <f>'D.1.4k - Zdroj a rozvody ...'!J38</f>
        <v>0</v>
      </c>
      <c r="AX118" s="121">
        <f>'D.1.4k - Zdroj a rozvody ...'!J39</f>
        <v>0</v>
      </c>
      <c r="AY118" s="121">
        <f>'D.1.4k - Zdroj a rozvody ...'!J40</f>
        <v>0</v>
      </c>
      <c r="AZ118" s="121">
        <f>'D.1.4k - Zdroj a rozvody ...'!F37</f>
        <v>0</v>
      </c>
      <c r="BA118" s="121">
        <f>'D.1.4k - Zdroj a rozvody ...'!F38</f>
        <v>0</v>
      </c>
      <c r="BB118" s="121">
        <f>'D.1.4k - Zdroj a rozvody ...'!F39</f>
        <v>0</v>
      </c>
      <c r="BC118" s="121">
        <f>'D.1.4k - Zdroj a rozvody ...'!F40</f>
        <v>0</v>
      </c>
      <c r="BD118" s="123">
        <f>'D.1.4k - Zdroj a rozvody ...'!F41</f>
        <v>0</v>
      </c>
      <c r="BE118" s="4"/>
      <c r="BT118" s="27" t="s">
        <v>93</v>
      </c>
      <c r="BV118" s="27" t="s">
        <v>77</v>
      </c>
      <c r="BW118" s="27" t="s">
        <v>158</v>
      </c>
      <c r="BX118" s="27" t="s">
        <v>89</v>
      </c>
      <c r="CL118" s="27" t="s">
        <v>1</v>
      </c>
    </row>
    <row r="119" s="4" customFormat="1" ht="16.5" customHeight="1">
      <c r="A119" s="4"/>
      <c r="B119" s="64"/>
      <c r="C119" s="10"/>
      <c r="D119" s="10"/>
      <c r="E119" s="10"/>
      <c r="F119" s="116" t="s">
        <v>159</v>
      </c>
      <c r="G119" s="116"/>
      <c r="H119" s="116"/>
      <c r="I119" s="116"/>
      <c r="J119" s="116"/>
      <c r="K119" s="10"/>
      <c r="L119" s="116" t="s">
        <v>160</v>
      </c>
      <c r="M119" s="116"/>
      <c r="N119" s="116"/>
      <c r="O119" s="116"/>
      <c r="P119" s="116"/>
      <c r="Q119" s="116"/>
      <c r="R119" s="116"/>
      <c r="S119" s="116"/>
      <c r="T119" s="116"/>
      <c r="U119" s="116"/>
      <c r="V119" s="116"/>
      <c r="W119" s="116"/>
      <c r="X119" s="116"/>
      <c r="Y119" s="116"/>
      <c r="Z119" s="116"/>
      <c r="AA119" s="116"/>
      <c r="AB119" s="116"/>
      <c r="AC119" s="116"/>
      <c r="AD119" s="116"/>
      <c r="AE119" s="116"/>
      <c r="AF119" s="116"/>
      <c r="AG119" s="117">
        <f>ROUND(AG120,2)</f>
        <v>0</v>
      </c>
      <c r="AH119" s="10"/>
      <c r="AI119" s="10"/>
      <c r="AJ119" s="10"/>
      <c r="AK119" s="10"/>
      <c r="AL119" s="10"/>
      <c r="AM119" s="10"/>
      <c r="AN119" s="118">
        <f>SUM(AG119,AT119)</f>
        <v>0</v>
      </c>
      <c r="AO119" s="10"/>
      <c r="AP119" s="10"/>
      <c r="AQ119" s="119" t="s">
        <v>88</v>
      </c>
      <c r="AR119" s="64"/>
      <c r="AS119" s="120">
        <f>ROUND(AS120,2)</f>
        <v>0</v>
      </c>
      <c r="AT119" s="121">
        <f>ROUND(SUM(AV119:AW119),2)</f>
        <v>0</v>
      </c>
      <c r="AU119" s="122">
        <f>ROUND(AU120,5)</f>
        <v>0</v>
      </c>
      <c r="AV119" s="121">
        <f>ROUND(AZ119*L29,2)</f>
        <v>0</v>
      </c>
      <c r="AW119" s="121">
        <f>ROUND(BA119*L30,2)</f>
        <v>0</v>
      </c>
      <c r="AX119" s="121">
        <f>ROUND(BB119*L29,2)</f>
        <v>0</v>
      </c>
      <c r="AY119" s="121">
        <f>ROUND(BC119*L30,2)</f>
        <v>0</v>
      </c>
      <c r="AZ119" s="121">
        <f>ROUND(AZ120,2)</f>
        <v>0</v>
      </c>
      <c r="BA119" s="121">
        <f>ROUND(BA120,2)</f>
        <v>0</v>
      </c>
      <c r="BB119" s="121">
        <f>ROUND(BB120,2)</f>
        <v>0</v>
      </c>
      <c r="BC119" s="121">
        <f>ROUND(BC120,2)</f>
        <v>0</v>
      </c>
      <c r="BD119" s="123">
        <f>ROUND(BD120,2)</f>
        <v>0</v>
      </c>
      <c r="BE119" s="4"/>
      <c r="BS119" s="27" t="s">
        <v>74</v>
      </c>
      <c r="BT119" s="27" t="s">
        <v>93</v>
      </c>
      <c r="BU119" s="27" t="s">
        <v>76</v>
      </c>
      <c r="BV119" s="27" t="s">
        <v>77</v>
      </c>
      <c r="BW119" s="27" t="s">
        <v>161</v>
      </c>
      <c r="BX119" s="27" t="s">
        <v>89</v>
      </c>
      <c r="CL119" s="27" t="s">
        <v>1</v>
      </c>
    </row>
    <row r="120" s="4" customFormat="1" ht="23.25" customHeight="1">
      <c r="A120" s="124" t="s">
        <v>90</v>
      </c>
      <c r="B120" s="64"/>
      <c r="C120" s="10"/>
      <c r="D120" s="10"/>
      <c r="E120" s="10"/>
      <c r="F120" s="10"/>
      <c r="G120" s="116" t="s">
        <v>162</v>
      </c>
      <c r="H120" s="116"/>
      <c r="I120" s="116"/>
      <c r="J120" s="116"/>
      <c r="K120" s="116"/>
      <c r="L120" s="10"/>
      <c r="M120" s="116" t="s">
        <v>163</v>
      </c>
      <c r="N120" s="116"/>
      <c r="O120" s="116"/>
      <c r="P120" s="116"/>
      <c r="Q120" s="116"/>
      <c r="R120" s="116"/>
      <c r="S120" s="116"/>
      <c r="T120" s="116"/>
      <c r="U120" s="116"/>
      <c r="V120" s="116"/>
      <c r="W120" s="116"/>
      <c r="X120" s="116"/>
      <c r="Y120" s="116"/>
      <c r="Z120" s="116"/>
      <c r="AA120" s="116"/>
      <c r="AB120" s="116"/>
      <c r="AC120" s="116"/>
      <c r="AD120" s="116"/>
      <c r="AE120" s="116"/>
      <c r="AF120" s="116"/>
      <c r="AG120" s="118">
        <f>'D.1.5a_1 - Zdravotnická t...'!J34</f>
        <v>0</v>
      </c>
      <c r="AH120" s="10"/>
      <c r="AI120" s="10"/>
      <c r="AJ120" s="10"/>
      <c r="AK120" s="10"/>
      <c r="AL120" s="10"/>
      <c r="AM120" s="10"/>
      <c r="AN120" s="118">
        <f>SUM(AG120,AT120)</f>
        <v>0</v>
      </c>
      <c r="AO120" s="10"/>
      <c r="AP120" s="10"/>
      <c r="AQ120" s="119" t="s">
        <v>88</v>
      </c>
      <c r="AR120" s="64"/>
      <c r="AS120" s="120">
        <v>0</v>
      </c>
      <c r="AT120" s="121">
        <f>ROUND(SUM(AV120:AW120),2)</f>
        <v>0</v>
      </c>
      <c r="AU120" s="122">
        <f>'D.1.5a_1 - Zdravotnická t...'!P125</f>
        <v>0</v>
      </c>
      <c r="AV120" s="121">
        <f>'D.1.5a_1 - Zdravotnická t...'!J37</f>
        <v>0</v>
      </c>
      <c r="AW120" s="121">
        <f>'D.1.5a_1 - Zdravotnická t...'!J38</f>
        <v>0</v>
      </c>
      <c r="AX120" s="121">
        <f>'D.1.5a_1 - Zdravotnická t...'!J39</f>
        <v>0</v>
      </c>
      <c r="AY120" s="121">
        <f>'D.1.5a_1 - Zdravotnická t...'!J40</f>
        <v>0</v>
      </c>
      <c r="AZ120" s="121">
        <f>'D.1.5a_1 - Zdravotnická t...'!F37</f>
        <v>0</v>
      </c>
      <c r="BA120" s="121">
        <f>'D.1.5a_1 - Zdravotnická t...'!F38</f>
        <v>0</v>
      </c>
      <c r="BB120" s="121">
        <f>'D.1.5a_1 - Zdravotnická t...'!F39</f>
        <v>0</v>
      </c>
      <c r="BC120" s="121">
        <f>'D.1.5a_1 - Zdravotnická t...'!F40</f>
        <v>0</v>
      </c>
      <c r="BD120" s="123">
        <f>'D.1.5a_1 - Zdravotnická t...'!F41</f>
        <v>0</v>
      </c>
      <c r="BE120" s="4"/>
      <c r="BT120" s="27" t="s">
        <v>109</v>
      </c>
      <c r="BV120" s="27" t="s">
        <v>77</v>
      </c>
      <c r="BW120" s="27" t="s">
        <v>164</v>
      </c>
      <c r="BX120" s="27" t="s">
        <v>161</v>
      </c>
      <c r="CL120" s="27" t="s">
        <v>1</v>
      </c>
    </row>
    <row r="121" s="4" customFormat="1" ht="16.5" customHeight="1">
      <c r="A121" s="4"/>
      <c r="B121" s="64"/>
      <c r="C121" s="10"/>
      <c r="D121" s="10"/>
      <c r="E121" s="10"/>
      <c r="F121" s="116" t="s">
        <v>165</v>
      </c>
      <c r="G121" s="116"/>
      <c r="H121" s="116"/>
      <c r="I121" s="116"/>
      <c r="J121" s="116"/>
      <c r="K121" s="10"/>
      <c r="L121" s="116" t="s">
        <v>166</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7">
        <f>ROUND(AG122,2)</f>
        <v>0</v>
      </c>
      <c r="AH121" s="10"/>
      <c r="AI121" s="10"/>
      <c r="AJ121" s="10"/>
      <c r="AK121" s="10"/>
      <c r="AL121" s="10"/>
      <c r="AM121" s="10"/>
      <c r="AN121" s="118">
        <f>SUM(AG121,AT121)</f>
        <v>0</v>
      </c>
      <c r="AO121" s="10"/>
      <c r="AP121" s="10"/>
      <c r="AQ121" s="119" t="s">
        <v>88</v>
      </c>
      <c r="AR121" s="64"/>
      <c r="AS121" s="120">
        <f>ROUND(AS122,2)</f>
        <v>0</v>
      </c>
      <c r="AT121" s="121">
        <f>ROUND(SUM(AV121:AW121),2)</f>
        <v>0</v>
      </c>
      <c r="AU121" s="122">
        <f>ROUND(AU122,5)</f>
        <v>0</v>
      </c>
      <c r="AV121" s="121">
        <f>ROUND(AZ121*L29,2)</f>
        <v>0</v>
      </c>
      <c r="AW121" s="121">
        <f>ROUND(BA121*L30,2)</f>
        <v>0</v>
      </c>
      <c r="AX121" s="121">
        <f>ROUND(BB121*L29,2)</f>
        <v>0</v>
      </c>
      <c r="AY121" s="121">
        <f>ROUND(BC121*L30,2)</f>
        <v>0</v>
      </c>
      <c r="AZ121" s="121">
        <f>ROUND(AZ122,2)</f>
        <v>0</v>
      </c>
      <c r="BA121" s="121">
        <f>ROUND(BA122,2)</f>
        <v>0</v>
      </c>
      <c r="BB121" s="121">
        <f>ROUND(BB122,2)</f>
        <v>0</v>
      </c>
      <c r="BC121" s="121">
        <f>ROUND(BC122,2)</f>
        <v>0</v>
      </c>
      <c r="BD121" s="123">
        <f>ROUND(BD122,2)</f>
        <v>0</v>
      </c>
      <c r="BE121" s="4"/>
      <c r="BS121" s="27" t="s">
        <v>74</v>
      </c>
      <c r="BT121" s="27" t="s">
        <v>93</v>
      </c>
      <c r="BU121" s="27" t="s">
        <v>76</v>
      </c>
      <c r="BV121" s="27" t="s">
        <v>77</v>
      </c>
      <c r="BW121" s="27" t="s">
        <v>167</v>
      </c>
      <c r="BX121" s="27" t="s">
        <v>89</v>
      </c>
      <c r="CL121" s="27" t="s">
        <v>1</v>
      </c>
    </row>
    <row r="122" s="4" customFormat="1" ht="23.25" customHeight="1">
      <c r="A122" s="124" t="s">
        <v>90</v>
      </c>
      <c r="B122" s="64"/>
      <c r="C122" s="10"/>
      <c r="D122" s="10"/>
      <c r="E122" s="10"/>
      <c r="F122" s="10"/>
      <c r="G122" s="116" t="s">
        <v>168</v>
      </c>
      <c r="H122" s="116"/>
      <c r="I122" s="116"/>
      <c r="J122" s="116"/>
      <c r="K122" s="116"/>
      <c r="L122" s="10"/>
      <c r="M122" s="116" t="s">
        <v>169</v>
      </c>
      <c r="N122" s="116"/>
      <c r="O122" s="116"/>
      <c r="P122" s="116"/>
      <c r="Q122" s="116"/>
      <c r="R122" s="116"/>
      <c r="S122" s="116"/>
      <c r="T122" s="116"/>
      <c r="U122" s="116"/>
      <c r="V122" s="116"/>
      <c r="W122" s="116"/>
      <c r="X122" s="116"/>
      <c r="Y122" s="116"/>
      <c r="Z122" s="116"/>
      <c r="AA122" s="116"/>
      <c r="AB122" s="116"/>
      <c r="AC122" s="116"/>
      <c r="AD122" s="116"/>
      <c r="AE122" s="116"/>
      <c r="AF122" s="116"/>
      <c r="AG122" s="118">
        <f>'D.1.6_1.2b - Zabudovaný'!J34</f>
        <v>0</v>
      </c>
      <c r="AH122" s="10"/>
      <c r="AI122" s="10"/>
      <c r="AJ122" s="10"/>
      <c r="AK122" s="10"/>
      <c r="AL122" s="10"/>
      <c r="AM122" s="10"/>
      <c r="AN122" s="118">
        <f>SUM(AG122,AT122)</f>
        <v>0</v>
      </c>
      <c r="AO122" s="10"/>
      <c r="AP122" s="10"/>
      <c r="AQ122" s="119" t="s">
        <v>88</v>
      </c>
      <c r="AR122" s="64"/>
      <c r="AS122" s="120">
        <v>0</v>
      </c>
      <c r="AT122" s="121">
        <f>ROUND(SUM(AV122:AW122),2)</f>
        <v>0</v>
      </c>
      <c r="AU122" s="122">
        <f>'D.1.6_1.2b - Zabudovaný'!P136</f>
        <v>0</v>
      </c>
      <c r="AV122" s="121">
        <f>'D.1.6_1.2b - Zabudovaný'!J37</f>
        <v>0</v>
      </c>
      <c r="AW122" s="121">
        <f>'D.1.6_1.2b - Zabudovaný'!J38</f>
        <v>0</v>
      </c>
      <c r="AX122" s="121">
        <f>'D.1.6_1.2b - Zabudovaný'!J39</f>
        <v>0</v>
      </c>
      <c r="AY122" s="121">
        <f>'D.1.6_1.2b - Zabudovaný'!J40</f>
        <v>0</v>
      </c>
      <c r="AZ122" s="121">
        <f>'D.1.6_1.2b - Zabudovaný'!F37</f>
        <v>0</v>
      </c>
      <c r="BA122" s="121">
        <f>'D.1.6_1.2b - Zabudovaný'!F38</f>
        <v>0</v>
      </c>
      <c r="BB122" s="121">
        <f>'D.1.6_1.2b - Zabudovaný'!F39</f>
        <v>0</v>
      </c>
      <c r="BC122" s="121">
        <f>'D.1.6_1.2b - Zabudovaný'!F40</f>
        <v>0</v>
      </c>
      <c r="BD122" s="123">
        <f>'D.1.6_1.2b - Zabudovaný'!F41</f>
        <v>0</v>
      </c>
      <c r="BE122" s="4"/>
      <c r="BT122" s="27" t="s">
        <v>109</v>
      </c>
      <c r="BV122" s="27" t="s">
        <v>77</v>
      </c>
      <c r="BW122" s="27" t="s">
        <v>170</v>
      </c>
      <c r="BX122" s="27" t="s">
        <v>167</v>
      </c>
      <c r="CL122" s="27" t="s">
        <v>1</v>
      </c>
    </row>
    <row r="123" s="4" customFormat="1" ht="23.25" customHeight="1">
      <c r="A123" s="4"/>
      <c r="B123" s="64"/>
      <c r="C123" s="10"/>
      <c r="D123" s="10"/>
      <c r="E123" s="116" t="s">
        <v>171</v>
      </c>
      <c r="F123" s="116"/>
      <c r="G123" s="116"/>
      <c r="H123" s="116"/>
      <c r="I123" s="116"/>
      <c r="J123" s="10"/>
      <c r="K123" s="116" t="s">
        <v>87</v>
      </c>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7">
        <f>ROUND(AG124+SUM(AG125:AG128)+SUM(AG136:AG138)+AG141+AG142,2)</f>
        <v>0</v>
      </c>
      <c r="AH123" s="10"/>
      <c r="AI123" s="10"/>
      <c r="AJ123" s="10"/>
      <c r="AK123" s="10"/>
      <c r="AL123" s="10"/>
      <c r="AM123" s="10"/>
      <c r="AN123" s="118">
        <f>SUM(AG123,AT123)</f>
        <v>0</v>
      </c>
      <c r="AO123" s="10"/>
      <c r="AP123" s="10"/>
      <c r="AQ123" s="119" t="s">
        <v>88</v>
      </c>
      <c r="AR123" s="64"/>
      <c r="AS123" s="120">
        <f>ROUND(AS124+SUM(AS125:AS128)+SUM(AS136:AS138)+AS141+AS142,2)</f>
        <v>0</v>
      </c>
      <c r="AT123" s="121">
        <f>ROUND(SUM(AV123:AW123),2)</f>
        <v>0</v>
      </c>
      <c r="AU123" s="122">
        <f>ROUND(AU124+SUM(AU125:AU128)+SUM(AU136:AU138)+AU141+AU142,5)</f>
        <v>0</v>
      </c>
      <c r="AV123" s="121">
        <f>ROUND(AZ123*L29,2)</f>
        <v>0</v>
      </c>
      <c r="AW123" s="121">
        <f>ROUND(BA123*L30,2)</f>
        <v>0</v>
      </c>
      <c r="AX123" s="121">
        <f>ROUND(BB123*L29,2)</f>
        <v>0</v>
      </c>
      <c r="AY123" s="121">
        <f>ROUND(BC123*L30,2)</f>
        <v>0</v>
      </c>
      <c r="AZ123" s="121">
        <f>ROUND(AZ124+SUM(AZ125:AZ128)+SUM(AZ136:AZ138)+AZ141+AZ142,2)</f>
        <v>0</v>
      </c>
      <c r="BA123" s="121">
        <f>ROUND(BA124+SUM(BA125:BA128)+SUM(BA136:BA138)+BA141+BA142,2)</f>
        <v>0</v>
      </c>
      <c r="BB123" s="121">
        <f>ROUND(BB124+SUM(BB125:BB128)+SUM(BB136:BB138)+BB141+BB142,2)</f>
        <v>0</v>
      </c>
      <c r="BC123" s="121">
        <f>ROUND(BC124+SUM(BC125:BC128)+SUM(BC136:BC138)+BC141+BC142,2)</f>
        <v>0</v>
      </c>
      <c r="BD123" s="123">
        <f>ROUND(BD124+SUM(BD125:BD128)+SUM(BD136:BD138)+BD141+BD142,2)</f>
        <v>0</v>
      </c>
      <c r="BE123" s="4"/>
      <c r="BS123" s="27" t="s">
        <v>74</v>
      </c>
      <c r="BT123" s="27" t="s">
        <v>85</v>
      </c>
      <c r="BU123" s="27" t="s">
        <v>76</v>
      </c>
      <c r="BV123" s="27" t="s">
        <v>77</v>
      </c>
      <c r="BW123" s="27" t="s">
        <v>172</v>
      </c>
      <c r="BX123" s="27" t="s">
        <v>83</v>
      </c>
      <c r="CL123" s="27" t="s">
        <v>1</v>
      </c>
    </row>
    <row r="124" s="4" customFormat="1" ht="23.25" customHeight="1">
      <c r="A124" s="124" t="s">
        <v>90</v>
      </c>
      <c r="B124" s="64"/>
      <c r="C124" s="10"/>
      <c r="D124" s="10"/>
      <c r="E124" s="10"/>
      <c r="F124" s="116" t="s">
        <v>173</v>
      </c>
      <c r="G124" s="116"/>
      <c r="H124" s="116"/>
      <c r="I124" s="116"/>
      <c r="J124" s="116"/>
      <c r="K124" s="10"/>
      <c r="L124" s="116" t="s">
        <v>92</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'SO03.e2 - Architektonicko...'!J34</f>
        <v>0</v>
      </c>
      <c r="AH124" s="10"/>
      <c r="AI124" s="10"/>
      <c r="AJ124" s="10"/>
      <c r="AK124" s="10"/>
      <c r="AL124" s="10"/>
      <c r="AM124" s="10"/>
      <c r="AN124" s="118">
        <f>SUM(AG124,AT124)</f>
        <v>0</v>
      </c>
      <c r="AO124" s="10"/>
      <c r="AP124" s="10"/>
      <c r="AQ124" s="119" t="s">
        <v>88</v>
      </c>
      <c r="AR124" s="64"/>
      <c r="AS124" s="120">
        <v>0</v>
      </c>
      <c r="AT124" s="121">
        <f>ROUND(SUM(AV124:AW124),2)</f>
        <v>0</v>
      </c>
      <c r="AU124" s="122">
        <f>'SO03.e2 - Architektonicko...'!P141</f>
        <v>0</v>
      </c>
      <c r="AV124" s="121">
        <f>'SO03.e2 - Architektonicko...'!J37</f>
        <v>0</v>
      </c>
      <c r="AW124" s="121">
        <f>'SO03.e2 - Architektonicko...'!J38</f>
        <v>0</v>
      </c>
      <c r="AX124" s="121">
        <f>'SO03.e2 - Architektonicko...'!J39</f>
        <v>0</v>
      </c>
      <c r="AY124" s="121">
        <f>'SO03.e2 - Architektonicko...'!J40</f>
        <v>0</v>
      </c>
      <c r="AZ124" s="121">
        <f>'SO03.e2 - Architektonicko...'!F37</f>
        <v>0</v>
      </c>
      <c r="BA124" s="121">
        <f>'SO03.e2 - Architektonicko...'!F38</f>
        <v>0</v>
      </c>
      <c r="BB124" s="121">
        <f>'SO03.e2 - Architektonicko...'!F39</f>
        <v>0</v>
      </c>
      <c r="BC124" s="121">
        <f>'SO03.e2 - Architektonicko...'!F40</f>
        <v>0</v>
      </c>
      <c r="BD124" s="123">
        <f>'SO03.e2 - Architektonicko...'!F41</f>
        <v>0</v>
      </c>
      <c r="BE124" s="4"/>
      <c r="BT124" s="27" t="s">
        <v>93</v>
      </c>
      <c r="BV124" s="27" t="s">
        <v>77</v>
      </c>
      <c r="BW124" s="27" t="s">
        <v>174</v>
      </c>
      <c r="BX124" s="27" t="s">
        <v>172</v>
      </c>
      <c r="CL124" s="27" t="s">
        <v>1</v>
      </c>
    </row>
    <row r="125" s="4" customFormat="1" ht="16.5" customHeight="1">
      <c r="A125" s="124" t="s">
        <v>90</v>
      </c>
      <c r="B125" s="64"/>
      <c r="C125" s="10"/>
      <c r="D125" s="10"/>
      <c r="E125" s="10"/>
      <c r="F125" s="116" t="s">
        <v>95</v>
      </c>
      <c r="G125" s="116"/>
      <c r="H125" s="116"/>
      <c r="I125" s="116"/>
      <c r="J125" s="116"/>
      <c r="K125" s="10"/>
      <c r="L125" s="116" t="s">
        <v>96</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'D.1.4a - Zdravotně techni..._01'!J34</f>
        <v>0</v>
      </c>
      <c r="AH125" s="10"/>
      <c r="AI125" s="10"/>
      <c r="AJ125" s="10"/>
      <c r="AK125" s="10"/>
      <c r="AL125" s="10"/>
      <c r="AM125" s="10"/>
      <c r="AN125" s="118">
        <f>SUM(AG125,AT125)</f>
        <v>0</v>
      </c>
      <c r="AO125" s="10"/>
      <c r="AP125" s="10"/>
      <c r="AQ125" s="119" t="s">
        <v>88</v>
      </c>
      <c r="AR125" s="64"/>
      <c r="AS125" s="120">
        <v>0</v>
      </c>
      <c r="AT125" s="121">
        <f>ROUND(SUM(AV125:AW125),2)</f>
        <v>0</v>
      </c>
      <c r="AU125" s="122">
        <f>'D.1.4a - Zdravotně techni..._01'!P128</f>
        <v>0</v>
      </c>
      <c r="AV125" s="121">
        <f>'D.1.4a - Zdravotně techni..._01'!J37</f>
        <v>0</v>
      </c>
      <c r="AW125" s="121">
        <f>'D.1.4a - Zdravotně techni..._01'!J38</f>
        <v>0</v>
      </c>
      <c r="AX125" s="121">
        <f>'D.1.4a - Zdravotně techni..._01'!J39</f>
        <v>0</v>
      </c>
      <c r="AY125" s="121">
        <f>'D.1.4a - Zdravotně techni..._01'!J40</f>
        <v>0</v>
      </c>
      <c r="AZ125" s="121">
        <f>'D.1.4a - Zdravotně techni..._01'!F37</f>
        <v>0</v>
      </c>
      <c r="BA125" s="121">
        <f>'D.1.4a - Zdravotně techni..._01'!F38</f>
        <v>0</v>
      </c>
      <c r="BB125" s="121">
        <f>'D.1.4a - Zdravotně techni..._01'!F39</f>
        <v>0</v>
      </c>
      <c r="BC125" s="121">
        <f>'D.1.4a - Zdravotně techni..._01'!F40</f>
        <v>0</v>
      </c>
      <c r="BD125" s="123">
        <f>'D.1.4a - Zdravotně techni..._01'!F41</f>
        <v>0</v>
      </c>
      <c r="BE125" s="4"/>
      <c r="BT125" s="27" t="s">
        <v>93</v>
      </c>
      <c r="BV125" s="27" t="s">
        <v>77</v>
      </c>
      <c r="BW125" s="27" t="s">
        <v>175</v>
      </c>
      <c r="BX125" s="27" t="s">
        <v>172</v>
      </c>
      <c r="CL125" s="27" t="s">
        <v>1</v>
      </c>
    </row>
    <row r="126" s="4" customFormat="1" ht="16.5" customHeight="1">
      <c r="A126" s="124" t="s">
        <v>90</v>
      </c>
      <c r="B126" s="64"/>
      <c r="C126" s="10"/>
      <c r="D126" s="10"/>
      <c r="E126" s="10"/>
      <c r="F126" s="116" t="s">
        <v>98</v>
      </c>
      <c r="G126" s="116"/>
      <c r="H126" s="116"/>
      <c r="I126" s="116"/>
      <c r="J126" s="116"/>
      <c r="K126" s="10"/>
      <c r="L126" s="116" t="s">
        <v>99</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8">
        <f>'D.1.4b - Vytápění_01'!J34</f>
        <v>0</v>
      </c>
      <c r="AH126" s="10"/>
      <c r="AI126" s="10"/>
      <c r="AJ126" s="10"/>
      <c r="AK126" s="10"/>
      <c r="AL126" s="10"/>
      <c r="AM126" s="10"/>
      <c r="AN126" s="118">
        <f>SUM(AG126,AT126)</f>
        <v>0</v>
      </c>
      <c r="AO126" s="10"/>
      <c r="AP126" s="10"/>
      <c r="AQ126" s="119" t="s">
        <v>88</v>
      </c>
      <c r="AR126" s="64"/>
      <c r="AS126" s="120">
        <v>0</v>
      </c>
      <c r="AT126" s="121">
        <f>ROUND(SUM(AV126:AW126),2)</f>
        <v>0</v>
      </c>
      <c r="AU126" s="122">
        <f>'D.1.4b - Vytápění_01'!P126</f>
        <v>0</v>
      </c>
      <c r="AV126" s="121">
        <f>'D.1.4b - Vytápění_01'!J37</f>
        <v>0</v>
      </c>
      <c r="AW126" s="121">
        <f>'D.1.4b - Vytápění_01'!J38</f>
        <v>0</v>
      </c>
      <c r="AX126" s="121">
        <f>'D.1.4b - Vytápění_01'!J39</f>
        <v>0</v>
      </c>
      <c r="AY126" s="121">
        <f>'D.1.4b - Vytápění_01'!J40</f>
        <v>0</v>
      </c>
      <c r="AZ126" s="121">
        <f>'D.1.4b - Vytápění_01'!F37</f>
        <v>0</v>
      </c>
      <c r="BA126" s="121">
        <f>'D.1.4b - Vytápění_01'!F38</f>
        <v>0</v>
      </c>
      <c r="BB126" s="121">
        <f>'D.1.4b - Vytápění_01'!F39</f>
        <v>0</v>
      </c>
      <c r="BC126" s="121">
        <f>'D.1.4b - Vytápění_01'!F40</f>
        <v>0</v>
      </c>
      <c r="BD126" s="123">
        <f>'D.1.4b - Vytápění_01'!F41</f>
        <v>0</v>
      </c>
      <c r="BE126" s="4"/>
      <c r="BT126" s="27" t="s">
        <v>93</v>
      </c>
      <c r="BV126" s="27" t="s">
        <v>77</v>
      </c>
      <c r="BW126" s="27" t="s">
        <v>176</v>
      </c>
      <c r="BX126" s="27" t="s">
        <v>172</v>
      </c>
      <c r="CL126" s="27" t="s">
        <v>1</v>
      </c>
    </row>
    <row r="127" s="4" customFormat="1" ht="16.5" customHeight="1">
      <c r="A127" s="124" t="s">
        <v>90</v>
      </c>
      <c r="B127" s="64"/>
      <c r="C127" s="10"/>
      <c r="D127" s="10"/>
      <c r="E127" s="10"/>
      <c r="F127" s="116" t="s">
        <v>101</v>
      </c>
      <c r="G127" s="116"/>
      <c r="H127" s="116"/>
      <c r="I127" s="116"/>
      <c r="J127" s="116"/>
      <c r="K127" s="10"/>
      <c r="L127" s="116" t="s">
        <v>102</v>
      </c>
      <c r="M127" s="116"/>
      <c r="N127" s="116"/>
      <c r="O127" s="116"/>
      <c r="P127" s="116"/>
      <c r="Q127" s="116"/>
      <c r="R127" s="116"/>
      <c r="S127" s="116"/>
      <c r="T127" s="116"/>
      <c r="U127" s="116"/>
      <c r="V127" s="116"/>
      <c r="W127" s="116"/>
      <c r="X127" s="116"/>
      <c r="Y127" s="116"/>
      <c r="Z127" s="116"/>
      <c r="AA127" s="116"/>
      <c r="AB127" s="116"/>
      <c r="AC127" s="116"/>
      <c r="AD127" s="116"/>
      <c r="AE127" s="116"/>
      <c r="AF127" s="116"/>
      <c r="AG127" s="118">
        <f>'D.1.4c - Silnoproudá elek..._01'!J34</f>
        <v>0</v>
      </c>
      <c r="AH127" s="10"/>
      <c r="AI127" s="10"/>
      <c r="AJ127" s="10"/>
      <c r="AK127" s="10"/>
      <c r="AL127" s="10"/>
      <c r="AM127" s="10"/>
      <c r="AN127" s="118">
        <f>SUM(AG127,AT127)</f>
        <v>0</v>
      </c>
      <c r="AO127" s="10"/>
      <c r="AP127" s="10"/>
      <c r="AQ127" s="119" t="s">
        <v>88</v>
      </c>
      <c r="AR127" s="64"/>
      <c r="AS127" s="120">
        <v>0</v>
      </c>
      <c r="AT127" s="121">
        <f>ROUND(SUM(AV127:AW127),2)</f>
        <v>0</v>
      </c>
      <c r="AU127" s="122">
        <f>'D.1.4c - Silnoproudá elek..._01'!P131</f>
        <v>0</v>
      </c>
      <c r="AV127" s="121">
        <f>'D.1.4c - Silnoproudá elek..._01'!J37</f>
        <v>0</v>
      </c>
      <c r="AW127" s="121">
        <f>'D.1.4c - Silnoproudá elek..._01'!J38</f>
        <v>0</v>
      </c>
      <c r="AX127" s="121">
        <f>'D.1.4c - Silnoproudá elek..._01'!J39</f>
        <v>0</v>
      </c>
      <c r="AY127" s="121">
        <f>'D.1.4c - Silnoproudá elek..._01'!J40</f>
        <v>0</v>
      </c>
      <c r="AZ127" s="121">
        <f>'D.1.4c - Silnoproudá elek..._01'!F37</f>
        <v>0</v>
      </c>
      <c r="BA127" s="121">
        <f>'D.1.4c - Silnoproudá elek..._01'!F38</f>
        <v>0</v>
      </c>
      <c r="BB127" s="121">
        <f>'D.1.4c - Silnoproudá elek..._01'!F39</f>
        <v>0</v>
      </c>
      <c r="BC127" s="121">
        <f>'D.1.4c - Silnoproudá elek..._01'!F40</f>
        <v>0</v>
      </c>
      <c r="BD127" s="123">
        <f>'D.1.4c - Silnoproudá elek..._01'!F41</f>
        <v>0</v>
      </c>
      <c r="BE127" s="4"/>
      <c r="BT127" s="27" t="s">
        <v>93</v>
      </c>
      <c r="BV127" s="27" t="s">
        <v>77</v>
      </c>
      <c r="BW127" s="27" t="s">
        <v>177</v>
      </c>
      <c r="BX127" s="27" t="s">
        <v>172</v>
      </c>
      <c r="CL127" s="27" t="s">
        <v>1</v>
      </c>
    </row>
    <row r="128" s="4" customFormat="1" ht="16.5" customHeight="1">
      <c r="A128" s="4"/>
      <c r="B128" s="64"/>
      <c r="C128" s="10"/>
      <c r="D128" s="10"/>
      <c r="E128" s="10"/>
      <c r="F128" s="116" t="s">
        <v>104</v>
      </c>
      <c r="G128" s="116"/>
      <c r="H128" s="116"/>
      <c r="I128" s="116"/>
      <c r="J128" s="116"/>
      <c r="K128" s="10"/>
      <c r="L128" s="116" t="s">
        <v>105</v>
      </c>
      <c r="M128" s="116"/>
      <c r="N128" s="116"/>
      <c r="O128" s="116"/>
      <c r="P128" s="116"/>
      <c r="Q128" s="116"/>
      <c r="R128" s="116"/>
      <c r="S128" s="116"/>
      <c r="T128" s="116"/>
      <c r="U128" s="116"/>
      <c r="V128" s="116"/>
      <c r="W128" s="116"/>
      <c r="X128" s="116"/>
      <c r="Y128" s="116"/>
      <c r="Z128" s="116"/>
      <c r="AA128" s="116"/>
      <c r="AB128" s="116"/>
      <c r="AC128" s="116"/>
      <c r="AD128" s="116"/>
      <c r="AE128" s="116"/>
      <c r="AF128" s="116"/>
      <c r="AG128" s="117">
        <f>ROUND(SUM(AG129:AG135),2)</f>
        <v>0</v>
      </c>
      <c r="AH128" s="10"/>
      <c r="AI128" s="10"/>
      <c r="AJ128" s="10"/>
      <c r="AK128" s="10"/>
      <c r="AL128" s="10"/>
      <c r="AM128" s="10"/>
      <c r="AN128" s="118">
        <f>SUM(AG128,AT128)</f>
        <v>0</v>
      </c>
      <c r="AO128" s="10"/>
      <c r="AP128" s="10"/>
      <c r="AQ128" s="119" t="s">
        <v>88</v>
      </c>
      <c r="AR128" s="64"/>
      <c r="AS128" s="120">
        <f>ROUND(SUM(AS129:AS135),2)</f>
        <v>0</v>
      </c>
      <c r="AT128" s="121">
        <f>ROUND(SUM(AV128:AW128),2)</f>
        <v>0</v>
      </c>
      <c r="AU128" s="122">
        <f>ROUND(SUM(AU129:AU135),5)</f>
        <v>0</v>
      </c>
      <c r="AV128" s="121">
        <f>ROUND(AZ128*L29,2)</f>
        <v>0</v>
      </c>
      <c r="AW128" s="121">
        <f>ROUND(BA128*L30,2)</f>
        <v>0</v>
      </c>
      <c r="AX128" s="121">
        <f>ROUND(BB128*L29,2)</f>
        <v>0</v>
      </c>
      <c r="AY128" s="121">
        <f>ROUND(BC128*L30,2)</f>
        <v>0</v>
      </c>
      <c r="AZ128" s="121">
        <f>ROUND(SUM(AZ129:AZ135),2)</f>
        <v>0</v>
      </c>
      <c r="BA128" s="121">
        <f>ROUND(SUM(BA129:BA135),2)</f>
        <v>0</v>
      </c>
      <c r="BB128" s="121">
        <f>ROUND(SUM(BB129:BB135),2)</f>
        <v>0</v>
      </c>
      <c r="BC128" s="121">
        <f>ROUND(SUM(BC129:BC135),2)</f>
        <v>0</v>
      </c>
      <c r="BD128" s="123">
        <f>ROUND(SUM(BD129:BD135),2)</f>
        <v>0</v>
      </c>
      <c r="BE128" s="4"/>
      <c r="BS128" s="27" t="s">
        <v>74</v>
      </c>
      <c r="BT128" s="27" t="s">
        <v>93</v>
      </c>
      <c r="BU128" s="27" t="s">
        <v>76</v>
      </c>
      <c r="BV128" s="27" t="s">
        <v>77</v>
      </c>
      <c r="BW128" s="27" t="s">
        <v>178</v>
      </c>
      <c r="BX128" s="27" t="s">
        <v>172</v>
      </c>
      <c r="CL128" s="27" t="s">
        <v>1</v>
      </c>
    </row>
    <row r="129" s="4" customFormat="1" ht="23.25" customHeight="1">
      <c r="A129" s="124" t="s">
        <v>90</v>
      </c>
      <c r="B129" s="64"/>
      <c r="C129" s="10"/>
      <c r="D129" s="10"/>
      <c r="E129" s="10"/>
      <c r="F129" s="10"/>
      <c r="G129" s="116" t="s">
        <v>179</v>
      </c>
      <c r="H129" s="116"/>
      <c r="I129" s="116"/>
      <c r="J129" s="116"/>
      <c r="K129" s="116"/>
      <c r="L129" s="10"/>
      <c r="M129" s="116" t="s">
        <v>112</v>
      </c>
      <c r="N129" s="116"/>
      <c r="O129" s="116"/>
      <c r="P129" s="116"/>
      <c r="Q129" s="116"/>
      <c r="R129" s="116"/>
      <c r="S129" s="116"/>
      <c r="T129" s="116"/>
      <c r="U129" s="116"/>
      <c r="V129" s="116"/>
      <c r="W129" s="116"/>
      <c r="X129" s="116"/>
      <c r="Y129" s="116"/>
      <c r="Z129" s="116"/>
      <c r="AA129" s="116"/>
      <c r="AB129" s="116"/>
      <c r="AC129" s="116"/>
      <c r="AD129" s="116"/>
      <c r="AE129" s="116"/>
      <c r="AF129" s="116"/>
      <c r="AG129" s="118">
        <f>'D.1.4d (31) - EK-EKV'!J34</f>
        <v>0</v>
      </c>
      <c r="AH129" s="10"/>
      <c r="AI129" s="10"/>
      <c r="AJ129" s="10"/>
      <c r="AK129" s="10"/>
      <c r="AL129" s="10"/>
      <c r="AM129" s="10"/>
      <c r="AN129" s="118">
        <f>SUM(AG129,AT129)</f>
        <v>0</v>
      </c>
      <c r="AO129" s="10"/>
      <c r="AP129" s="10"/>
      <c r="AQ129" s="119" t="s">
        <v>88</v>
      </c>
      <c r="AR129" s="64"/>
      <c r="AS129" s="120">
        <v>0</v>
      </c>
      <c r="AT129" s="121">
        <f>ROUND(SUM(AV129:AW129),2)</f>
        <v>0</v>
      </c>
      <c r="AU129" s="122">
        <f>'D.1.4d (31) - EK-EKV'!P125</f>
        <v>0</v>
      </c>
      <c r="AV129" s="121">
        <f>'D.1.4d (31) - EK-EKV'!J37</f>
        <v>0</v>
      </c>
      <c r="AW129" s="121">
        <f>'D.1.4d (31) - EK-EKV'!J38</f>
        <v>0</v>
      </c>
      <c r="AX129" s="121">
        <f>'D.1.4d (31) - EK-EKV'!J39</f>
        <v>0</v>
      </c>
      <c r="AY129" s="121">
        <f>'D.1.4d (31) - EK-EKV'!J40</f>
        <v>0</v>
      </c>
      <c r="AZ129" s="121">
        <f>'D.1.4d (31) - EK-EKV'!F37</f>
        <v>0</v>
      </c>
      <c r="BA129" s="121">
        <f>'D.1.4d (31) - EK-EKV'!F38</f>
        <v>0</v>
      </c>
      <c r="BB129" s="121">
        <f>'D.1.4d (31) - EK-EKV'!F39</f>
        <v>0</v>
      </c>
      <c r="BC129" s="121">
        <f>'D.1.4d (31) - EK-EKV'!F40</f>
        <v>0</v>
      </c>
      <c r="BD129" s="123">
        <f>'D.1.4d (31) - EK-EKV'!F41</f>
        <v>0</v>
      </c>
      <c r="BE129" s="4"/>
      <c r="BT129" s="27" t="s">
        <v>109</v>
      </c>
      <c r="BV129" s="27" t="s">
        <v>77</v>
      </c>
      <c r="BW129" s="27" t="s">
        <v>180</v>
      </c>
      <c r="BX129" s="27" t="s">
        <v>178</v>
      </c>
      <c r="CL129" s="27" t="s">
        <v>1</v>
      </c>
    </row>
    <row r="130" s="4" customFormat="1" ht="23.25" customHeight="1">
      <c r="A130" s="124" t="s">
        <v>90</v>
      </c>
      <c r="B130" s="64"/>
      <c r="C130" s="10"/>
      <c r="D130" s="10"/>
      <c r="E130" s="10"/>
      <c r="F130" s="10"/>
      <c r="G130" s="116" t="s">
        <v>181</v>
      </c>
      <c r="H130" s="116"/>
      <c r="I130" s="116"/>
      <c r="J130" s="116"/>
      <c r="K130" s="116"/>
      <c r="L130" s="10"/>
      <c r="M130" s="116" t="s">
        <v>115</v>
      </c>
      <c r="N130" s="116"/>
      <c r="O130" s="116"/>
      <c r="P130" s="116"/>
      <c r="Q130" s="116"/>
      <c r="R130" s="116"/>
      <c r="S130" s="116"/>
      <c r="T130" s="116"/>
      <c r="U130" s="116"/>
      <c r="V130" s="116"/>
      <c r="W130" s="116"/>
      <c r="X130" s="116"/>
      <c r="Y130" s="116"/>
      <c r="Z130" s="116"/>
      <c r="AA130" s="116"/>
      <c r="AB130" s="116"/>
      <c r="AC130" s="116"/>
      <c r="AD130" s="116"/>
      <c r="AE130" s="116"/>
      <c r="AF130" s="116"/>
      <c r="AG130" s="118">
        <f>'D.1.4d (30) - EK-JČ'!J34</f>
        <v>0</v>
      </c>
      <c r="AH130" s="10"/>
      <c r="AI130" s="10"/>
      <c r="AJ130" s="10"/>
      <c r="AK130" s="10"/>
      <c r="AL130" s="10"/>
      <c r="AM130" s="10"/>
      <c r="AN130" s="118">
        <f>SUM(AG130,AT130)</f>
        <v>0</v>
      </c>
      <c r="AO130" s="10"/>
      <c r="AP130" s="10"/>
      <c r="AQ130" s="119" t="s">
        <v>88</v>
      </c>
      <c r="AR130" s="64"/>
      <c r="AS130" s="120">
        <v>0</v>
      </c>
      <c r="AT130" s="121">
        <f>ROUND(SUM(AV130:AW130),2)</f>
        <v>0</v>
      </c>
      <c r="AU130" s="122">
        <f>'D.1.4d (30) - EK-JČ'!P125</f>
        <v>0</v>
      </c>
      <c r="AV130" s="121">
        <f>'D.1.4d (30) - EK-JČ'!J37</f>
        <v>0</v>
      </c>
      <c r="AW130" s="121">
        <f>'D.1.4d (30) - EK-JČ'!J38</f>
        <v>0</v>
      </c>
      <c r="AX130" s="121">
        <f>'D.1.4d (30) - EK-JČ'!J39</f>
        <v>0</v>
      </c>
      <c r="AY130" s="121">
        <f>'D.1.4d (30) - EK-JČ'!J40</f>
        <v>0</v>
      </c>
      <c r="AZ130" s="121">
        <f>'D.1.4d (30) - EK-JČ'!F37</f>
        <v>0</v>
      </c>
      <c r="BA130" s="121">
        <f>'D.1.4d (30) - EK-JČ'!F38</f>
        <v>0</v>
      </c>
      <c r="BB130" s="121">
        <f>'D.1.4d (30) - EK-JČ'!F39</f>
        <v>0</v>
      </c>
      <c r="BC130" s="121">
        <f>'D.1.4d (30) - EK-JČ'!F40</f>
        <v>0</v>
      </c>
      <c r="BD130" s="123">
        <f>'D.1.4d (30) - EK-JČ'!F41</f>
        <v>0</v>
      </c>
      <c r="BE130" s="4"/>
      <c r="BT130" s="27" t="s">
        <v>109</v>
      </c>
      <c r="BV130" s="27" t="s">
        <v>77</v>
      </c>
      <c r="BW130" s="27" t="s">
        <v>182</v>
      </c>
      <c r="BX130" s="27" t="s">
        <v>178</v>
      </c>
      <c r="CL130" s="27" t="s">
        <v>1</v>
      </c>
    </row>
    <row r="131" s="4" customFormat="1" ht="23.25" customHeight="1">
      <c r="A131" s="124" t="s">
        <v>90</v>
      </c>
      <c r="B131" s="64"/>
      <c r="C131" s="10"/>
      <c r="D131" s="10"/>
      <c r="E131" s="10"/>
      <c r="F131" s="10"/>
      <c r="G131" s="116" t="s">
        <v>183</v>
      </c>
      <c r="H131" s="116"/>
      <c r="I131" s="116"/>
      <c r="J131" s="116"/>
      <c r="K131" s="116"/>
      <c r="L131" s="10"/>
      <c r="M131" s="116" t="s">
        <v>118</v>
      </c>
      <c r="N131" s="116"/>
      <c r="O131" s="116"/>
      <c r="P131" s="116"/>
      <c r="Q131" s="116"/>
      <c r="R131" s="116"/>
      <c r="S131" s="116"/>
      <c r="T131" s="116"/>
      <c r="U131" s="116"/>
      <c r="V131" s="116"/>
      <c r="W131" s="116"/>
      <c r="X131" s="116"/>
      <c r="Y131" s="116"/>
      <c r="Z131" s="116"/>
      <c r="AA131" s="116"/>
      <c r="AB131" s="116"/>
      <c r="AC131" s="116"/>
      <c r="AD131" s="116"/>
      <c r="AE131" s="116"/>
      <c r="AF131" s="116"/>
      <c r="AG131" s="118">
        <f>'D.1.4d (33) - EK-KS-SP'!J34</f>
        <v>0</v>
      </c>
      <c r="AH131" s="10"/>
      <c r="AI131" s="10"/>
      <c r="AJ131" s="10"/>
      <c r="AK131" s="10"/>
      <c r="AL131" s="10"/>
      <c r="AM131" s="10"/>
      <c r="AN131" s="118">
        <f>SUM(AG131,AT131)</f>
        <v>0</v>
      </c>
      <c r="AO131" s="10"/>
      <c r="AP131" s="10"/>
      <c r="AQ131" s="119" t="s">
        <v>88</v>
      </c>
      <c r="AR131" s="64"/>
      <c r="AS131" s="120">
        <v>0</v>
      </c>
      <c r="AT131" s="121">
        <f>ROUND(SUM(AV131:AW131),2)</f>
        <v>0</v>
      </c>
      <c r="AU131" s="122">
        <f>'D.1.4d (33) - EK-KS-SP'!P125</f>
        <v>0</v>
      </c>
      <c r="AV131" s="121">
        <f>'D.1.4d (33) - EK-KS-SP'!J37</f>
        <v>0</v>
      </c>
      <c r="AW131" s="121">
        <f>'D.1.4d (33) - EK-KS-SP'!J38</f>
        <v>0</v>
      </c>
      <c r="AX131" s="121">
        <f>'D.1.4d (33) - EK-KS-SP'!J39</f>
        <v>0</v>
      </c>
      <c r="AY131" s="121">
        <f>'D.1.4d (33) - EK-KS-SP'!J40</f>
        <v>0</v>
      </c>
      <c r="AZ131" s="121">
        <f>'D.1.4d (33) - EK-KS-SP'!F37</f>
        <v>0</v>
      </c>
      <c r="BA131" s="121">
        <f>'D.1.4d (33) - EK-KS-SP'!F38</f>
        <v>0</v>
      </c>
      <c r="BB131" s="121">
        <f>'D.1.4d (33) - EK-KS-SP'!F39</f>
        <v>0</v>
      </c>
      <c r="BC131" s="121">
        <f>'D.1.4d (33) - EK-KS-SP'!F40</f>
        <v>0</v>
      </c>
      <c r="BD131" s="123">
        <f>'D.1.4d (33) - EK-KS-SP'!F41</f>
        <v>0</v>
      </c>
      <c r="BE131" s="4"/>
      <c r="BT131" s="27" t="s">
        <v>109</v>
      </c>
      <c r="BV131" s="27" t="s">
        <v>77</v>
      </c>
      <c r="BW131" s="27" t="s">
        <v>184</v>
      </c>
      <c r="BX131" s="27" t="s">
        <v>178</v>
      </c>
      <c r="CL131" s="27" t="s">
        <v>1</v>
      </c>
    </row>
    <row r="132" s="4" customFormat="1" ht="23.25" customHeight="1">
      <c r="A132" s="124" t="s">
        <v>90</v>
      </c>
      <c r="B132" s="64"/>
      <c r="C132" s="10"/>
      <c r="D132" s="10"/>
      <c r="E132" s="10"/>
      <c r="F132" s="10"/>
      <c r="G132" s="116" t="s">
        <v>185</v>
      </c>
      <c r="H132" s="116"/>
      <c r="I132" s="116"/>
      <c r="J132" s="116"/>
      <c r="K132" s="116"/>
      <c r="L132" s="10"/>
      <c r="M132" s="116" t="s">
        <v>121</v>
      </c>
      <c r="N132" s="116"/>
      <c r="O132" s="116"/>
      <c r="P132" s="116"/>
      <c r="Q132" s="116"/>
      <c r="R132" s="116"/>
      <c r="S132" s="116"/>
      <c r="T132" s="116"/>
      <c r="U132" s="116"/>
      <c r="V132" s="116"/>
      <c r="W132" s="116"/>
      <c r="X132" s="116"/>
      <c r="Y132" s="116"/>
      <c r="Z132" s="116"/>
      <c r="AA132" s="116"/>
      <c r="AB132" s="116"/>
      <c r="AC132" s="116"/>
      <c r="AD132" s="116"/>
      <c r="AE132" s="116"/>
      <c r="AF132" s="116"/>
      <c r="AG132" s="118">
        <f>'D.1.4d (32) - EK-MT'!J34</f>
        <v>0</v>
      </c>
      <c r="AH132" s="10"/>
      <c r="AI132" s="10"/>
      <c r="AJ132" s="10"/>
      <c r="AK132" s="10"/>
      <c r="AL132" s="10"/>
      <c r="AM132" s="10"/>
      <c r="AN132" s="118">
        <f>SUM(AG132,AT132)</f>
        <v>0</v>
      </c>
      <c r="AO132" s="10"/>
      <c r="AP132" s="10"/>
      <c r="AQ132" s="119" t="s">
        <v>88</v>
      </c>
      <c r="AR132" s="64"/>
      <c r="AS132" s="120">
        <v>0</v>
      </c>
      <c r="AT132" s="121">
        <f>ROUND(SUM(AV132:AW132),2)</f>
        <v>0</v>
      </c>
      <c r="AU132" s="122">
        <f>'D.1.4d (32) - EK-MT'!P125</f>
        <v>0</v>
      </c>
      <c r="AV132" s="121">
        <f>'D.1.4d (32) - EK-MT'!J37</f>
        <v>0</v>
      </c>
      <c r="AW132" s="121">
        <f>'D.1.4d (32) - EK-MT'!J38</f>
        <v>0</v>
      </c>
      <c r="AX132" s="121">
        <f>'D.1.4d (32) - EK-MT'!J39</f>
        <v>0</v>
      </c>
      <c r="AY132" s="121">
        <f>'D.1.4d (32) - EK-MT'!J40</f>
        <v>0</v>
      </c>
      <c r="AZ132" s="121">
        <f>'D.1.4d (32) - EK-MT'!F37</f>
        <v>0</v>
      </c>
      <c r="BA132" s="121">
        <f>'D.1.4d (32) - EK-MT'!F38</f>
        <v>0</v>
      </c>
      <c r="BB132" s="121">
        <f>'D.1.4d (32) - EK-MT'!F39</f>
        <v>0</v>
      </c>
      <c r="BC132" s="121">
        <f>'D.1.4d (32) - EK-MT'!F40</f>
        <v>0</v>
      </c>
      <c r="BD132" s="123">
        <f>'D.1.4d (32) - EK-MT'!F41</f>
        <v>0</v>
      </c>
      <c r="BE132" s="4"/>
      <c r="BT132" s="27" t="s">
        <v>109</v>
      </c>
      <c r="BV132" s="27" t="s">
        <v>77</v>
      </c>
      <c r="BW132" s="27" t="s">
        <v>186</v>
      </c>
      <c r="BX132" s="27" t="s">
        <v>178</v>
      </c>
      <c r="CL132" s="27" t="s">
        <v>1</v>
      </c>
    </row>
    <row r="133" s="4" customFormat="1" ht="23.25" customHeight="1">
      <c r="A133" s="124" t="s">
        <v>90</v>
      </c>
      <c r="B133" s="64"/>
      <c r="C133" s="10"/>
      <c r="D133" s="10"/>
      <c r="E133" s="10"/>
      <c r="F133" s="10"/>
      <c r="G133" s="116" t="s">
        <v>187</v>
      </c>
      <c r="H133" s="116"/>
      <c r="I133" s="116"/>
      <c r="J133" s="116"/>
      <c r="K133" s="116"/>
      <c r="L133" s="10"/>
      <c r="M133" s="116" t="s">
        <v>124</v>
      </c>
      <c r="N133" s="116"/>
      <c r="O133" s="116"/>
      <c r="P133" s="116"/>
      <c r="Q133" s="116"/>
      <c r="R133" s="116"/>
      <c r="S133" s="116"/>
      <c r="T133" s="116"/>
      <c r="U133" s="116"/>
      <c r="V133" s="116"/>
      <c r="W133" s="116"/>
      <c r="X133" s="116"/>
      <c r="Y133" s="116"/>
      <c r="Z133" s="116"/>
      <c r="AA133" s="116"/>
      <c r="AB133" s="116"/>
      <c r="AC133" s="116"/>
      <c r="AD133" s="116"/>
      <c r="AE133" s="116"/>
      <c r="AF133" s="116"/>
      <c r="AG133" s="118">
        <f>'D.1.4d (28) - EK-SK'!J34</f>
        <v>0</v>
      </c>
      <c r="AH133" s="10"/>
      <c r="AI133" s="10"/>
      <c r="AJ133" s="10"/>
      <c r="AK133" s="10"/>
      <c r="AL133" s="10"/>
      <c r="AM133" s="10"/>
      <c r="AN133" s="118">
        <f>SUM(AG133,AT133)</f>
        <v>0</v>
      </c>
      <c r="AO133" s="10"/>
      <c r="AP133" s="10"/>
      <c r="AQ133" s="119" t="s">
        <v>88</v>
      </c>
      <c r="AR133" s="64"/>
      <c r="AS133" s="120">
        <v>0</v>
      </c>
      <c r="AT133" s="121">
        <f>ROUND(SUM(AV133:AW133),2)</f>
        <v>0</v>
      </c>
      <c r="AU133" s="122">
        <f>'D.1.4d (28) - EK-SK'!P125</f>
        <v>0</v>
      </c>
      <c r="AV133" s="121">
        <f>'D.1.4d (28) - EK-SK'!J37</f>
        <v>0</v>
      </c>
      <c r="AW133" s="121">
        <f>'D.1.4d (28) - EK-SK'!J38</f>
        <v>0</v>
      </c>
      <c r="AX133" s="121">
        <f>'D.1.4d (28) - EK-SK'!J39</f>
        <v>0</v>
      </c>
      <c r="AY133" s="121">
        <f>'D.1.4d (28) - EK-SK'!J40</f>
        <v>0</v>
      </c>
      <c r="AZ133" s="121">
        <f>'D.1.4d (28) - EK-SK'!F37</f>
        <v>0</v>
      </c>
      <c r="BA133" s="121">
        <f>'D.1.4d (28) - EK-SK'!F38</f>
        <v>0</v>
      </c>
      <c r="BB133" s="121">
        <f>'D.1.4d (28) - EK-SK'!F39</f>
        <v>0</v>
      </c>
      <c r="BC133" s="121">
        <f>'D.1.4d (28) - EK-SK'!F40</f>
        <v>0</v>
      </c>
      <c r="BD133" s="123">
        <f>'D.1.4d (28) - EK-SK'!F41</f>
        <v>0</v>
      </c>
      <c r="BE133" s="4"/>
      <c r="BT133" s="27" t="s">
        <v>109</v>
      </c>
      <c r="BV133" s="27" t="s">
        <v>77</v>
      </c>
      <c r="BW133" s="27" t="s">
        <v>188</v>
      </c>
      <c r="BX133" s="27" t="s">
        <v>178</v>
      </c>
      <c r="CL133" s="27" t="s">
        <v>1</v>
      </c>
    </row>
    <row r="134" s="4" customFormat="1" ht="23.25" customHeight="1">
      <c r="A134" s="124" t="s">
        <v>90</v>
      </c>
      <c r="B134" s="64"/>
      <c r="C134" s="10"/>
      <c r="D134" s="10"/>
      <c r="E134" s="10"/>
      <c r="F134" s="10"/>
      <c r="G134" s="116" t="s">
        <v>189</v>
      </c>
      <c r="H134" s="116"/>
      <c r="I134" s="116"/>
      <c r="J134" s="116"/>
      <c r="K134" s="116"/>
      <c r="L134" s="10"/>
      <c r="M134" s="116" t="s">
        <v>127</v>
      </c>
      <c r="N134" s="116"/>
      <c r="O134" s="116"/>
      <c r="P134" s="116"/>
      <c r="Q134" s="116"/>
      <c r="R134" s="116"/>
      <c r="S134" s="116"/>
      <c r="T134" s="116"/>
      <c r="U134" s="116"/>
      <c r="V134" s="116"/>
      <c r="W134" s="116"/>
      <c r="X134" s="116"/>
      <c r="Y134" s="116"/>
      <c r="Z134" s="116"/>
      <c r="AA134" s="116"/>
      <c r="AB134" s="116"/>
      <c r="AC134" s="116"/>
      <c r="AD134" s="116"/>
      <c r="AE134" s="116"/>
      <c r="AF134" s="116"/>
      <c r="AG134" s="118">
        <f>'D.1.4d (29) - EK-STA'!J34</f>
        <v>0</v>
      </c>
      <c r="AH134" s="10"/>
      <c r="AI134" s="10"/>
      <c r="AJ134" s="10"/>
      <c r="AK134" s="10"/>
      <c r="AL134" s="10"/>
      <c r="AM134" s="10"/>
      <c r="AN134" s="118">
        <f>SUM(AG134,AT134)</f>
        <v>0</v>
      </c>
      <c r="AO134" s="10"/>
      <c r="AP134" s="10"/>
      <c r="AQ134" s="119" t="s">
        <v>88</v>
      </c>
      <c r="AR134" s="64"/>
      <c r="AS134" s="120">
        <v>0</v>
      </c>
      <c r="AT134" s="121">
        <f>ROUND(SUM(AV134:AW134),2)</f>
        <v>0</v>
      </c>
      <c r="AU134" s="122">
        <f>'D.1.4d (29) - EK-STA'!P125</f>
        <v>0</v>
      </c>
      <c r="AV134" s="121">
        <f>'D.1.4d (29) - EK-STA'!J37</f>
        <v>0</v>
      </c>
      <c r="AW134" s="121">
        <f>'D.1.4d (29) - EK-STA'!J38</f>
        <v>0</v>
      </c>
      <c r="AX134" s="121">
        <f>'D.1.4d (29) - EK-STA'!J39</f>
        <v>0</v>
      </c>
      <c r="AY134" s="121">
        <f>'D.1.4d (29) - EK-STA'!J40</f>
        <v>0</v>
      </c>
      <c r="AZ134" s="121">
        <f>'D.1.4d (29) - EK-STA'!F37</f>
        <v>0</v>
      </c>
      <c r="BA134" s="121">
        <f>'D.1.4d (29) - EK-STA'!F38</f>
        <v>0</v>
      </c>
      <c r="BB134" s="121">
        <f>'D.1.4d (29) - EK-STA'!F39</f>
        <v>0</v>
      </c>
      <c r="BC134" s="121">
        <f>'D.1.4d (29) - EK-STA'!F40</f>
        <v>0</v>
      </c>
      <c r="BD134" s="123">
        <f>'D.1.4d (29) - EK-STA'!F41</f>
        <v>0</v>
      </c>
      <c r="BE134" s="4"/>
      <c r="BT134" s="27" t="s">
        <v>109</v>
      </c>
      <c r="BV134" s="27" t="s">
        <v>77</v>
      </c>
      <c r="BW134" s="27" t="s">
        <v>190</v>
      </c>
      <c r="BX134" s="27" t="s">
        <v>178</v>
      </c>
      <c r="CL134" s="27" t="s">
        <v>1</v>
      </c>
    </row>
    <row r="135" s="4" customFormat="1" ht="23.25" customHeight="1">
      <c r="A135" s="124" t="s">
        <v>90</v>
      </c>
      <c r="B135" s="64"/>
      <c r="C135" s="10"/>
      <c r="D135" s="10"/>
      <c r="E135" s="10"/>
      <c r="F135" s="10"/>
      <c r="G135" s="116" t="s">
        <v>191</v>
      </c>
      <c r="H135" s="116"/>
      <c r="I135" s="116"/>
      <c r="J135" s="116"/>
      <c r="K135" s="116"/>
      <c r="L135" s="10"/>
      <c r="M135" s="116" t="s">
        <v>130</v>
      </c>
      <c r="N135" s="116"/>
      <c r="O135" s="116"/>
      <c r="P135" s="116"/>
      <c r="Q135" s="116"/>
      <c r="R135" s="116"/>
      <c r="S135" s="116"/>
      <c r="T135" s="116"/>
      <c r="U135" s="116"/>
      <c r="V135" s="116"/>
      <c r="W135" s="116"/>
      <c r="X135" s="116"/>
      <c r="Y135" s="116"/>
      <c r="Z135" s="116"/>
      <c r="AA135" s="116"/>
      <c r="AB135" s="116"/>
      <c r="AC135" s="116"/>
      <c r="AD135" s="116"/>
      <c r="AE135" s="116"/>
      <c r="AF135" s="116"/>
      <c r="AG135" s="118">
        <f>'D.1.4d (34) - EK-VS'!J34</f>
        <v>0</v>
      </c>
      <c r="AH135" s="10"/>
      <c r="AI135" s="10"/>
      <c r="AJ135" s="10"/>
      <c r="AK135" s="10"/>
      <c r="AL135" s="10"/>
      <c r="AM135" s="10"/>
      <c r="AN135" s="118">
        <f>SUM(AG135,AT135)</f>
        <v>0</v>
      </c>
      <c r="AO135" s="10"/>
      <c r="AP135" s="10"/>
      <c r="AQ135" s="119" t="s">
        <v>88</v>
      </c>
      <c r="AR135" s="64"/>
      <c r="AS135" s="120">
        <v>0</v>
      </c>
      <c r="AT135" s="121">
        <f>ROUND(SUM(AV135:AW135),2)</f>
        <v>0</v>
      </c>
      <c r="AU135" s="122">
        <f>'D.1.4d (34) - EK-VS'!P125</f>
        <v>0</v>
      </c>
      <c r="AV135" s="121">
        <f>'D.1.4d (34) - EK-VS'!J37</f>
        <v>0</v>
      </c>
      <c r="AW135" s="121">
        <f>'D.1.4d (34) - EK-VS'!J38</f>
        <v>0</v>
      </c>
      <c r="AX135" s="121">
        <f>'D.1.4d (34) - EK-VS'!J39</f>
        <v>0</v>
      </c>
      <c r="AY135" s="121">
        <f>'D.1.4d (34) - EK-VS'!J40</f>
        <v>0</v>
      </c>
      <c r="AZ135" s="121">
        <f>'D.1.4d (34) - EK-VS'!F37</f>
        <v>0</v>
      </c>
      <c r="BA135" s="121">
        <f>'D.1.4d (34) - EK-VS'!F38</f>
        <v>0</v>
      </c>
      <c r="BB135" s="121">
        <f>'D.1.4d (34) - EK-VS'!F39</f>
        <v>0</v>
      </c>
      <c r="BC135" s="121">
        <f>'D.1.4d (34) - EK-VS'!F40</f>
        <v>0</v>
      </c>
      <c r="BD135" s="123">
        <f>'D.1.4d (34) - EK-VS'!F41</f>
        <v>0</v>
      </c>
      <c r="BE135" s="4"/>
      <c r="BT135" s="27" t="s">
        <v>109</v>
      </c>
      <c r="BV135" s="27" t="s">
        <v>77</v>
      </c>
      <c r="BW135" s="27" t="s">
        <v>192</v>
      </c>
      <c r="BX135" s="27" t="s">
        <v>178</v>
      </c>
      <c r="CL135" s="27" t="s">
        <v>1</v>
      </c>
    </row>
    <row r="136" s="4" customFormat="1" ht="16.5" customHeight="1">
      <c r="A136" s="124" t="s">
        <v>90</v>
      </c>
      <c r="B136" s="64"/>
      <c r="C136" s="10"/>
      <c r="D136" s="10"/>
      <c r="E136" s="10"/>
      <c r="F136" s="116" t="s">
        <v>135</v>
      </c>
      <c r="G136" s="116"/>
      <c r="H136" s="116"/>
      <c r="I136" s="116"/>
      <c r="J136" s="116"/>
      <c r="K136" s="10"/>
      <c r="L136" s="116" t="s">
        <v>136</v>
      </c>
      <c r="M136" s="116"/>
      <c r="N136" s="116"/>
      <c r="O136" s="116"/>
      <c r="P136" s="116"/>
      <c r="Q136" s="116"/>
      <c r="R136" s="116"/>
      <c r="S136" s="116"/>
      <c r="T136" s="116"/>
      <c r="U136" s="116"/>
      <c r="V136" s="116"/>
      <c r="W136" s="116"/>
      <c r="X136" s="116"/>
      <c r="Y136" s="116"/>
      <c r="Z136" s="116"/>
      <c r="AA136" s="116"/>
      <c r="AB136" s="116"/>
      <c r="AC136" s="116"/>
      <c r="AD136" s="116"/>
      <c r="AE136" s="116"/>
      <c r="AF136" s="116"/>
      <c r="AG136" s="118">
        <f>'D.1.4f - Vzduchotechnika_01'!J34</f>
        <v>0</v>
      </c>
      <c r="AH136" s="10"/>
      <c r="AI136" s="10"/>
      <c r="AJ136" s="10"/>
      <c r="AK136" s="10"/>
      <c r="AL136" s="10"/>
      <c r="AM136" s="10"/>
      <c r="AN136" s="118">
        <f>SUM(AG136,AT136)</f>
        <v>0</v>
      </c>
      <c r="AO136" s="10"/>
      <c r="AP136" s="10"/>
      <c r="AQ136" s="119" t="s">
        <v>88</v>
      </c>
      <c r="AR136" s="64"/>
      <c r="AS136" s="120">
        <v>0</v>
      </c>
      <c r="AT136" s="121">
        <f>ROUND(SUM(AV136:AW136),2)</f>
        <v>0</v>
      </c>
      <c r="AU136" s="122">
        <f>'D.1.4f - Vzduchotechnika_01'!P133</f>
        <v>0</v>
      </c>
      <c r="AV136" s="121">
        <f>'D.1.4f - Vzduchotechnika_01'!J37</f>
        <v>0</v>
      </c>
      <c r="AW136" s="121">
        <f>'D.1.4f - Vzduchotechnika_01'!J38</f>
        <v>0</v>
      </c>
      <c r="AX136" s="121">
        <f>'D.1.4f - Vzduchotechnika_01'!J39</f>
        <v>0</v>
      </c>
      <c r="AY136" s="121">
        <f>'D.1.4f - Vzduchotechnika_01'!J40</f>
        <v>0</v>
      </c>
      <c r="AZ136" s="121">
        <f>'D.1.4f - Vzduchotechnika_01'!F37</f>
        <v>0</v>
      </c>
      <c r="BA136" s="121">
        <f>'D.1.4f - Vzduchotechnika_01'!F38</f>
        <v>0</v>
      </c>
      <c r="BB136" s="121">
        <f>'D.1.4f - Vzduchotechnika_01'!F39</f>
        <v>0</v>
      </c>
      <c r="BC136" s="121">
        <f>'D.1.4f - Vzduchotechnika_01'!F40</f>
        <v>0</v>
      </c>
      <c r="BD136" s="123">
        <f>'D.1.4f - Vzduchotechnika_01'!F41</f>
        <v>0</v>
      </c>
      <c r="BE136" s="4"/>
      <c r="BT136" s="27" t="s">
        <v>93</v>
      </c>
      <c r="BV136" s="27" t="s">
        <v>77</v>
      </c>
      <c r="BW136" s="27" t="s">
        <v>193</v>
      </c>
      <c r="BX136" s="27" t="s">
        <v>172</v>
      </c>
      <c r="CL136" s="27" t="s">
        <v>1</v>
      </c>
    </row>
    <row r="137" s="4" customFormat="1" ht="16.5" customHeight="1">
      <c r="A137" s="124" t="s">
        <v>90</v>
      </c>
      <c r="B137" s="64"/>
      <c r="C137" s="10"/>
      <c r="D137" s="10"/>
      <c r="E137" s="10"/>
      <c r="F137" s="116" t="s">
        <v>138</v>
      </c>
      <c r="G137" s="116"/>
      <c r="H137" s="116"/>
      <c r="I137" s="116"/>
      <c r="J137" s="116"/>
      <c r="K137" s="10"/>
      <c r="L137" s="116" t="s">
        <v>139</v>
      </c>
      <c r="M137" s="116"/>
      <c r="N137" s="116"/>
      <c r="O137" s="116"/>
      <c r="P137" s="116"/>
      <c r="Q137" s="116"/>
      <c r="R137" s="116"/>
      <c r="S137" s="116"/>
      <c r="T137" s="116"/>
      <c r="U137" s="116"/>
      <c r="V137" s="116"/>
      <c r="W137" s="116"/>
      <c r="X137" s="116"/>
      <c r="Y137" s="116"/>
      <c r="Z137" s="116"/>
      <c r="AA137" s="116"/>
      <c r="AB137" s="116"/>
      <c r="AC137" s="116"/>
      <c r="AD137" s="116"/>
      <c r="AE137" s="116"/>
      <c r="AF137" s="116"/>
      <c r="AG137" s="118">
        <f>'D.1.4g - Měření a regulace_01'!J34</f>
        <v>0</v>
      </c>
      <c r="AH137" s="10"/>
      <c r="AI137" s="10"/>
      <c r="AJ137" s="10"/>
      <c r="AK137" s="10"/>
      <c r="AL137" s="10"/>
      <c r="AM137" s="10"/>
      <c r="AN137" s="118">
        <f>SUM(AG137,AT137)</f>
        <v>0</v>
      </c>
      <c r="AO137" s="10"/>
      <c r="AP137" s="10"/>
      <c r="AQ137" s="119" t="s">
        <v>88</v>
      </c>
      <c r="AR137" s="64"/>
      <c r="AS137" s="120">
        <v>0</v>
      </c>
      <c r="AT137" s="121">
        <f>ROUND(SUM(AV137:AW137),2)</f>
        <v>0</v>
      </c>
      <c r="AU137" s="122">
        <f>'D.1.4g - Měření a regulace_01'!P129</f>
        <v>0</v>
      </c>
      <c r="AV137" s="121">
        <f>'D.1.4g - Měření a regulace_01'!J37</f>
        <v>0</v>
      </c>
      <c r="AW137" s="121">
        <f>'D.1.4g - Měření a regulace_01'!J38</f>
        <v>0</v>
      </c>
      <c r="AX137" s="121">
        <f>'D.1.4g - Měření a regulace_01'!J39</f>
        <v>0</v>
      </c>
      <c r="AY137" s="121">
        <f>'D.1.4g - Měření a regulace_01'!J40</f>
        <v>0</v>
      </c>
      <c r="AZ137" s="121">
        <f>'D.1.4g - Měření a regulace_01'!F37</f>
        <v>0</v>
      </c>
      <c r="BA137" s="121">
        <f>'D.1.4g - Měření a regulace_01'!F38</f>
        <v>0</v>
      </c>
      <c r="BB137" s="121">
        <f>'D.1.4g - Měření a regulace_01'!F39</f>
        <v>0</v>
      </c>
      <c r="BC137" s="121">
        <f>'D.1.4g - Měření a regulace_01'!F40</f>
        <v>0</v>
      </c>
      <c r="BD137" s="123">
        <f>'D.1.4g - Měření a regulace_01'!F41</f>
        <v>0</v>
      </c>
      <c r="BE137" s="4"/>
      <c r="BT137" s="27" t="s">
        <v>93</v>
      </c>
      <c r="BV137" s="27" t="s">
        <v>77</v>
      </c>
      <c r="BW137" s="27" t="s">
        <v>194</v>
      </c>
      <c r="BX137" s="27" t="s">
        <v>172</v>
      </c>
      <c r="CL137" s="27" t="s">
        <v>1</v>
      </c>
    </row>
    <row r="138" s="4" customFormat="1" ht="16.5" customHeight="1">
      <c r="A138" s="4"/>
      <c r="B138" s="64"/>
      <c r="C138" s="10"/>
      <c r="D138" s="10"/>
      <c r="E138" s="10"/>
      <c r="F138" s="116" t="s">
        <v>141</v>
      </c>
      <c r="G138" s="116"/>
      <c r="H138" s="116"/>
      <c r="I138" s="116"/>
      <c r="J138" s="116"/>
      <c r="K138" s="10"/>
      <c r="L138" s="116" t="s">
        <v>142</v>
      </c>
      <c r="M138" s="116"/>
      <c r="N138" s="116"/>
      <c r="O138" s="116"/>
      <c r="P138" s="116"/>
      <c r="Q138" s="116"/>
      <c r="R138" s="116"/>
      <c r="S138" s="116"/>
      <c r="T138" s="116"/>
      <c r="U138" s="116"/>
      <c r="V138" s="116"/>
      <c r="W138" s="116"/>
      <c r="X138" s="116"/>
      <c r="Y138" s="116"/>
      <c r="Z138" s="116"/>
      <c r="AA138" s="116"/>
      <c r="AB138" s="116"/>
      <c r="AC138" s="116"/>
      <c r="AD138" s="116"/>
      <c r="AE138" s="116"/>
      <c r="AF138" s="116"/>
      <c r="AG138" s="117">
        <f>ROUND(SUM(AG139:AG140),2)</f>
        <v>0</v>
      </c>
      <c r="AH138" s="10"/>
      <c r="AI138" s="10"/>
      <c r="AJ138" s="10"/>
      <c r="AK138" s="10"/>
      <c r="AL138" s="10"/>
      <c r="AM138" s="10"/>
      <c r="AN138" s="118">
        <f>SUM(AG138,AT138)</f>
        <v>0</v>
      </c>
      <c r="AO138" s="10"/>
      <c r="AP138" s="10"/>
      <c r="AQ138" s="119" t="s">
        <v>88</v>
      </c>
      <c r="AR138" s="64"/>
      <c r="AS138" s="120">
        <f>ROUND(SUM(AS139:AS140),2)</f>
        <v>0</v>
      </c>
      <c r="AT138" s="121">
        <f>ROUND(SUM(AV138:AW138),2)</f>
        <v>0</v>
      </c>
      <c r="AU138" s="122">
        <f>ROUND(SUM(AU139:AU140),5)</f>
        <v>0</v>
      </c>
      <c r="AV138" s="121">
        <f>ROUND(AZ138*L29,2)</f>
        <v>0</v>
      </c>
      <c r="AW138" s="121">
        <f>ROUND(BA138*L30,2)</f>
        <v>0</v>
      </c>
      <c r="AX138" s="121">
        <f>ROUND(BB138*L29,2)</f>
        <v>0</v>
      </c>
      <c r="AY138" s="121">
        <f>ROUND(BC138*L30,2)</f>
        <v>0</v>
      </c>
      <c r="AZ138" s="121">
        <f>ROUND(SUM(AZ139:AZ140),2)</f>
        <v>0</v>
      </c>
      <c r="BA138" s="121">
        <f>ROUND(SUM(BA139:BA140),2)</f>
        <v>0</v>
      </c>
      <c r="BB138" s="121">
        <f>ROUND(SUM(BB139:BB140),2)</f>
        <v>0</v>
      </c>
      <c r="BC138" s="121">
        <f>ROUND(SUM(BC139:BC140),2)</f>
        <v>0</v>
      </c>
      <c r="BD138" s="123">
        <f>ROUND(SUM(BD139:BD140),2)</f>
        <v>0</v>
      </c>
      <c r="BE138" s="4"/>
      <c r="BS138" s="27" t="s">
        <v>74</v>
      </c>
      <c r="BT138" s="27" t="s">
        <v>93</v>
      </c>
      <c r="BU138" s="27" t="s">
        <v>76</v>
      </c>
      <c r="BV138" s="27" t="s">
        <v>77</v>
      </c>
      <c r="BW138" s="27" t="s">
        <v>195</v>
      </c>
      <c r="BX138" s="27" t="s">
        <v>172</v>
      </c>
      <c r="CL138" s="27" t="s">
        <v>1</v>
      </c>
    </row>
    <row r="139" s="4" customFormat="1" ht="23.25" customHeight="1">
      <c r="A139" s="124" t="s">
        <v>90</v>
      </c>
      <c r="B139" s="64"/>
      <c r="C139" s="10"/>
      <c r="D139" s="10"/>
      <c r="E139" s="10"/>
      <c r="F139" s="10"/>
      <c r="G139" s="116" t="s">
        <v>196</v>
      </c>
      <c r="H139" s="116"/>
      <c r="I139" s="116"/>
      <c r="J139" s="116"/>
      <c r="K139" s="116"/>
      <c r="L139" s="10"/>
      <c r="M139" s="116" t="s">
        <v>145</v>
      </c>
      <c r="N139" s="116"/>
      <c r="O139" s="116"/>
      <c r="P139" s="116"/>
      <c r="Q139" s="116"/>
      <c r="R139" s="116"/>
      <c r="S139" s="116"/>
      <c r="T139" s="116"/>
      <c r="U139" s="116"/>
      <c r="V139" s="116"/>
      <c r="W139" s="116"/>
      <c r="X139" s="116"/>
      <c r="Y139" s="116"/>
      <c r="Z139" s="116"/>
      <c r="AA139" s="116"/>
      <c r="AB139" s="116"/>
      <c r="AC139" s="116"/>
      <c r="AD139" s="116"/>
      <c r="AE139" s="116"/>
      <c r="AF139" s="116"/>
      <c r="AG139" s="118">
        <f>'D.1.4h (8) - EPS'!J34</f>
        <v>0</v>
      </c>
      <c r="AH139" s="10"/>
      <c r="AI139" s="10"/>
      <c r="AJ139" s="10"/>
      <c r="AK139" s="10"/>
      <c r="AL139" s="10"/>
      <c r="AM139" s="10"/>
      <c r="AN139" s="118">
        <f>SUM(AG139,AT139)</f>
        <v>0</v>
      </c>
      <c r="AO139" s="10"/>
      <c r="AP139" s="10"/>
      <c r="AQ139" s="119" t="s">
        <v>88</v>
      </c>
      <c r="AR139" s="64"/>
      <c r="AS139" s="120">
        <v>0</v>
      </c>
      <c r="AT139" s="121">
        <f>ROUND(SUM(AV139:AW139),2)</f>
        <v>0</v>
      </c>
      <c r="AU139" s="122">
        <f>'D.1.4h (8) - EPS'!P125</f>
        <v>0</v>
      </c>
      <c r="AV139" s="121">
        <f>'D.1.4h (8) - EPS'!J37</f>
        <v>0</v>
      </c>
      <c r="AW139" s="121">
        <f>'D.1.4h (8) - EPS'!J38</f>
        <v>0</v>
      </c>
      <c r="AX139" s="121">
        <f>'D.1.4h (8) - EPS'!J39</f>
        <v>0</v>
      </c>
      <c r="AY139" s="121">
        <f>'D.1.4h (8) - EPS'!J40</f>
        <v>0</v>
      </c>
      <c r="AZ139" s="121">
        <f>'D.1.4h (8) - EPS'!F37</f>
        <v>0</v>
      </c>
      <c r="BA139" s="121">
        <f>'D.1.4h (8) - EPS'!F38</f>
        <v>0</v>
      </c>
      <c r="BB139" s="121">
        <f>'D.1.4h (8) - EPS'!F39</f>
        <v>0</v>
      </c>
      <c r="BC139" s="121">
        <f>'D.1.4h (8) - EPS'!F40</f>
        <v>0</v>
      </c>
      <c r="BD139" s="123">
        <f>'D.1.4h (8) - EPS'!F41</f>
        <v>0</v>
      </c>
      <c r="BE139" s="4"/>
      <c r="BT139" s="27" t="s">
        <v>109</v>
      </c>
      <c r="BV139" s="27" t="s">
        <v>77</v>
      </c>
      <c r="BW139" s="27" t="s">
        <v>197</v>
      </c>
      <c r="BX139" s="27" t="s">
        <v>195</v>
      </c>
      <c r="CL139" s="27" t="s">
        <v>1</v>
      </c>
    </row>
    <row r="140" s="4" customFormat="1" ht="23.25" customHeight="1">
      <c r="A140" s="124" t="s">
        <v>90</v>
      </c>
      <c r="B140" s="64"/>
      <c r="C140" s="10"/>
      <c r="D140" s="10"/>
      <c r="E140" s="10"/>
      <c r="F140" s="10"/>
      <c r="G140" s="116" t="s">
        <v>198</v>
      </c>
      <c r="H140" s="116"/>
      <c r="I140" s="116"/>
      <c r="J140" s="116"/>
      <c r="K140" s="116"/>
      <c r="L140" s="10"/>
      <c r="M140" s="116" t="s">
        <v>148</v>
      </c>
      <c r="N140" s="116"/>
      <c r="O140" s="116"/>
      <c r="P140" s="116"/>
      <c r="Q140" s="116"/>
      <c r="R140" s="116"/>
      <c r="S140" s="116"/>
      <c r="T140" s="116"/>
      <c r="U140" s="116"/>
      <c r="V140" s="116"/>
      <c r="W140" s="116"/>
      <c r="X140" s="116"/>
      <c r="Y140" s="116"/>
      <c r="Z140" s="116"/>
      <c r="AA140" s="116"/>
      <c r="AB140" s="116"/>
      <c r="AC140" s="116"/>
      <c r="AD140" s="116"/>
      <c r="AE140" s="116"/>
      <c r="AF140" s="116"/>
      <c r="AG140" s="118">
        <f>'D.1.4h (9) - NZS'!J34</f>
        <v>0</v>
      </c>
      <c r="AH140" s="10"/>
      <c r="AI140" s="10"/>
      <c r="AJ140" s="10"/>
      <c r="AK140" s="10"/>
      <c r="AL140" s="10"/>
      <c r="AM140" s="10"/>
      <c r="AN140" s="118">
        <f>SUM(AG140,AT140)</f>
        <v>0</v>
      </c>
      <c r="AO140" s="10"/>
      <c r="AP140" s="10"/>
      <c r="AQ140" s="119" t="s">
        <v>88</v>
      </c>
      <c r="AR140" s="64"/>
      <c r="AS140" s="120">
        <v>0</v>
      </c>
      <c r="AT140" s="121">
        <f>ROUND(SUM(AV140:AW140),2)</f>
        <v>0</v>
      </c>
      <c r="AU140" s="122">
        <f>'D.1.4h (9) - NZS'!P125</f>
        <v>0</v>
      </c>
      <c r="AV140" s="121">
        <f>'D.1.4h (9) - NZS'!J37</f>
        <v>0</v>
      </c>
      <c r="AW140" s="121">
        <f>'D.1.4h (9) - NZS'!J38</f>
        <v>0</v>
      </c>
      <c r="AX140" s="121">
        <f>'D.1.4h (9) - NZS'!J39</f>
        <v>0</v>
      </c>
      <c r="AY140" s="121">
        <f>'D.1.4h (9) - NZS'!J40</f>
        <v>0</v>
      </c>
      <c r="AZ140" s="121">
        <f>'D.1.4h (9) - NZS'!F37</f>
        <v>0</v>
      </c>
      <c r="BA140" s="121">
        <f>'D.1.4h (9) - NZS'!F38</f>
        <v>0</v>
      </c>
      <c r="BB140" s="121">
        <f>'D.1.4h (9) - NZS'!F39</f>
        <v>0</v>
      </c>
      <c r="BC140" s="121">
        <f>'D.1.4h (9) - NZS'!F40</f>
        <v>0</v>
      </c>
      <c r="BD140" s="123">
        <f>'D.1.4h (9) - NZS'!F41</f>
        <v>0</v>
      </c>
      <c r="BE140" s="4"/>
      <c r="BT140" s="27" t="s">
        <v>109</v>
      </c>
      <c r="BV140" s="27" t="s">
        <v>77</v>
      </c>
      <c r="BW140" s="27" t="s">
        <v>199</v>
      </c>
      <c r="BX140" s="27" t="s">
        <v>195</v>
      </c>
      <c r="CL140" s="27" t="s">
        <v>1</v>
      </c>
    </row>
    <row r="141" s="4" customFormat="1" ht="16.5" customHeight="1">
      <c r="A141" s="124" t="s">
        <v>90</v>
      </c>
      <c r="B141" s="64"/>
      <c r="C141" s="10"/>
      <c r="D141" s="10"/>
      <c r="E141" s="10"/>
      <c r="F141" s="116" t="s">
        <v>153</v>
      </c>
      <c r="G141" s="116"/>
      <c r="H141" s="116"/>
      <c r="I141" s="116"/>
      <c r="J141" s="116"/>
      <c r="K141" s="10"/>
      <c r="L141" s="116" t="s">
        <v>200</v>
      </c>
      <c r="M141" s="116"/>
      <c r="N141" s="116"/>
      <c r="O141" s="116"/>
      <c r="P141" s="116"/>
      <c r="Q141" s="116"/>
      <c r="R141" s="116"/>
      <c r="S141" s="116"/>
      <c r="T141" s="116"/>
      <c r="U141" s="116"/>
      <c r="V141" s="116"/>
      <c r="W141" s="116"/>
      <c r="X141" s="116"/>
      <c r="Y141" s="116"/>
      <c r="Z141" s="116"/>
      <c r="AA141" s="116"/>
      <c r="AB141" s="116"/>
      <c r="AC141" s="116"/>
      <c r="AD141" s="116"/>
      <c r="AE141" s="116"/>
      <c r="AF141" s="116"/>
      <c r="AG141" s="118">
        <f>'D.1.4j - Rozvod chladu'!J34</f>
        <v>0</v>
      </c>
      <c r="AH141" s="10"/>
      <c r="AI141" s="10"/>
      <c r="AJ141" s="10"/>
      <c r="AK141" s="10"/>
      <c r="AL141" s="10"/>
      <c r="AM141" s="10"/>
      <c r="AN141" s="118">
        <f>SUM(AG141,AT141)</f>
        <v>0</v>
      </c>
      <c r="AO141" s="10"/>
      <c r="AP141" s="10"/>
      <c r="AQ141" s="119" t="s">
        <v>88</v>
      </c>
      <c r="AR141" s="64"/>
      <c r="AS141" s="120">
        <v>0</v>
      </c>
      <c r="AT141" s="121">
        <f>ROUND(SUM(AV141:AW141),2)</f>
        <v>0</v>
      </c>
      <c r="AU141" s="122">
        <f>'D.1.4j - Rozvod chladu'!P130</f>
        <v>0</v>
      </c>
      <c r="AV141" s="121">
        <f>'D.1.4j - Rozvod chladu'!J37</f>
        <v>0</v>
      </c>
      <c r="AW141" s="121">
        <f>'D.1.4j - Rozvod chladu'!J38</f>
        <v>0</v>
      </c>
      <c r="AX141" s="121">
        <f>'D.1.4j - Rozvod chladu'!J39</f>
        <v>0</v>
      </c>
      <c r="AY141" s="121">
        <f>'D.1.4j - Rozvod chladu'!J40</f>
        <v>0</v>
      </c>
      <c r="AZ141" s="121">
        <f>'D.1.4j - Rozvod chladu'!F37</f>
        <v>0</v>
      </c>
      <c r="BA141" s="121">
        <f>'D.1.4j - Rozvod chladu'!F38</f>
        <v>0</v>
      </c>
      <c r="BB141" s="121">
        <f>'D.1.4j - Rozvod chladu'!F39</f>
        <v>0</v>
      </c>
      <c r="BC141" s="121">
        <f>'D.1.4j - Rozvod chladu'!F40</f>
        <v>0</v>
      </c>
      <c r="BD141" s="123">
        <f>'D.1.4j - Rozvod chladu'!F41</f>
        <v>0</v>
      </c>
      <c r="BE141" s="4"/>
      <c r="BT141" s="27" t="s">
        <v>93</v>
      </c>
      <c r="BV141" s="27" t="s">
        <v>77</v>
      </c>
      <c r="BW141" s="27" t="s">
        <v>201</v>
      </c>
      <c r="BX141" s="27" t="s">
        <v>172</v>
      </c>
      <c r="CL141" s="27" t="s">
        <v>1</v>
      </c>
    </row>
    <row r="142" s="4" customFormat="1" ht="16.5" customHeight="1">
      <c r="A142" s="4"/>
      <c r="B142" s="64"/>
      <c r="C142" s="10"/>
      <c r="D142" s="10"/>
      <c r="E142" s="10"/>
      <c r="F142" s="116" t="s">
        <v>165</v>
      </c>
      <c r="G142" s="116"/>
      <c r="H142" s="116"/>
      <c r="I142" s="116"/>
      <c r="J142" s="116"/>
      <c r="K142" s="10"/>
      <c r="L142" s="116" t="s">
        <v>166</v>
      </c>
      <c r="M142" s="116"/>
      <c r="N142" s="116"/>
      <c r="O142" s="116"/>
      <c r="P142" s="116"/>
      <c r="Q142" s="116"/>
      <c r="R142" s="116"/>
      <c r="S142" s="116"/>
      <c r="T142" s="116"/>
      <c r="U142" s="116"/>
      <c r="V142" s="116"/>
      <c r="W142" s="116"/>
      <c r="X142" s="116"/>
      <c r="Y142" s="116"/>
      <c r="Z142" s="116"/>
      <c r="AA142" s="116"/>
      <c r="AB142" s="116"/>
      <c r="AC142" s="116"/>
      <c r="AD142" s="116"/>
      <c r="AE142" s="116"/>
      <c r="AF142" s="116"/>
      <c r="AG142" s="117">
        <f>ROUND(AG143,2)</f>
        <v>0</v>
      </c>
      <c r="AH142" s="10"/>
      <c r="AI142" s="10"/>
      <c r="AJ142" s="10"/>
      <c r="AK142" s="10"/>
      <c r="AL142" s="10"/>
      <c r="AM142" s="10"/>
      <c r="AN142" s="118">
        <f>SUM(AG142,AT142)</f>
        <v>0</v>
      </c>
      <c r="AO142" s="10"/>
      <c r="AP142" s="10"/>
      <c r="AQ142" s="119" t="s">
        <v>88</v>
      </c>
      <c r="AR142" s="64"/>
      <c r="AS142" s="120">
        <f>ROUND(AS143,2)</f>
        <v>0</v>
      </c>
      <c r="AT142" s="121">
        <f>ROUND(SUM(AV142:AW142),2)</f>
        <v>0</v>
      </c>
      <c r="AU142" s="122">
        <f>ROUND(AU143,5)</f>
        <v>0</v>
      </c>
      <c r="AV142" s="121">
        <f>ROUND(AZ142*L29,2)</f>
        <v>0</v>
      </c>
      <c r="AW142" s="121">
        <f>ROUND(BA142*L30,2)</f>
        <v>0</v>
      </c>
      <c r="AX142" s="121">
        <f>ROUND(BB142*L29,2)</f>
        <v>0</v>
      </c>
      <c r="AY142" s="121">
        <f>ROUND(BC142*L30,2)</f>
        <v>0</v>
      </c>
      <c r="AZ142" s="121">
        <f>ROUND(AZ143,2)</f>
        <v>0</v>
      </c>
      <c r="BA142" s="121">
        <f>ROUND(BA143,2)</f>
        <v>0</v>
      </c>
      <c r="BB142" s="121">
        <f>ROUND(BB143,2)</f>
        <v>0</v>
      </c>
      <c r="BC142" s="121">
        <f>ROUND(BC143,2)</f>
        <v>0</v>
      </c>
      <c r="BD142" s="123">
        <f>ROUND(BD143,2)</f>
        <v>0</v>
      </c>
      <c r="BE142" s="4"/>
      <c r="BS142" s="27" t="s">
        <v>74</v>
      </c>
      <c r="BT142" s="27" t="s">
        <v>93</v>
      </c>
      <c r="BU142" s="27" t="s">
        <v>76</v>
      </c>
      <c r="BV142" s="27" t="s">
        <v>77</v>
      </c>
      <c r="BW142" s="27" t="s">
        <v>202</v>
      </c>
      <c r="BX142" s="27" t="s">
        <v>172</v>
      </c>
      <c r="CL142" s="27" t="s">
        <v>1</v>
      </c>
    </row>
    <row r="143" s="4" customFormat="1" ht="23.25" customHeight="1">
      <c r="A143" s="124" t="s">
        <v>90</v>
      </c>
      <c r="B143" s="64"/>
      <c r="C143" s="10"/>
      <c r="D143" s="10"/>
      <c r="E143" s="10"/>
      <c r="F143" s="10"/>
      <c r="G143" s="116" t="s">
        <v>203</v>
      </c>
      <c r="H143" s="116"/>
      <c r="I143" s="116"/>
      <c r="J143" s="116"/>
      <c r="K143" s="116"/>
      <c r="L143" s="10"/>
      <c r="M143" s="116" t="s">
        <v>169</v>
      </c>
      <c r="N143" s="116"/>
      <c r="O143" s="116"/>
      <c r="P143" s="116"/>
      <c r="Q143" s="116"/>
      <c r="R143" s="116"/>
      <c r="S143" s="116"/>
      <c r="T143" s="116"/>
      <c r="U143" s="116"/>
      <c r="V143" s="116"/>
      <c r="W143" s="116"/>
      <c r="X143" s="116"/>
      <c r="Y143" s="116"/>
      <c r="Z143" s="116"/>
      <c r="AA143" s="116"/>
      <c r="AB143" s="116"/>
      <c r="AC143" s="116"/>
      <c r="AD143" s="116"/>
      <c r="AE143" s="116"/>
      <c r="AF143" s="116"/>
      <c r="AG143" s="118">
        <f>'D.1.6_3.2b - Zabudovaný'!J34</f>
        <v>0</v>
      </c>
      <c r="AH143" s="10"/>
      <c r="AI143" s="10"/>
      <c r="AJ143" s="10"/>
      <c r="AK143" s="10"/>
      <c r="AL143" s="10"/>
      <c r="AM143" s="10"/>
      <c r="AN143" s="118">
        <f>SUM(AG143,AT143)</f>
        <v>0</v>
      </c>
      <c r="AO143" s="10"/>
      <c r="AP143" s="10"/>
      <c r="AQ143" s="119" t="s">
        <v>88</v>
      </c>
      <c r="AR143" s="64"/>
      <c r="AS143" s="120">
        <v>0</v>
      </c>
      <c r="AT143" s="121">
        <f>ROUND(SUM(AV143:AW143),2)</f>
        <v>0</v>
      </c>
      <c r="AU143" s="122">
        <f>'D.1.6_3.2b - Zabudovaný'!P132</f>
        <v>0</v>
      </c>
      <c r="AV143" s="121">
        <f>'D.1.6_3.2b - Zabudovaný'!J37</f>
        <v>0</v>
      </c>
      <c r="AW143" s="121">
        <f>'D.1.6_3.2b - Zabudovaný'!J38</f>
        <v>0</v>
      </c>
      <c r="AX143" s="121">
        <f>'D.1.6_3.2b - Zabudovaný'!J39</f>
        <v>0</v>
      </c>
      <c r="AY143" s="121">
        <f>'D.1.6_3.2b - Zabudovaný'!J40</f>
        <v>0</v>
      </c>
      <c r="AZ143" s="121">
        <f>'D.1.6_3.2b - Zabudovaný'!F37</f>
        <v>0</v>
      </c>
      <c r="BA143" s="121">
        <f>'D.1.6_3.2b - Zabudovaný'!F38</f>
        <v>0</v>
      </c>
      <c r="BB143" s="121">
        <f>'D.1.6_3.2b - Zabudovaný'!F39</f>
        <v>0</v>
      </c>
      <c r="BC143" s="121">
        <f>'D.1.6_3.2b - Zabudovaný'!F40</f>
        <v>0</v>
      </c>
      <c r="BD143" s="123">
        <f>'D.1.6_3.2b - Zabudovaný'!F41</f>
        <v>0</v>
      </c>
      <c r="BE143" s="4"/>
      <c r="BT143" s="27" t="s">
        <v>109</v>
      </c>
      <c r="BV143" s="27" t="s">
        <v>77</v>
      </c>
      <c r="BW143" s="27" t="s">
        <v>204</v>
      </c>
      <c r="BX143" s="27" t="s">
        <v>202</v>
      </c>
      <c r="CL143" s="27" t="s">
        <v>1</v>
      </c>
    </row>
    <row r="144" s="4" customFormat="1" ht="16.5" customHeight="1">
      <c r="A144" s="124" t="s">
        <v>90</v>
      </c>
      <c r="B144" s="64"/>
      <c r="C144" s="10"/>
      <c r="D144" s="10"/>
      <c r="E144" s="116" t="s">
        <v>205</v>
      </c>
      <c r="F144" s="116"/>
      <c r="G144" s="116"/>
      <c r="H144" s="116"/>
      <c r="I144" s="116"/>
      <c r="J144" s="10"/>
      <c r="K144" s="116" t="s">
        <v>206</v>
      </c>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8">
        <f>'VON - Vedlejší a ostatní ...'!J32</f>
        <v>0</v>
      </c>
      <c r="AH144" s="10"/>
      <c r="AI144" s="10"/>
      <c r="AJ144" s="10"/>
      <c r="AK144" s="10"/>
      <c r="AL144" s="10"/>
      <c r="AM144" s="10"/>
      <c r="AN144" s="118">
        <f>SUM(AG144,AT144)</f>
        <v>0</v>
      </c>
      <c r="AO144" s="10"/>
      <c r="AP144" s="10"/>
      <c r="AQ144" s="119" t="s">
        <v>88</v>
      </c>
      <c r="AR144" s="64"/>
      <c r="AS144" s="125">
        <v>0</v>
      </c>
      <c r="AT144" s="126">
        <f>ROUND(SUM(AV144:AW144),2)</f>
        <v>0</v>
      </c>
      <c r="AU144" s="127">
        <f>'VON - Vedlejší a ostatní ...'!P123</f>
        <v>0</v>
      </c>
      <c r="AV144" s="126">
        <f>'VON - Vedlejší a ostatní ...'!J35</f>
        <v>0</v>
      </c>
      <c r="AW144" s="126">
        <f>'VON - Vedlejší a ostatní ...'!J36</f>
        <v>0</v>
      </c>
      <c r="AX144" s="126">
        <f>'VON - Vedlejší a ostatní ...'!J37</f>
        <v>0</v>
      </c>
      <c r="AY144" s="126">
        <f>'VON - Vedlejší a ostatní ...'!J38</f>
        <v>0</v>
      </c>
      <c r="AZ144" s="126">
        <f>'VON - Vedlejší a ostatní ...'!F35</f>
        <v>0</v>
      </c>
      <c r="BA144" s="126">
        <f>'VON - Vedlejší a ostatní ...'!F36</f>
        <v>0</v>
      </c>
      <c r="BB144" s="126">
        <f>'VON - Vedlejší a ostatní ...'!F37</f>
        <v>0</v>
      </c>
      <c r="BC144" s="126">
        <f>'VON - Vedlejší a ostatní ...'!F38</f>
        <v>0</v>
      </c>
      <c r="BD144" s="128">
        <f>'VON - Vedlejší a ostatní ...'!F39</f>
        <v>0</v>
      </c>
      <c r="BE144" s="4"/>
      <c r="BT144" s="27" t="s">
        <v>85</v>
      </c>
      <c r="BV144" s="27" t="s">
        <v>77</v>
      </c>
      <c r="BW144" s="27" t="s">
        <v>207</v>
      </c>
      <c r="BX144" s="27" t="s">
        <v>83</v>
      </c>
      <c r="CL144" s="27" t="s">
        <v>1</v>
      </c>
    </row>
    <row r="145" s="2" customFormat="1" ht="30" customHeight="1">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9"/>
      <c r="AS145" s="38"/>
      <c r="AT145" s="38"/>
      <c r="AU145" s="38"/>
      <c r="AV145" s="38"/>
      <c r="AW145" s="38"/>
      <c r="AX145" s="38"/>
      <c r="AY145" s="38"/>
      <c r="AZ145" s="38"/>
      <c r="BA145" s="38"/>
      <c r="BB145" s="38"/>
      <c r="BC145" s="38"/>
      <c r="BD145" s="38"/>
      <c r="BE145" s="38"/>
    </row>
    <row r="146" s="2" customFormat="1" ht="6.96" customHeight="1">
      <c r="A146" s="38"/>
      <c r="B146" s="60"/>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39"/>
      <c r="AS146" s="38"/>
      <c r="AT146" s="38"/>
      <c r="AU146" s="38"/>
      <c r="AV146" s="38"/>
      <c r="AW146" s="38"/>
      <c r="AX146" s="38"/>
      <c r="AY146" s="38"/>
      <c r="AZ146" s="38"/>
      <c r="BA146" s="38"/>
      <c r="BB146" s="38"/>
      <c r="BC146" s="38"/>
      <c r="BD146" s="38"/>
      <c r="BE146" s="38"/>
    </row>
  </sheetData>
  <mergeCells count="238">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N101:AP101"/>
    <mergeCell ref="AG101:AM101"/>
    <mergeCell ref="AN102:AP102"/>
    <mergeCell ref="AG102:AM102"/>
    <mergeCell ref="AG103:AM103"/>
    <mergeCell ref="AN103:AP103"/>
    <mergeCell ref="AG104:AM104"/>
    <mergeCell ref="AN104:AP104"/>
    <mergeCell ref="AG105:AM105"/>
    <mergeCell ref="AN105:AP105"/>
    <mergeCell ref="AN106:AP106"/>
    <mergeCell ref="AG106:AM106"/>
    <mergeCell ref="AN107:AP107"/>
    <mergeCell ref="AG107:AM107"/>
    <mergeCell ref="AN108:AP108"/>
    <mergeCell ref="AG108:AM108"/>
    <mergeCell ref="AG109:AM109"/>
    <mergeCell ref="AN109:AP109"/>
    <mergeCell ref="AG110:AM110"/>
    <mergeCell ref="AN110:AP110"/>
    <mergeCell ref="AN111:AP111"/>
    <mergeCell ref="AG111:AM111"/>
    <mergeCell ref="AN112:AP112"/>
    <mergeCell ref="AG112:AM112"/>
    <mergeCell ref="AG113:AM113"/>
    <mergeCell ref="AN113:AP113"/>
    <mergeCell ref="AG114:AM114"/>
    <mergeCell ref="AN114:AP114"/>
    <mergeCell ref="AG115:AM115"/>
    <mergeCell ref="AN115:AP115"/>
    <mergeCell ref="AN116:AP116"/>
    <mergeCell ref="AG116:AM116"/>
    <mergeCell ref="AN117:AP117"/>
    <mergeCell ref="AG117:AM117"/>
    <mergeCell ref="AN118:AP118"/>
    <mergeCell ref="AG118:AM118"/>
    <mergeCell ref="AN119:AP119"/>
    <mergeCell ref="AG119:AM119"/>
    <mergeCell ref="AG120:AM120"/>
    <mergeCell ref="AN120:AP120"/>
    <mergeCell ref="AN121:AP121"/>
    <mergeCell ref="AG121:AM121"/>
    <mergeCell ref="AG122:AM122"/>
    <mergeCell ref="AN122:AP122"/>
    <mergeCell ref="AG123:AM123"/>
    <mergeCell ref="AN123:AP123"/>
    <mergeCell ref="AG124:AM124"/>
    <mergeCell ref="AN124:AP124"/>
    <mergeCell ref="AG125:AM125"/>
    <mergeCell ref="AN125:AP125"/>
    <mergeCell ref="AN126:AP126"/>
    <mergeCell ref="AG126:AM126"/>
    <mergeCell ref="AG127:AM127"/>
    <mergeCell ref="AN127:AP127"/>
    <mergeCell ref="AG128:AM128"/>
    <mergeCell ref="AN128:AP128"/>
    <mergeCell ref="AN129:AP129"/>
    <mergeCell ref="AG129:AM129"/>
    <mergeCell ref="AG130:AM130"/>
    <mergeCell ref="AN130:AP130"/>
    <mergeCell ref="AN131:AP131"/>
    <mergeCell ref="AG131:AM131"/>
    <mergeCell ref="AN132:AP132"/>
    <mergeCell ref="AG132:AM132"/>
    <mergeCell ref="AG133:AM133"/>
    <mergeCell ref="AN133:AP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AN142:AP142"/>
    <mergeCell ref="AG142:AM142"/>
    <mergeCell ref="AN143:AP143"/>
    <mergeCell ref="AG143:AM143"/>
    <mergeCell ref="AN144:AP144"/>
    <mergeCell ref="AG144:AM144"/>
    <mergeCell ref="L85:AO85"/>
    <mergeCell ref="C92:G92"/>
    <mergeCell ref="I92:AF92"/>
    <mergeCell ref="J95:AF95"/>
    <mergeCell ref="D95:H95"/>
    <mergeCell ref="K96:AF96"/>
    <mergeCell ref="E96:I96"/>
    <mergeCell ref="L97:AF97"/>
    <mergeCell ref="F97:J97"/>
    <mergeCell ref="L98:AF98"/>
    <mergeCell ref="F98:J98"/>
    <mergeCell ref="L99:AF99"/>
    <mergeCell ref="F99:J99"/>
    <mergeCell ref="F100:J100"/>
    <mergeCell ref="L100:AF100"/>
    <mergeCell ref="L101:AF101"/>
    <mergeCell ref="F101:J101"/>
    <mergeCell ref="G102:K102"/>
    <mergeCell ref="M102:AF102"/>
    <mergeCell ref="G103:K103"/>
    <mergeCell ref="M103:AF103"/>
    <mergeCell ref="AM87:AN87"/>
    <mergeCell ref="AM89:AP89"/>
    <mergeCell ref="AS89:AT91"/>
    <mergeCell ref="AM90:AP90"/>
    <mergeCell ref="AG92:AM92"/>
    <mergeCell ref="AN92:AP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G104:K104"/>
    <mergeCell ref="M104:AF104"/>
    <mergeCell ref="M105:AF105"/>
    <mergeCell ref="G105:K105"/>
    <mergeCell ref="M106:AF106"/>
    <mergeCell ref="G106:K106"/>
    <mergeCell ref="M107:AF107"/>
    <mergeCell ref="G107:K107"/>
    <mergeCell ref="M108:AF108"/>
    <mergeCell ref="G108:K108"/>
    <mergeCell ref="G109:K109"/>
    <mergeCell ref="M109:AF109"/>
    <mergeCell ref="F110:J110"/>
    <mergeCell ref="L110:AF110"/>
    <mergeCell ref="F111:J111"/>
    <mergeCell ref="L111:AF111"/>
    <mergeCell ref="F112:J112"/>
    <mergeCell ref="L112:AF112"/>
    <mergeCell ref="F113:J113"/>
    <mergeCell ref="L113:AF113"/>
    <mergeCell ref="M114:AF114"/>
    <mergeCell ref="G114:K114"/>
    <mergeCell ref="G115:K115"/>
    <mergeCell ref="M115:AF115"/>
    <mergeCell ref="L116:AF116"/>
    <mergeCell ref="F116:J116"/>
    <mergeCell ref="F117:J117"/>
    <mergeCell ref="L117:AF117"/>
    <mergeCell ref="F118:J118"/>
    <mergeCell ref="L118:AF118"/>
    <mergeCell ref="L119:AF119"/>
    <mergeCell ref="F119:J119"/>
    <mergeCell ref="M120:AF120"/>
    <mergeCell ref="G120:K120"/>
    <mergeCell ref="L121:AF121"/>
    <mergeCell ref="F121:J121"/>
    <mergeCell ref="M122:AF122"/>
    <mergeCell ref="G122:K122"/>
    <mergeCell ref="E123:I123"/>
    <mergeCell ref="K123:AF123"/>
    <mergeCell ref="L124:AF124"/>
    <mergeCell ref="F124:J124"/>
    <mergeCell ref="L125:AF125"/>
    <mergeCell ref="F125:J125"/>
    <mergeCell ref="F126:J126"/>
    <mergeCell ref="L126:AF126"/>
    <mergeCell ref="F127:J127"/>
    <mergeCell ref="L127:AF127"/>
    <mergeCell ref="F128:J128"/>
    <mergeCell ref="L128:AF128"/>
    <mergeCell ref="M129:AF129"/>
    <mergeCell ref="G129:K129"/>
    <mergeCell ref="M130:AF130"/>
    <mergeCell ref="G130:K130"/>
    <mergeCell ref="M131:AF131"/>
    <mergeCell ref="G131:K131"/>
    <mergeCell ref="G132:K132"/>
    <mergeCell ref="M132:AF132"/>
    <mergeCell ref="G133:K133"/>
    <mergeCell ref="M133:AF133"/>
    <mergeCell ref="G134:K134"/>
    <mergeCell ref="M134:AF134"/>
    <mergeCell ref="G135:K135"/>
    <mergeCell ref="M135:AF135"/>
    <mergeCell ref="F136:J136"/>
    <mergeCell ref="L136:AF136"/>
    <mergeCell ref="F137:J137"/>
    <mergeCell ref="L137:AF137"/>
    <mergeCell ref="L138:AF138"/>
    <mergeCell ref="F138:J138"/>
    <mergeCell ref="G139:K139"/>
    <mergeCell ref="M139:AF139"/>
    <mergeCell ref="M140:AF140"/>
    <mergeCell ref="G140:K140"/>
    <mergeCell ref="L141:AF141"/>
    <mergeCell ref="F141:J141"/>
    <mergeCell ref="L142:AF142"/>
    <mergeCell ref="F142:J142"/>
    <mergeCell ref="G143:K143"/>
    <mergeCell ref="M143:AF143"/>
    <mergeCell ref="E144:I144"/>
    <mergeCell ref="K144:AF144"/>
  </mergeCells>
  <hyperlinks>
    <hyperlink ref="A97" location="'SO01.e2 - Architektonicko...'!C2" display="/"/>
    <hyperlink ref="A98" location="'D.1.4a - Zdravotně techni...'!C2" display="/"/>
    <hyperlink ref="A99" location="'D.1.4b - Vytápění'!C2" display="/"/>
    <hyperlink ref="A100" location="'D.1.4c - Silnoproudá elek...'!C2" display="/"/>
    <hyperlink ref="A102" location="'D.1.4d (11) - EK-CCTV'!C2" display="/"/>
    <hyperlink ref="A103" location="'D.1.4d (14) - EK-EKV'!C2" display="/"/>
    <hyperlink ref="A104" location="'D.1.4d (13) - EK-JČ'!C2" display="/"/>
    <hyperlink ref="A105" location="'D.1.4d (16) - EK-KS-SP'!C2" display="/"/>
    <hyperlink ref="A106" location="'D.1.4d (15) - EK-MT'!C2" display="/"/>
    <hyperlink ref="A107" location="'D.1.4d (10) - EK-SK'!C2" display="/"/>
    <hyperlink ref="A108" location="'D.1.4d (12) - EK-STA'!C2" display="/"/>
    <hyperlink ref="A109" location="'D.1.4d (17) - EK-VS'!C2" display="/"/>
    <hyperlink ref="A110" location="'D.1.4e - Rozvody mediciná...'!C2" display="/"/>
    <hyperlink ref="A111" location="'D.1.4f - Vzduchotechnika'!C2" display="/"/>
    <hyperlink ref="A112" location="'D.1.4g - Měření a regulace'!C2" display="/"/>
    <hyperlink ref="A114" location="'D.1.4h (2) - EPS'!C2" display="/"/>
    <hyperlink ref="A115" location="'D.1.4h (3) - NZS'!C2" display="/"/>
    <hyperlink ref="A116" location="'D.1.4i - Urgentní příjem'!C2" display="/"/>
    <hyperlink ref="A117" location="'D.1.4j - Rozvody chladu'!C2" display="/"/>
    <hyperlink ref="A118" location="'D.1.4k - Zdroj a rozvody ...'!C2" display="/"/>
    <hyperlink ref="A120" location="'D.1.5a_1 - Zdravotnická t...'!C2" display="/"/>
    <hyperlink ref="A122" location="'D.1.6_1.2b - Zabudovaný'!C2" display="/"/>
    <hyperlink ref="A124" location="'SO03.e2 - Architektonicko...'!C2" display="/"/>
    <hyperlink ref="A125" location="'D.1.4a - Zdravotně techni..._01'!C2" display="/"/>
    <hyperlink ref="A126" location="'D.1.4b - Vytápění_01'!C2" display="/"/>
    <hyperlink ref="A127" location="'D.1.4c - Silnoproudá elek..._01'!C2" display="/"/>
    <hyperlink ref="A129" location="'D.1.4d (31) - EK-EKV'!C2" display="/"/>
    <hyperlink ref="A130" location="'D.1.4d (30) - EK-JČ'!C2" display="/"/>
    <hyperlink ref="A131" location="'D.1.4d (33) - EK-KS-SP'!C2" display="/"/>
    <hyperlink ref="A132" location="'D.1.4d (32) - EK-MT'!C2" display="/"/>
    <hyperlink ref="A133" location="'D.1.4d (28) - EK-SK'!C2" display="/"/>
    <hyperlink ref="A134" location="'D.1.4d (29) - EK-STA'!C2" display="/"/>
    <hyperlink ref="A135" location="'D.1.4d (34) - EK-VS'!C2" display="/"/>
    <hyperlink ref="A136" location="'D.1.4f - Vzduchotechnika_01'!C2" display="/"/>
    <hyperlink ref="A137" location="'D.1.4g - Měření a regulace_01'!C2" display="/"/>
    <hyperlink ref="A139" location="'D.1.4h (8) - EPS'!C2" display="/"/>
    <hyperlink ref="A140" location="'D.1.4h (9) - NZS'!C2" display="/"/>
    <hyperlink ref="A141" location="'D.1.4j - Rozvod chladu'!C2" display="/"/>
    <hyperlink ref="A143" location="'D.1.6_3.2b - Zabudovaný'!C2" display="/"/>
    <hyperlink ref="A144"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ROUND((SUM(BE125:BE163)),  2)</f>
        <v>0</v>
      </c>
      <c r="G37" s="38"/>
      <c r="H37" s="38"/>
      <c r="I37" s="137">
        <v>0.20999999999999999</v>
      </c>
      <c r="J37" s="136">
        <f>ROUND(((SUM(BE125:BE163))*I37),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ROUND((SUM(BF125:BF163)),  2)</f>
        <v>0</v>
      </c>
      <c r="G38" s="38"/>
      <c r="H38" s="38"/>
      <c r="I38" s="137">
        <v>0.14999999999999999</v>
      </c>
      <c r="J38" s="136">
        <f>ROUND(((SUM(BF125:BF163))*I38),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(15)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2662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(15)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2664</v>
      </c>
      <c r="G126" s="12"/>
      <c r="H126" s="12"/>
      <c r="I126" s="170"/>
      <c r="J126" s="171">
        <f>BK126</f>
        <v>0</v>
      </c>
      <c r="K126" s="12"/>
      <c r="L126" s="167"/>
      <c r="M126" s="172"/>
      <c r="N126" s="173"/>
      <c r="O126" s="173"/>
      <c r="P126" s="174">
        <f>SUM(P127:P163)</f>
        <v>0</v>
      </c>
      <c r="Q126" s="173"/>
      <c r="R126" s="174">
        <f>SUM(R127:R163)</f>
        <v>0</v>
      </c>
      <c r="S126" s="173"/>
      <c r="T126" s="175">
        <f>SUM(T127:T163)</f>
        <v>0</v>
      </c>
      <c r="U126" s="12"/>
      <c r="V126" s="12"/>
      <c r="W126" s="12"/>
      <c r="X126" s="12"/>
      <c r="Y126" s="12"/>
      <c r="Z126" s="12"/>
      <c r="AA126" s="12"/>
      <c r="AB126" s="12"/>
      <c r="AC126" s="12"/>
      <c r="AD126" s="12"/>
      <c r="AE126" s="12"/>
      <c r="AR126" s="168" t="s">
        <v>82</v>
      </c>
      <c r="AT126" s="176" t="s">
        <v>74</v>
      </c>
      <c r="AU126" s="176" t="s">
        <v>75</v>
      </c>
      <c r="AY126" s="168" t="s">
        <v>253</v>
      </c>
      <c r="BK126" s="177">
        <f>SUM(BK127:BK163)</f>
        <v>0</v>
      </c>
    </row>
    <row r="127" s="2" customFormat="1" ht="16.5" customHeight="1">
      <c r="A127" s="38"/>
      <c r="B127" s="180"/>
      <c r="C127" s="181" t="s">
        <v>82</v>
      </c>
      <c r="D127" s="181" t="s">
        <v>258</v>
      </c>
      <c r="E127" s="182" t="s">
        <v>2446</v>
      </c>
      <c r="F127" s="183" t="s">
        <v>2665</v>
      </c>
      <c r="G127" s="184" t="s">
        <v>1374</v>
      </c>
      <c r="H127" s="185">
        <v>12</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2666</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2667</v>
      </c>
      <c r="G129" s="184" t="s">
        <v>1374</v>
      </c>
      <c r="H129" s="185">
        <v>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2668</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2669</v>
      </c>
      <c r="G131" s="184" t="s">
        <v>1374</v>
      </c>
      <c r="H131" s="185">
        <v>12</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2670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2671</v>
      </c>
      <c r="G133" s="184" t="s">
        <v>1374</v>
      </c>
      <c r="H133" s="185">
        <v>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2672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2673</v>
      </c>
      <c r="G135" s="184" t="s">
        <v>316</v>
      </c>
      <c r="H135" s="185">
        <v>616</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ht="24.15" customHeight="1">
      <c r="A136" s="38"/>
      <c r="B136" s="180"/>
      <c r="C136" s="181" t="s">
        <v>254</v>
      </c>
      <c r="D136" s="181" t="s">
        <v>258</v>
      </c>
      <c r="E136" s="182" t="s">
        <v>2459</v>
      </c>
      <c r="F136" s="183" t="s">
        <v>2674</v>
      </c>
      <c r="G136" s="184" t="s">
        <v>316</v>
      </c>
      <c r="H136" s="185">
        <v>616</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324</v>
      </c>
    </row>
    <row r="137" s="2" customFormat="1">
      <c r="A137" s="38"/>
      <c r="B137" s="39"/>
      <c r="C137" s="38"/>
      <c r="D137" s="195" t="s">
        <v>1362</v>
      </c>
      <c r="E137" s="38"/>
      <c r="F137" s="239" t="s">
        <v>2675</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297</v>
      </c>
      <c r="D138" s="181" t="s">
        <v>258</v>
      </c>
      <c r="E138" s="182" t="s">
        <v>2462</v>
      </c>
      <c r="F138" s="183" t="s">
        <v>2676</v>
      </c>
      <c r="G138" s="184" t="s">
        <v>1374</v>
      </c>
      <c r="H138" s="185">
        <v>28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342</v>
      </c>
    </row>
    <row r="139" s="2" customFormat="1" ht="24.15" customHeight="1">
      <c r="A139" s="38"/>
      <c r="B139" s="180"/>
      <c r="C139" s="181" t="s">
        <v>305</v>
      </c>
      <c r="D139" s="181" t="s">
        <v>258</v>
      </c>
      <c r="E139" s="182" t="s">
        <v>2465</v>
      </c>
      <c r="F139" s="183" t="s">
        <v>2677</v>
      </c>
      <c r="G139" s="184" t="s">
        <v>1374</v>
      </c>
      <c r="H139" s="185">
        <v>28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2668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303</v>
      </c>
      <c r="D141" s="181" t="s">
        <v>258</v>
      </c>
      <c r="E141" s="182" t="s">
        <v>2468</v>
      </c>
      <c r="F141" s="183" t="s">
        <v>2522</v>
      </c>
      <c r="G141" s="184" t="s">
        <v>1374</v>
      </c>
      <c r="H141" s="185">
        <v>1540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ht="24.15" customHeight="1">
      <c r="A142" s="38"/>
      <c r="B142" s="180"/>
      <c r="C142" s="181" t="s">
        <v>313</v>
      </c>
      <c r="D142" s="181" t="s">
        <v>258</v>
      </c>
      <c r="E142" s="182" t="s">
        <v>2470</v>
      </c>
      <c r="F142" s="183" t="s">
        <v>2524</v>
      </c>
      <c r="G142" s="184" t="s">
        <v>1374</v>
      </c>
      <c r="H142" s="185">
        <v>1540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2678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320</v>
      </c>
      <c r="D144" s="181" t="s">
        <v>258</v>
      </c>
      <c r="E144" s="182" t="s">
        <v>2472</v>
      </c>
      <c r="F144" s="183" t="s">
        <v>2679</v>
      </c>
      <c r="G144" s="184" t="s">
        <v>316</v>
      </c>
      <c r="H144" s="185">
        <v>224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ht="24.15" customHeight="1">
      <c r="A145" s="38"/>
      <c r="B145" s="180"/>
      <c r="C145" s="181" t="s">
        <v>324</v>
      </c>
      <c r="D145" s="181" t="s">
        <v>258</v>
      </c>
      <c r="E145" s="182" t="s">
        <v>2474</v>
      </c>
      <c r="F145" s="183" t="s">
        <v>2680</v>
      </c>
      <c r="G145" s="184" t="s">
        <v>316</v>
      </c>
      <c r="H145" s="185">
        <v>224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c r="A146" s="38"/>
      <c r="B146" s="39"/>
      <c r="C146" s="38"/>
      <c r="D146" s="195" t="s">
        <v>1362</v>
      </c>
      <c r="E146" s="38"/>
      <c r="F146" s="239" t="s">
        <v>2681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332</v>
      </c>
      <c r="D147" s="181" t="s">
        <v>258</v>
      </c>
      <c r="E147" s="182" t="s">
        <v>2476</v>
      </c>
      <c r="F147" s="183" t="s">
        <v>2535</v>
      </c>
      <c r="G147" s="184" t="s">
        <v>1374</v>
      </c>
      <c r="H147" s="185">
        <v>30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486</v>
      </c>
    </row>
    <row r="148" s="2" customFormat="1">
      <c r="A148" s="38"/>
      <c r="B148" s="39"/>
      <c r="C148" s="38"/>
      <c r="D148" s="195" t="s">
        <v>1362</v>
      </c>
      <c r="E148" s="38"/>
      <c r="F148" s="239" t="s">
        <v>2682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342</v>
      </c>
      <c r="D149" s="181" t="s">
        <v>258</v>
      </c>
      <c r="E149" s="182" t="s">
        <v>2497</v>
      </c>
      <c r="F149" s="183" t="s">
        <v>2540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504</v>
      </c>
    </row>
    <row r="150" s="2" customFormat="1" ht="24.15" customHeight="1">
      <c r="A150" s="38"/>
      <c r="B150" s="180"/>
      <c r="C150" s="181" t="s">
        <v>8</v>
      </c>
      <c r="D150" s="181" t="s">
        <v>258</v>
      </c>
      <c r="E150" s="182" t="s">
        <v>2499</v>
      </c>
      <c r="F150" s="183" t="s">
        <v>2542</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2683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335</v>
      </c>
      <c r="D152" s="181" t="s">
        <v>258</v>
      </c>
      <c r="E152" s="182" t="s">
        <v>2501</v>
      </c>
      <c r="F152" s="183" t="s">
        <v>2460</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2684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357</v>
      </c>
      <c r="D154" s="181" t="s">
        <v>258</v>
      </c>
      <c r="E154" s="182" t="s">
        <v>2503</v>
      </c>
      <c r="F154" s="183" t="s">
        <v>2685</v>
      </c>
      <c r="G154" s="184" t="s">
        <v>1779</v>
      </c>
      <c r="H154" s="185">
        <v>20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2686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2687</v>
      </c>
      <c r="G156" s="184" t="s">
        <v>1779</v>
      </c>
      <c r="H156" s="185">
        <v>12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2666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2688</v>
      </c>
      <c r="G158" s="184" t="s">
        <v>1779</v>
      </c>
      <c r="H158" s="185">
        <v>5</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2538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2473</v>
      </c>
      <c r="G160" s="184" t="s">
        <v>1779</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2536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7</v>
      </c>
      <c r="D162" s="181" t="s">
        <v>258</v>
      </c>
      <c r="E162" s="182" t="s">
        <v>2513</v>
      </c>
      <c r="F162" s="183" t="s">
        <v>2689</v>
      </c>
      <c r="G162" s="184" t="s">
        <v>1488</v>
      </c>
      <c r="H162" s="185">
        <v>1</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655</v>
      </c>
    </row>
    <row r="163" s="2" customFormat="1">
      <c r="A163" s="38"/>
      <c r="B163" s="39"/>
      <c r="C163" s="38"/>
      <c r="D163" s="195" t="s">
        <v>1362</v>
      </c>
      <c r="E163" s="38"/>
      <c r="F163" s="239" t="s">
        <v>2533</v>
      </c>
      <c r="G163" s="38"/>
      <c r="H163" s="38"/>
      <c r="I163" s="240"/>
      <c r="J163" s="38"/>
      <c r="K163" s="38"/>
      <c r="L163" s="39"/>
      <c r="M163" s="249"/>
      <c r="N163" s="250"/>
      <c r="O163" s="245"/>
      <c r="P163" s="245"/>
      <c r="Q163" s="245"/>
      <c r="R163" s="245"/>
      <c r="S163" s="245"/>
      <c r="T163" s="251"/>
      <c r="U163" s="38"/>
      <c r="V163" s="38"/>
      <c r="W163" s="38"/>
      <c r="X163" s="38"/>
      <c r="Y163" s="38"/>
      <c r="Z163" s="38"/>
      <c r="AA163" s="38"/>
      <c r="AB163" s="38"/>
      <c r="AC163" s="38"/>
      <c r="AD163" s="38"/>
      <c r="AE163" s="38"/>
      <c r="AT163" s="19" t="s">
        <v>1362</v>
      </c>
      <c r="AU163" s="19" t="s">
        <v>82</v>
      </c>
    </row>
    <row r="164" s="2" customFormat="1" ht="6.96" customHeight="1">
      <c r="A164" s="38"/>
      <c r="B164" s="60"/>
      <c r="C164" s="61"/>
      <c r="D164" s="61"/>
      <c r="E164" s="61"/>
      <c r="F164" s="61"/>
      <c r="G164" s="61"/>
      <c r="H164" s="61"/>
      <c r="I164" s="61"/>
      <c r="J164" s="61"/>
      <c r="K164" s="61"/>
      <c r="L164" s="39"/>
      <c r="M164" s="38"/>
      <c r="O164" s="38"/>
      <c r="P164" s="38"/>
      <c r="Q164" s="38"/>
      <c r="R164" s="38"/>
      <c r="S164" s="38"/>
      <c r="T164" s="38"/>
      <c r="U164" s="38"/>
      <c r="V164" s="38"/>
      <c r="W164" s="38"/>
      <c r="X164" s="38"/>
      <c r="Y164" s="38"/>
      <c r="Z164" s="38"/>
      <c r="AA164" s="38"/>
      <c r="AB164" s="38"/>
      <c r="AC164" s="38"/>
      <c r="AD164" s="38"/>
      <c r="AE164" s="38"/>
    </row>
  </sheetData>
  <autoFilter ref="C124:K16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ROUND((SUM(BE125:BE193)),  2)</f>
        <v>0</v>
      </c>
      <c r="G37" s="38"/>
      <c r="H37" s="38"/>
      <c r="I37" s="137">
        <v>0.20999999999999999</v>
      </c>
      <c r="J37" s="136">
        <f>ROUND(((SUM(BE125:BE193))*I37),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ROUND((SUM(BF125:BF193)),  2)</f>
        <v>0</v>
      </c>
      <c r="G38" s="38"/>
      <c r="H38" s="38"/>
      <c r="I38" s="137">
        <v>0.14999999999999999</v>
      </c>
      <c r="J38" s="136">
        <f>ROUND(((SUM(BF125:BF193))*I38),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(10)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(10)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SUM(P127:P193)</f>
        <v>0</v>
      </c>
      <c r="Q126" s="173"/>
      <c r="R126" s="174">
        <f>SUM(R127:R193)</f>
        <v>0</v>
      </c>
      <c r="S126" s="173"/>
      <c r="T126" s="175">
        <f>SUM(T127:T193)</f>
        <v>0</v>
      </c>
      <c r="U126" s="12"/>
      <c r="V126" s="12"/>
      <c r="W126" s="12"/>
      <c r="X126" s="12"/>
      <c r="Y126" s="12"/>
      <c r="Z126" s="12"/>
      <c r="AA126" s="12"/>
      <c r="AB126" s="12"/>
      <c r="AC126" s="12"/>
      <c r="AD126" s="12"/>
      <c r="AE126" s="12"/>
      <c r="AR126" s="168" t="s">
        <v>82</v>
      </c>
      <c r="AT126" s="176" t="s">
        <v>74</v>
      </c>
      <c r="AU126" s="176" t="s">
        <v>75</v>
      </c>
      <c r="AY126" s="168" t="s">
        <v>253</v>
      </c>
      <c r="BK126" s="177">
        <f>SUM(BK127:BK193)</f>
        <v>0</v>
      </c>
    </row>
    <row r="127" s="2" customFormat="1" ht="24.15" customHeight="1">
      <c r="A127" s="38"/>
      <c r="B127" s="180"/>
      <c r="C127" s="181" t="s">
        <v>82</v>
      </c>
      <c r="D127" s="181" t="s">
        <v>258</v>
      </c>
      <c r="E127" s="182" t="s">
        <v>2446</v>
      </c>
      <c r="F127" s="183" t="s">
        <v>2694</v>
      </c>
      <c r="G127" s="184" t="s">
        <v>1374</v>
      </c>
      <c r="H127" s="185">
        <v>86</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2695</v>
      </c>
      <c r="G128" s="184" t="s">
        <v>1374</v>
      </c>
      <c r="H128" s="185">
        <v>86</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2696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2697</v>
      </c>
      <c r="G130" s="184" t="s">
        <v>1374</v>
      </c>
      <c r="H130" s="185">
        <v>36</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2698</v>
      </c>
      <c r="G131" s="184" t="s">
        <v>1374</v>
      </c>
      <c r="H131" s="185">
        <v>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2699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2702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2705</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27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27</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2708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19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19</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2711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21979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21979</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2712</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2715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282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282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2716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8038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8038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2717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113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113</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2720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2455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2527</v>
      </c>
      <c r="G163" s="184" t="s">
        <v>316</v>
      </c>
      <c r="H163" s="185">
        <v>516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2529</v>
      </c>
      <c r="G164" s="184" t="s">
        <v>316</v>
      </c>
      <c r="H164" s="185">
        <v>516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2723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2724</v>
      </c>
      <c r="G166" s="184" t="s">
        <v>316</v>
      </c>
      <c r="H166" s="185">
        <v>108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2725</v>
      </c>
      <c r="G167" s="184" t="s">
        <v>316</v>
      </c>
      <c r="H167" s="185">
        <v>108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2726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2727</v>
      </c>
      <c r="G169" s="184" t="s">
        <v>316</v>
      </c>
      <c r="H169" s="185">
        <v>144</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2728</v>
      </c>
      <c r="G170" s="184" t="s">
        <v>316</v>
      </c>
      <c r="H170" s="185">
        <v>144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2729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7.8" customHeight="1">
      <c r="A172" s="38"/>
      <c r="B172" s="180"/>
      <c r="C172" s="181" t="s">
        <v>519</v>
      </c>
      <c r="D172" s="181" t="s">
        <v>258</v>
      </c>
      <c r="E172" s="182" t="s">
        <v>2539</v>
      </c>
      <c r="F172" s="183" t="s">
        <v>2730</v>
      </c>
      <c r="G172" s="184" t="s">
        <v>316</v>
      </c>
      <c r="H172" s="185">
        <v>196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37.8" customHeight="1">
      <c r="A173" s="38"/>
      <c r="B173" s="180"/>
      <c r="C173" s="181" t="s">
        <v>349</v>
      </c>
      <c r="D173" s="181" t="s">
        <v>258</v>
      </c>
      <c r="E173" s="182" t="s">
        <v>2541</v>
      </c>
      <c r="F173" s="183" t="s">
        <v>2731</v>
      </c>
      <c r="G173" s="184" t="s">
        <v>316</v>
      </c>
      <c r="H173" s="185">
        <v>196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2732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541</v>
      </c>
      <c r="D175" s="181" t="s">
        <v>258</v>
      </c>
      <c r="E175" s="182" t="s">
        <v>2543</v>
      </c>
      <c r="F175" s="183" t="s">
        <v>2535</v>
      </c>
      <c r="G175" s="184" t="s">
        <v>1374</v>
      </c>
      <c r="H175" s="185">
        <v>38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c r="A176" s="38"/>
      <c r="B176" s="39"/>
      <c r="C176" s="38"/>
      <c r="D176" s="195" t="s">
        <v>1362</v>
      </c>
      <c r="E176" s="38"/>
      <c r="F176" s="239" t="s">
        <v>2733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548</v>
      </c>
      <c r="D177" s="181" t="s">
        <v>258</v>
      </c>
      <c r="E177" s="182" t="s">
        <v>2544</v>
      </c>
      <c r="F177" s="183" t="s">
        <v>2457</v>
      </c>
      <c r="G177" s="184" t="s">
        <v>1374</v>
      </c>
      <c r="H177" s="185">
        <v>14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2734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564</v>
      </c>
      <c r="D179" s="181" t="s">
        <v>258</v>
      </c>
      <c r="E179" s="182" t="s">
        <v>2547</v>
      </c>
      <c r="F179" s="183" t="s">
        <v>2540</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ht="24.15" customHeight="1">
      <c r="A180" s="38"/>
      <c r="B180" s="180"/>
      <c r="C180" s="181" t="s">
        <v>572</v>
      </c>
      <c r="D180" s="181" t="s">
        <v>258</v>
      </c>
      <c r="E180" s="182" t="s">
        <v>2549</v>
      </c>
      <c r="F180" s="183" t="s">
        <v>2542</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777</v>
      </c>
    </row>
    <row r="181" s="2" customFormat="1">
      <c r="A181" s="38"/>
      <c r="B181" s="39"/>
      <c r="C181" s="38"/>
      <c r="D181" s="195" t="s">
        <v>1362</v>
      </c>
      <c r="E181" s="38"/>
      <c r="F181" s="239" t="s">
        <v>2461</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591</v>
      </c>
      <c r="D182" s="181" t="s">
        <v>258</v>
      </c>
      <c r="E182" s="182" t="s">
        <v>2550</v>
      </c>
      <c r="F182" s="183" t="s">
        <v>2639</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c r="A183" s="38"/>
      <c r="B183" s="39"/>
      <c r="C183" s="38"/>
      <c r="D183" s="195" t="s">
        <v>1362</v>
      </c>
      <c r="E183" s="38"/>
      <c r="F183" s="239" t="s">
        <v>2461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597</v>
      </c>
      <c r="D184" s="181" t="s">
        <v>258</v>
      </c>
      <c r="E184" s="182" t="s">
        <v>2551</v>
      </c>
      <c r="F184" s="183" t="s">
        <v>2735</v>
      </c>
      <c r="G184" s="184" t="s">
        <v>1374</v>
      </c>
      <c r="H184" s="185">
        <v>314</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793</v>
      </c>
    </row>
    <row r="185" s="2" customFormat="1">
      <c r="A185" s="38"/>
      <c r="B185" s="39"/>
      <c r="C185" s="38"/>
      <c r="D185" s="195" t="s">
        <v>1362</v>
      </c>
      <c r="E185" s="38"/>
      <c r="F185" s="239" t="s">
        <v>2736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1.75" customHeight="1">
      <c r="A186" s="38"/>
      <c r="B186" s="180"/>
      <c r="C186" s="181" t="s">
        <v>608</v>
      </c>
      <c r="D186" s="181" t="s">
        <v>258</v>
      </c>
      <c r="E186" s="182" t="s">
        <v>2552</v>
      </c>
      <c r="F186" s="183" t="s">
        <v>2471</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801</v>
      </c>
    </row>
    <row r="187" s="2" customFormat="1">
      <c r="A187" s="38"/>
      <c r="B187" s="39"/>
      <c r="C187" s="38"/>
      <c r="D187" s="195" t="s">
        <v>1362</v>
      </c>
      <c r="E187" s="38"/>
      <c r="F187" s="239" t="s">
        <v>2461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641</v>
      </c>
      <c r="D188" s="181" t="s">
        <v>258</v>
      </c>
      <c r="E188" s="182" t="s">
        <v>2623</v>
      </c>
      <c r="F188" s="183" t="s">
        <v>2473</v>
      </c>
      <c r="G188" s="184" t="s">
        <v>1779</v>
      </c>
      <c r="H188" s="185">
        <v>24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809</v>
      </c>
    </row>
    <row r="189" s="2" customFormat="1">
      <c r="A189" s="38"/>
      <c r="B189" s="39"/>
      <c r="C189" s="38"/>
      <c r="D189" s="195" t="s">
        <v>1362</v>
      </c>
      <c r="E189" s="38"/>
      <c r="F189" s="239" t="s">
        <v>2737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650</v>
      </c>
      <c r="D190" s="181" t="s">
        <v>258</v>
      </c>
      <c r="E190" s="182" t="s">
        <v>2626</v>
      </c>
      <c r="F190" s="183" t="s">
        <v>2475</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817</v>
      </c>
    </row>
    <row r="191" s="2" customFormat="1">
      <c r="A191" s="38"/>
      <c r="B191" s="39"/>
      <c r="C191" s="38"/>
      <c r="D191" s="195" t="s">
        <v>1362</v>
      </c>
      <c r="E191" s="38"/>
      <c r="F191" s="239" t="s">
        <v>2461</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655</v>
      </c>
      <c r="D192" s="181" t="s">
        <v>258</v>
      </c>
      <c r="E192" s="182" t="s">
        <v>2627</v>
      </c>
      <c r="F192" s="183" t="s">
        <v>2477</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825</v>
      </c>
    </row>
    <row r="193" s="2" customFormat="1">
      <c r="A193" s="38"/>
      <c r="B193" s="39"/>
      <c r="C193" s="38"/>
      <c r="D193" s="195" t="s">
        <v>1362</v>
      </c>
      <c r="E193" s="38"/>
      <c r="F193" s="239" t="s">
        <v>2461</v>
      </c>
      <c r="G193" s="38"/>
      <c r="H193" s="38"/>
      <c r="I193" s="240"/>
      <c r="J193" s="38"/>
      <c r="K193" s="38"/>
      <c r="L193" s="39"/>
      <c r="M193" s="249"/>
      <c r="N193" s="250"/>
      <c r="O193" s="245"/>
      <c r="P193" s="245"/>
      <c r="Q193" s="245"/>
      <c r="R193" s="245"/>
      <c r="S193" s="245"/>
      <c r="T193" s="251"/>
      <c r="U193" s="38"/>
      <c r="V193" s="38"/>
      <c r="W193" s="38"/>
      <c r="X193" s="38"/>
      <c r="Y193" s="38"/>
      <c r="Z193" s="38"/>
      <c r="AA193" s="38"/>
      <c r="AB193" s="38"/>
      <c r="AC193" s="38"/>
      <c r="AD193" s="38"/>
      <c r="AE193" s="38"/>
      <c r="AT193" s="19" t="s">
        <v>1362</v>
      </c>
      <c r="AU193" s="19" t="s">
        <v>82</v>
      </c>
    </row>
    <row r="194" s="2" customFormat="1" ht="6.96" customHeight="1">
      <c r="A194" s="38"/>
      <c r="B194" s="60"/>
      <c r="C194" s="61"/>
      <c r="D194" s="61"/>
      <c r="E194" s="61"/>
      <c r="F194" s="61"/>
      <c r="G194" s="61"/>
      <c r="H194" s="61"/>
      <c r="I194" s="61"/>
      <c r="J194" s="61"/>
      <c r="K194" s="61"/>
      <c r="L194" s="39"/>
      <c r="M194" s="38"/>
      <c r="O194" s="38"/>
      <c r="P194" s="38"/>
      <c r="Q194" s="38"/>
      <c r="R194" s="38"/>
      <c r="S194" s="38"/>
      <c r="T194" s="38"/>
      <c r="U194" s="38"/>
      <c r="V194" s="38"/>
      <c r="W194" s="38"/>
      <c r="X194" s="38"/>
      <c r="Y194" s="38"/>
      <c r="Z194" s="38"/>
      <c r="AA194" s="38"/>
      <c r="AB194" s="38"/>
      <c r="AC194" s="38"/>
      <c r="AD194" s="38"/>
      <c r="AE194" s="38"/>
    </row>
  </sheetData>
  <autoFilter ref="C124:K19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2738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ROUND((SUM(BE125:BE158)),  2)</f>
        <v>0</v>
      </c>
      <c r="G37" s="38"/>
      <c r="H37" s="38"/>
      <c r="I37" s="137">
        <v>0.20999999999999999</v>
      </c>
      <c r="J37" s="136">
        <f>ROUND(((SUM(BE125:BE158))*I37),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ROUND((SUM(BF125:BF158)),  2)</f>
        <v>0</v>
      </c>
      <c r="G38" s="38"/>
      <c r="H38" s="38"/>
      <c r="I38" s="137">
        <v>0.14999999999999999</v>
      </c>
      <c r="J38" s="136">
        <f>ROUND(((SUM(BF125:BF158))*I38),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(12)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2739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(12)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2741</v>
      </c>
      <c r="G126" s="12"/>
      <c r="H126" s="12"/>
      <c r="I126" s="170"/>
      <c r="J126" s="171">
        <f>BK126</f>
        <v>0</v>
      </c>
      <c r="K126" s="12"/>
      <c r="L126" s="167"/>
      <c r="M126" s="172"/>
      <c r="N126" s="173"/>
      <c r="O126" s="173"/>
      <c r="P126" s="174">
        <f>SUM(P127:P158)</f>
        <v>0</v>
      </c>
      <c r="Q126" s="173"/>
      <c r="R126" s="174">
        <f>SUM(R127:R158)</f>
        <v>0</v>
      </c>
      <c r="S126" s="173"/>
      <c r="T126" s="175">
        <f>SUM(T127:T158)</f>
        <v>0</v>
      </c>
      <c r="U126" s="12"/>
      <c r="V126" s="12"/>
      <c r="W126" s="12"/>
      <c r="X126" s="12"/>
      <c r="Y126" s="12"/>
      <c r="Z126" s="12"/>
      <c r="AA126" s="12"/>
      <c r="AB126" s="12"/>
      <c r="AC126" s="12"/>
      <c r="AD126" s="12"/>
      <c r="AE126" s="12"/>
      <c r="AR126" s="168" t="s">
        <v>82</v>
      </c>
      <c r="AT126" s="176" t="s">
        <v>74</v>
      </c>
      <c r="AU126" s="176" t="s">
        <v>75</v>
      </c>
      <c r="AY126" s="168" t="s">
        <v>253</v>
      </c>
      <c r="BK126" s="177">
        <f>SUM(BK127:BK158)</f>
        <v>0</v>
      </c>
    </row>
    <row r="127" s="2" customFormat="1" ht="16.5" customHeight="1">
      <c r="A127" s="38"/>
      <c r="B127" s="180"/>
      <c r="C127" s="181" t="s">
        <v>82</v>
      </c>
      <c r="D127" s="181" t="s">
        <v>258</v>
      </c>
      <c r="E127" s="182" t="s">
        <v>2446</v>
      </c>
      <c r="F127" s="183" t="s">
        <v>2742</v>
      </c>
      <c r="G127" s="184" t="s">
        <v>1374</v>
      </c>
      <c r="H127" s="185">
        <v>17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2744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1172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1172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2748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119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119</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2749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2535</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2750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324</v>
      </c>
      <c r="D144" s="181" t="s">
        <v>258</v>
      </c>
      <c r="E144" s="182" t="s">
        <v>2474</v>
      </c>
      <c r="F144" s="183" t="s">
        <v>2457</v>
      </c>
      <c r="G144" s="184" t="s">
        <v>1374</v>
      </c>
      <c r="H144" s="185">
        <v>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c r="A145" s="38"/>
      <c r="B145" s="39"/>
      <c r="C145" s="38"/>
      <c r="D145" s="195" t="s">
        <v>1362</v>
      </c>
      <c r="E145" s="38"/>
      <c r="F145" s="239" t="s">
        <v>2464</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332</v>
      </c>
      <c r="D146" s="181" t="s">
        <v>258</v>
      </c>
      <c r="E146" s="182" t="s">
        <v>2476</v>
      </c>
      <c r="F146" s="183" t="s">
        <v>2540</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ht="24.15" customHeight="1">
      <c r="A147" s="38"/>
      <c r="B147" s="180"/>
      <c r="C147" s="181" t="s">
        <v>342</v>
      </c>
      <c r="D147" s="181" t="s">
        <v>258</v>
      </c>
      <c r="E147" s="182" t="s">
        <v>2497</v>
      </c>
      <c r="F147" s="183" t="s">
        <v>2542</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33" customHeight="1">
      <c r="A149" s="38"/>
      <c r="B149" s="180"/>
      <c r="C149" s="181" t="s">
        <v>8</v>
      </c>
      <c r="D149" s="181" t="s">
        <v>258</v>
      </c>
      <c r="E149" s="182" t="s">
        <v>2499</v>
      </c>
      <c r="F149" s="183" t="s">
        <v>2460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2461</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2751</v>
      </c>
      <c r="G151" s="184" t="s">
        <v>1779</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2571</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2473</v>
      </c>
      <c r="G153" s="184" t="s">
        <v>1779</v>
      </c>
      <c r="H153" s="185">
        <v>6</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2571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2475</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442</v>
      </c>
      <c r="D157" s="181" t="s">
        <v>258</v>
      </c>
      <c r="E157" s="182" t="s">
        <v>2508</v>
      </c>
      <c r="F157" s="183" t="s">
        <v>2477</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597</v>
      </c>
    </row>
    <row r="158" s="2" customFormat="1">
      <c r="A158" s="38"/>
      <c r="B158" s="39"/>
      <c r="C158" s="38"/>
      <c r="D158" s="195" t="s">
        <v>1362</v>
      </c>
      <c r="E158" s="38"/>
      <c r="F158" s="239" t="s">
        <v>2461</v>
      </c>
      <c r="G158" s="38"/>
      <c r="H158" s="38"/>
      <c r="I158" s="240"/>
      <c r="J158" s="38"/>
      <c r="K158" s="38"/>
      <c r="L158" s="39"/>
      <c r="M158" s="249"/>
      <c r="N158" s="250"/>
      <c r="O158" s="245"/>
      <c r="P158" s="245"/>
      <c r="Q158" s="245"/>
      <c r="R158" s="245"/>
      <c r="S158" s="245"/>
      <c r="T158" s="251"/>
      <c r="U158" s="38"/>
      <c r="V158" s="38"/>
      <c r="W158" s="38"/>
      <c r="X158" s="38"/>
      <c r="Y158" s="38"/>
      <c r="Z158" s="38"/>
      <c r="AA158" s="38"/>
      <c r="AB158" s="38"/>
      <c r="AC158" s="38"/>
      <c r="AD158" s="38"/>
      <c r="AE158" s="38"/>
      <c r="AT158" s="19" t="s">
        <v>1362</v>
      </c>
      <c r="AU158" s="19" t="s">
        <v>82</v>
      </c>
    </row>
    <row r="159" s="2" customFormat="1" ht="6.96" customHeight="1">
      <c r="A159" s="38"/>
      <c r="B159" s="60"/>
      <c r="C159" s="61"/>
      <c r="D159" s="61"/>
      <c r="E159" s="61"/>
      <c r="F159" s="61"/>
      <c r="G159" s="61"/>
      <c r="H159" s="61"/>
      <c r="I159" s="61"/>
      <c r="J159" s="61"/>
      <c r="K159" s="61"/>
      <c r="L159" s="39"/>
      <c r="M159" s="38"/>
      <c r="O159" s="38"/>
      <c r="P159" s="38"/>
      <c r="Q159" s="38"/>
      <c r="R159" s="38"/>
      <c r="S159" s="38"/>
      <c r="T159" s="38"/>
      <c r="U159" s="38"/>
      <c r="V159" s="38"/>
      <c r="W159" s="38"/>
      <c r="X159" s="38"/>
      <c r="Y159" s="38"/>
      <c r="Z159" s="38"/>
      <c r="AA159" s="38"/>
      <c r="AB159" s="38"/>
      <c r="AC159" s="38"/>
      <c r="AD159" s="38"/>
      <c r="AE159" s="38"/>
    </row>
  </sheetData>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2752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(17)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2753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(17)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2754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8</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2757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9</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2760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2750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2766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10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6</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2571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324</v>
      </c>
      <c r="D149" s="181" t="s">
        <v>258</v>
      </c>
      <c r="E149" s="182" t="s">
        <v>2474</v>
      </c>
      <c r="F149" s="183" t="s">
        <v>2771</v>
      </c>
      <c r="G149" s="184" t="s">
        <v>1488</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2467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2476</v>
      </c>
      <c r="F151" s="183" t="s">
        <v>2473</v>
      </c>
      <c r="G151" s="184" t="s">
        <v>1779</v>
      </c>
      <c r="H151" s="185">
        <v>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2464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2461</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ROUND((SUM(BE125:BE182)),  2)</f>
        <v>0</v>
      </c>
      <c r="G37" s="38"/>
      <c r="H37" s="38"/>
      <c r="I37" s="137">
        <v>0.20999999999999999</v>
      </c>
      <c r="J37" s="136">
        <f>ROUND(((SUM(BE125:BE182))*I37),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ROUND((SUM(BF125:BF182)),  2)</f>
        <v>0</v>
      </c>
      <c r="G38" s="38"/>
      <c r="H38" s="38"/>
      <c r="I38" s="137">
        <v>0.14999999999999999</v>
      </c>
      <c r="J38" s="136">
        <f>ROUND(((SUM(BF125:BF182))*I38),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D.1.4e - Rozvody medicinálních plynů</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D.1.4e - Rozvody medicinálních plynů</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2774</v>
      </c>
      <c r="F126" s="169" t="s">
        <v>133</v>
      </c>
      <c r="G126" s="12"/>
      <c r="H126" s="12"/>
      <c r="I126" s="170"/>
      <c r="J126" s="171">
        <f>BK126</f>
        <v>0</v>
      </c>
      <c r="K126" s="12"/>
      <c r="L126" s="167"/>
      <c r="M126" s="172"/>
      <c r="N126" s="173"/>
      <c r="O126" s="173"/>
      <c r="P126" s="174">
        <f>SUM(P127:P182)</f>
        <v>0</v>
      </c>
      <c r="Q126" s="173"/>
      <c r="R126" s="174">
        <f>SUM(R127:R182)</f>
        <v>0</v>
      </c>
      <c r="S126" s="173"/>
      <c r="T126" s="175">
        <f>SUM(T127:T182)</f>
        <v>0</v>
      </c>
      <c r="U126" s="12"/>
      <c r="V126" s="12"/>
      <c r="W126" s="12"/>
      <c r="X126" s="12"/>
      <c r="Y126" s="12"/>
      <c r="Z126" s="12"/>
      <c r="AA126" s="12"/>
      <c r="AB126" s="12"/>
      <c r="AC126" s="12"/>
      <c r="AD126" s="12"/>
      <c r="AE126" s="12"/>
      <c r="AR126" s="168" t="s">
        <v>82</v>
      </c>
      <c r="AT126" s="176" t="s">
        <v>74</v>
      </c>
      <c r="AU126" s="176" t="s">
        <v>75</v>
      </c>
      <c r="AY126" s="168" t="s">
        <v>253</v>
      </c>
      <c r="BK126" s="177">
        <f>SUM(BK127:BK182)</f>
        <v>0</v>
      </c>
    </row>
    <row r="127" s="2" customFormat="1" ht="16.5" customHeight="1">
      <c r="A127" s="38"/>
      <c r="B127" s="180"/>
      <c r="C127" s="181" t="s">
        <v>82</v>
      </c>
      <c r="D127" s="181" t="s">
        <v>258</v>
      </c>
      <c r="E127" s="182" t="s">
        <v>2775</v>
      </c>
      <c r="F127" s="183" t="s">
        <v>2776</v>
      </c>
      <c r="G127" s="184" t="s">
        <v>316</v>
      </c>
      <c r="H127" s="185">
        <v>160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2777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2778</v>
      </c>
      <c r="F129" s="183" t="s">
        <v>2779</v>
      </c>
      <c r="G129" s="184" t="s">
        <v>316</v>
      </c>
      <c r="H129" s="185">
        <v>428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2777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2780</v>
      </c>
      <c r="F131" s="183" t="s">
        <v>2781</v>
      </c>
      <c r="G131" s="184" t="s">
        <v>316</v>
      </c>
      <c r="H131" s="185">
        <v>320</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2777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2782</v>
      </c>
      <c r="F133" s="183" t="s">
        <v>2783</v>
      </c>
      <c r="G133" s="184" t="s">
        <v>316</v>
      </c>
      <c r="H133" s="185">
        <v>82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2777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2784</v>
      </c>
      <c r="F135" s="183" t="s">
        <v>2785</v>
      </c>
      <c r="G135" s="184" t="s">
        <v>1374</v>
      </c>
      <c r="H135" s="185">
        <v>75</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2777</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2786</v>
      </c>
      <c r="F137" s="183" t="s">
        <v>2787</v>
      </c>
      <c r="G137" s="184" t="s">
        <v>1374</v>
      </c>
      <c r="H137" s="185">
        <v>210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2777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2788</v>
      </c>
      <c r="F139" s="183" t="s">
        <v>2789</v>
      </c>
      <c r="G139" s="184" t="s">
        <v>1374</v>
      </c>
      <c r="H139" s="185">
        <v>155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2777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2790</v>
      </c>
      <c r="F141" s="183" t="s">
        <v>2791</v>
      </c>
      <c r="G141" s="184" t="s">
        <v>1374</v>
      </c>
      <c r="H141" s="185">
        <v>35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2777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2792</v>
      </c>
      <c r="F143" s="183" t="s">
        <v>2793</v>
      </c>
      <c r="G143" s="184" t="s">
        <v>1374</v>
      </c>
      <c r="H143" s="185">
        <v>392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2777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2794</v>
      </c>
      <c r="F145" s="183" t="s">
        <v>2795</v>
      </c>
      <c r="G145" s="184" t="s">
        <v>1374</v>
      </c>
      <c r="H145" s="185">
        <v>213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2777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2796</v>
      </c>
      <c r="F147" s="183" t="s">
        <v>2797</v>
      </c>
      <c r="G147" s="184" t="s">
        <v>1374</v>
      </c>
      <c r="H147" s="185">
        <v>41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2777</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2798</v>
      </c>
      <c r="F149" s="183" t="s">
        <v>2799</v>
      </c>
      <c r="G149" s="184" t="s">
        <v>316</v>
      </c>
      <c r="H149" s="185">
        <v>990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2777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2800</v>
      </c>
      <c r="F151" s="183" t="s">
        <v>2801</v>
      </c>
      <c r="G151" s="184" t="s">
        <v>316</v>
      </c>
      <c r="H151" s="185">
        <v>990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2777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2802</v>
      </c>
      <c r="F153" s="183" t="s">
        <v>2803</v>
      </c>
      <c r="G153" s="184" t="s">
        <v>316</v>
      </c>
      <c r="H153" s="185">
        <v>990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2777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8</v>
      </c>
      <c r="D155" s="181" t="s">
        <v>258</v>
      </c>
      <c r="E155" s="182" t="s">
        <v>2804</v>
      </c>
      <c r="F155" s="183" t="s">
        <v>2805</v>
      </c>
      <c r="G155" s="184" t="s">
        <v>870</v>
      </c>
      <c r="H155" s="185">
        <v>6.2999999999999998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515</v>
      </c>
    </row>
    <row r="156" s="2" customFormat="1">
      <c r="A156" s="38"/>
      <c r="B156" s="39"/>
      <c r="C156" s="38"/>
      <c r="D156" s="195" t="s">
        <v>1362</v>
      </c>
      <c r="E156" s="38"/>
      <c r="F156" s="239" t="s">
        <v>2806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335</v>
      </c>
      <c r="D157" s="181" t="s">
        <v>258</v>
      </c>
      <c r="E157" s="182" t="s">
        <v>2807</v>
      </c>
      <c r="F157" s="183" t="s">
        <v>2808</v>
      </c>
      <c r="G157" s="184" t="s">
        <v>316</v>
      </c>
      <c r="H157" s="185">
        <v>10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c r="A158" s="38"/>
      <c r="B158" s="39"/>
      <c r="C158" s="38"/>
      <c r="D158" s="195" t="s">
        <v>1362</v>
      </c>
      <c r="E158" s="38"/>
      <c r="F158" s="239" t="s">
        <v>2777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357</v>
      </c>
      <c r="D159" s="181" t="s">
        <v>258</v>
      </c>
      <c r="E159" s="182" t="s">
        <v>2809</v>
      </c>
      <c r="F159" s="183" t="s">
        <v>2810</v>
      </c>
      <c r="G159" s="184" t="s">
        <v>316</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548</v>
      </c>
    </row>
    <row r="160" s="2" customFormat="1">
      <c r="A160" s="38"/>
      <c r="B160" s="39"/>
      <c r="C160" s="38"/>
      <c r="D160" s="195" t="s">
        <v>1362</v>
      </c>
      <c r="E160" s="38"/>
      <c r="F160" s="239" t="s">
        <v>2777</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437</v>
      </c>
      <c r="D161" s="181" t="s">
        <v>258</v>
      </c>
      <c r="E161" s="182" t="s">
        <v>2811</v>
      </c>
      <c r="F161" s="183" t="s">
        <v>2812</v>
      </c>
      <c r="G161" s="184" t="s">
        <v>2813</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572</v>
      </c>
    </row>
    <row r="162" s="2" customFormat="1">
      <c r="A162" s="38"/>
      <c r="B162" s="39"/>
      <c r="C162" s="38"/>
      <c r="D162" s="195" t="s">
        <v>1362</v>
      </c>
      <c r="E162" s="38"/>
      <c r="F162" s="239" t="s">
        <v>2777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442</v>
      </c>
      <c r="D163" s="181" t="s">
        <v>258</v>
      </c>
      <c r="E163" s="182" t="s">
        <v>2814</v>
      </c>
      <c r="F163" s="183" t="s">
        <v>2815</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597</v>
      </c>
    </row>
    <row r="164" s="2" customFormat="1">
      <c r="A164" s="38"/>
      <c r="B164" s="39"/>
      <c r="C164" s="38"/>
      <c r="D164" s="195" t="s">
        <v>1362</v>
      </c>
      <c r="E164" s="38"/>
      <c r="F164" s="239" t="s">
        <v>2777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1.75" customHeight="1">
      <c r="A165" s="38"/>
      <c r="B165" s="180"/>
      <c r="C165" s="181" t="s">
        <v>446</v>
      </c>
      <c r="D165" s="181" t="s">
        <v>258</v>
      </c>
      <c r="E165" s="182" t="s">
        <v>2816</v>
      </c>
      <c r="F165" s="183" t="s">
        <v>2817</v>
      </c>
      <c r="G165" s="184" t="s">
        <v>1374</v>
      </c>
      <c r="H165" s="185">
        <v>35</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641</v>
      </c>
    </row>
    <row r="166" s="2" customFormat="1">
      <c r="A166" s="38"/>
      <c r="B166" s="39"/>
      <c r="C166" s="38"/>
      <c r="D166" s="195" t="s">
        <v>1362</v>
      </c>
      <c r="E166" s="38"/>
      <c r="F166" s="239" t="s">
        <v>2777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7</v>
      </c>
      <c r="D167" s="181" t="s">
        <v>258</v>
      </c>
      <c r="E167" s="182" t="s">
        <v>2818</v>
      </c>
      <c r="F167" s="183" t="s">
        <v>2819</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655</v>
      </c>
    </row>
    <row r="168" s="2" customFormat="1">
      <c r="A168" s="38"/>
      <c r="B168" s="39"/>
      <c r="C168" s="38"/>
      <c r="D168" s="195" t="s">
        <v>1362</v>
      </c>
      <c r="E168" s="38"/>
      <c r="F168" s="239" t="s">
        <v>2777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458</v>
      </c>
      <c r="D169" s="181" t="s">
        <v>258</v>
      </c>
      <c r="E169" s="182" t="s">
        <v>2820</v>
      </c>
      <c r="F169" s="183" t="s">
        <v>2821</v>
      </c>
      <c r="G169" s="184" t="s">
        <v>1374</v>
      </c>
      <c r="H169" s="185">
        <v>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665</v>
      </c>
    </row>
    <row r="170" s="2" customFormat="1">
      <c r="A170" s="38"/>
      <c r="B170" s="39"/>
      <c r="C170" s="38"/>
      <c r="D170" s="195" t="s">
        <v>1362</v>
      </c>
      <c r="E170" s="38"/>
      <c r="F170" s="239" t="s">
        <v>2777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464</v>
      </c>
      <c r="D171" s="181" t="s">
        <v>258</v>
      </c>
      <c r="E171" s="182" t="s">
        <v>2822</v>
      </c>
      <c r="F171" s="183" t="s">
        <v>2823</v>
      </c>
      <c r="G171" s="184" t="s">
        <v>1488</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674</v>
      </c>
    </row>
    <row r="172" s="2" customFormat="1">
      <c r="A172" s="38"/>
      <c r="B172" s="39"/>
      <c r="C172" s="38"/>
      <c r="D172" s="195" t="s">
        <v>1362</v>
      </c>
      <c r="E172" s="38"/>
      <c r="F172" s="239" t="s">
        <v>2777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472</v>
      </c>
      <c r="D173" s="181" t="s">
        <v>258</v>
      </c>
      <c r="E173" s="182" t="s">
        <v>2824</v>
      </c>
      <c r="F173" s="183" t="s">
        <v>2825</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682</v>
      </c>
    </row>
    <row r="174" s="2" customFormat="1">
      <c r="A174" s="38"/>
      <c r="B174" s="39"/>
      <c r="C174" s="38"/>
      <c r="D174" s="195" t="s">
        <v>1362</v>
      </c>
      <c r="E174" s="38"/>
      <c r="F174" s="239" t="s">
        <v>2777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480</v>
      </c>
      <c r="D175" s="181" t="s">
        <v>258</v>
      </c>
      <c r="E175" s="182" t="s">
        <v>2826</v>
      </c>
      <c r="F175" s="183" t="s">
        <v>2827</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690</v>
      </c>
    </row>
    <row r="176" s="2" customFormat="1">
      <c r="A176" s="38"/>
      <c r="B176" s="39"/>
      <c r="C176" s="38"/>
      <c r="D176" s="195" t="s">
        <v>1362</v>
      </c>
      <c r="E176" s="38"/>
      <c r="F176" s="239" t="s">
        <v>2777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486</v>
      </c>
      <c r="D177" s="181" t="s">
        <v>258</v>
      </c>
      <c r="E177" s="182" t="s">
        <v>2828</v>
      </c>
      <c r="F177" s="183" t="s">
        <v>2829</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698</v>
      </c>
    </row>
    <row r="178" s="2" customFormat="1">
      <c r="A178" s="38"/>
      <c r="B178" s="39"/>
      <c r="C178" s="38"/>
      <c r="D178" s="195" t="s">
        <v>1362</v>
      </c>
      <c r="E178" s="38"/>
      <c r="F178" s="239" t="s">
        <v>2777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492</v>
      </c>
      <c r="D179" s="181" t="s">
        <v>258</v>
      </c>
      <c r="E179" s="182" t="s">
        <v>2830</v>
      </c>
      <c r="F179" s="183" t="s">
        <v>2831</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706</v>
      </c>
    </row>
    <row r="180" s="2" customFormat="1">
      <c r="A180" s="38"/>
      <c r="B180" s="39"/>
      <c r="C180" s="38"/>
      <c r="D180" s="195" t="s">
        <v>1362</v>
      </c>
      <c r="E180" s="38"/>
      <c r="F180" s="239" t="s">
        <v>2777</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504</v>
      </c>
      <c r="D181" s="181" t="s">
        <v>258</v>
      </c>
      <c r="E181" s="182" t="s">
        <v>2832</v>
      </c>
      <c r="F181" s="183" t="s">
        <v>2833</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714</v>
      </c>
    </row>
    <row r="182" s="2" customFormat="1">
      <c r="A182" s="38"/>
      <c r="B182" s="39"/>
      <c r="C182" s="38"/>
      <c r="D182" s="195" t="s">
        <v>1362</v>
      </c>
      <c r="E182" s="38"/>
      <c r="F182" s="239" t="s">
        <v>2777</v>
      </c>
      <c r="G182" s="38"/>
      <c r="H182" s="38"/>
      <c r="I182" s="240"/>
      <c r="J182" s="38"/>
      <c r="K182" s="38"/>
      <c r="L182" s="39"/>
      <c r="M182" s="249"/>
      <c r="N182" s="250"/>
      <c r="O182" s="245"/>
      <c r="P182" s="245"/>
      <c r="Q182" s="245"/>
      <c r="R182" s="245"/>
      <c r="S182" s="245"/>
      <c r="T182" s="251"/>
      <c r="U182" s="38"/>
      <c r="V182" s="38"/>
      <c r="W182" s="38"/>
      <c r="X182" s="38"/>
      <c r="Y182" s="38"/>
      <c r="Z182" s="38"/>
      <c r="AA182" s="38"/>
      <c r="AB182" s="38"/>
      <c r="AC182" s="38"/>
      <c r="AD182" s="38"/>
      <c r="AE182" s="38"/>
      <c r="AT182" s="19" t="s">
        <v>1362</v>
      </c>
      <c r="AU182" s="19" t="s">
        <v>82</v>
      </c>
    </row>
    <row r="183" s="2" customFormat="1" ht="6.96" customHeight="1">
      <c r="A183" s="38"/>
      <c r="B183" s="60"/>
      <c r="C183" s="61"/>
      <c r="D183" s="61"/>
      <c r="E183" s="61"/>
      <c r="F183" s="61"/>
      <c r="G183" s="61"/>
      <c r="H183" s="61"/>
      <c r="I183" s="61"/>
      <c r="J183" s="61"/>
      <c r="K183" s="61"/>
      <c r="L183" s="39"/>
      <c r="M183" s="38"/>
      <c r="O183" s="38"/>
      <c r="P183" s="38"/>
      <c r="Q183" s="38"/>
      <c r="R183" s="38"/>
      <c r="S183" s="38"/>
      <c r="T183" s="38"/>
      <c r="U183" s="38"/>
      <c r="V183" s="38"/>
      <c r="W183" s="38"/>
      <c r="X183" s="38"/>
      <c r="Y183" s="38"/>
      <c r="Z183" s="38"/>
      <c r="AA183" s="38"/>
      <c r="AB183" s="38"/>
      <c r="AC183" s="38"/>
      <c r="AD183" s="38"/>
      <c r="AE183" s="38"/>
    </row>
  </sheetData>
  <autoFilter ref="C124:K18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ROUND((SUM(BE137:BE493)),  2)</f>
        <v>0</v>
      </c>
      <c r="G37" s="38"/>
      <c r="H37" s="38"/>
      <c r="I37" s="137">
        <v>0.20999999999999999</v>
      </c>
      <c r="J37" s="136">
        <f>ROUND(((SUM(BE137:BE493))*I37),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ROUND((SUM(BF137:BF493)),  2)</f>
        <v>0</v>
      </c>
      <c r="G38" s="38"/>
      <c r="H38" s="38"/>
      <c r="I38" s="137">
        <v>0.14999999999999999</v>
      </c>
      <c r="J38" s="136">
        <f>ROUND(((SUM(BF137:BF493))*I38),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ROUND((SUM(BG137:BG493)),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ROUND((SUM(BH137:BH493)),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ROUND((SUM(BI137:BI493)),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2835</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2836</v>
      </c>
      <c r="E102" s="151"/>
      <c r="F102" s="151"/>
      <c r="G102" s="151"/>
      <c r="H102" s="151"/>
      <c r="I102" s="151"/>
      <c r="J102" s="152">
        <f>J276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2837</v>
      </c>
      <c r="E103" s="151"/>
      <c r="F103" s="151"/>
      <c r="G103" s="151"/>
      <c r="H103" s="151"/>
      <c r="I103" s="151"/>
      <c r="J103" s="152">
        <f>J361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2838</v>
      </c>
      <c r="E104" s="151"/>
      <c r="F104" s="151"/>
      <c r="G104" s="151"/>
      <c r="H104" s="151"/>
      <c r="I104" s="151"/>
      <c r="J104" s="152">
        <f>J426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2839</v>
      </c>
      <c r="E105" s="151"/>
      <c r="F105" s="151"/>
      <c r="G105" s="151"/>
      <c r="H105" s="151"/>
      <c r="I105" s="151"/>
      <c r="J105" s="152">
        <f>J449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2840</v>
      </c>
      <c r="E106" s="151"/>
      <c r="F106" s="151"/>
      <c r="G106" s="151"/>
      <c r="H106" s="151"/>
      <c r="I106" s="151"/>
      <c r="J106" s="152">
        <f>J460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2841</v>
      </c>
      <c r="E107" s="151"/>
      <c r="F107" s="151"/>
      <c r="G107" s="151"/>
      <c r="H107" s="151"/>
      <c r="I107" s="151"/>
      <c r="J107" s="152">
        <f>J463</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2842</v>
      </c>
      <c r="E108" s="151"/>
      <c r="F108" s="151"/>
      <c r="G108" s="151"/>
      <c r="H108" s="151"/>
      <c r="I108" s="151"/>
      <c r="J108" s="152">
        <f>J465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2843</v>
      </c>
      <c r="E109" s="151"/>
      <c r="F109" s="151"/>
      <c r="G109" s="151"/>
      <c r="H109" s="151"/>
      <c r="I109" s="151"/>
      <c r="J109" s="152">
        <f>J467</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2844</v>
      </c>
      <c r="E110" s="151"/>
      <c r="F110" s="151"/>
      <c r="G110" s="151"/>
      <c r="H110" s="151"/>
      <c r="I110" s="151"/>
      <c r="J110" s="152">
        <f>J469</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2845</v>
      </c>
      <c r="E111" s="151"/>
      <c r="F111" s="151"/>
      <c r="G111" s="151"/>
      <c r="H111" s="151"/>
      <c r="I111" s="151"/>
      <c r="J111" s="152">
        <f>J472</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2846</v>
      </c>
      <c r="E112" s="151"/>
      <c r="F112" s="151"/>
      <c r="G112" s="151"/>
      <c r="H112" s="151"/>
      <c r="I112" s="151"/>
      <c r="J112" s="152">
        <f>J487</f>
        <v>0</v>
      </c>
      <c r="K112" s="9"/>
      <c r="L112" s="149"/>
      <c r="S112" s="9"/>
      <c r="T112" s="9"/>
      <c r="U112" s="9"/>
      <c r="V112" s="9"/>
      <c r="W112" s="9"/>
      <c r="X112" s="9"/>
      <c r="Y112" s="9"/>
      <c r="Z112" s="9"/>
      <c r="AA112" s="9"/>
      <c r="AB112" s="9"/>
      <c r="AC112" s="9"/>
      <c r="AD112" s="9"/>
      <c r="AE112" s="9"/>
    </row>
    <row r="113" s="9" customFormat="1" ht="24.96" customHeight="1">
      <c r="A113" s="9"/>
      <c r="B113" s="149"/>
      <c r="C113" s="9"/>
      <c r="D113" s="150" t="s">
        <v>2847</v>
      </c>
      <c r="E113" s="151"/>
      <c r="F113" s="151"/>
      <c r="G113" s="151"/>
      <c r="H113" s="151"/>
      <c r="I113" s="151"/>
      <c r="J113" s="152">
        <f>J490</f>
        <v>0</v>
      </c>
      <c r="K113" s="9"/>
      <c r="L113" s="149"/>
      <c r="S113" s="9"/>
      <c r="T113" s="9"/>
      <c r="U113" s="9"/>
      <c r="V113" s="9"/>
      <c r="W113" s="9"/>
      <c r="X113" s="9"/>
      <c r="Y113" s="9"/>
      <c r="Z113" s="9"/>
      <c r="AA113" s="9"/>
      <c r="AB113" s="9"/>
      <c r="AC113" s="9"/>
      <c r="AD113" s="9"/>
      <c r="AE113" s="9"/>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238</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FNOL Novostavba Pavilonu B</v>
      </c>
      <c r="F123" s="32"/>
      <c r="G123" s="32"/>
      <c r="H123" s="32"/>
      <c r="I123" s="38"/>
      <c r="J123" s="38"/>
      <c r="K123" s="38"/>
      <c r="L123" s="55"/>
      <c r="S123" s="38"/>
      <c r="T123" s="38"/>
      <c r="U123" s="38"/>
      <c r="V123" s="38"/>
      <c r="W123" s="38"/>
      <c r="X123" s="38"/>
      <c r="Y123" s="38"/>
      <c r="Z123" s="38"/>
      <c r="AA123" s="38"/>
      <c r="AB123" s="38"/>
      <c r="AC123" s="38"/>
      <c r="AD123" s="38"/>
      <c r="AE123" s="38"/>
    </row>
    <row r="124" s="1" customFormat="1" ht="12" customHeight="1">
      <c r="B124" s="22"/>
      <c r="C124" s="32" t="s">
        <v>209</v>
      </c>
      <c r="L124" s="22"/>
    </row>
    <row r="125" s="1" customFormat="1" ht="16.5" customHeight="1">
      <c r="B125" s="22"/>
      <c r="E125" s="130" t="s">
        <v>210</v>
      </c>
      <c r="F125" s="1"/>
      <c r="G125" s="1"/>
      <c r="H125" s="1"/>
      <c r="L125" s="22"/>
    </row>
    <row r="126" s="1" customFormat="1" ht="12" customHeight="1">
      <c r="B126" s="22"/>
      <c r="C126" s="32" t="s">
        <v>211</v>
      </c>
      <c r="L126" s="22"/>
    </row>
    <row r="127" s="2" customFormat="1" ht="16.5" customHeight="1">
      <c r="A127" s="38"/>
      <c r="B127" s="39"/>
      <c r="C127" s="38"/>
      <c r="D127" s="38"/>
      <c r="E127" s="131" t="s">
        <v>212</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12" customHeight="1">
      <c r="A128" s="38"/>
      <c r="B128" s="39"/>
      <c r="C128" s="32" t="s">
        <v>213</v>
      </c>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6.5" customHeight="1">
      <c r="A129" s="38"/>
      <c r="B129" s="39"/>
      <c r="C129" s="38"/>
      <c r="D129" s="38"/>
      <c r="E129" s="67" t="str">
        <f>E13</f>
        <v>D.1.4f - Vzduchotechnika</v>
      </c>
      <c r="F129" s="38"/>
      <c r="G129" s="38"/>
      <c r="H129" s="38"/>
      <c r="I129" s="38"/>
      <c r="J129" s="38"/>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2" customHeight="1">
      <c r="A131" s="38"/>
      <c r="B131" s="39"/>
      <c r="C131" s="32" t="s">
        <v>20</v>
      </c>
      <c r="D131" s="38"/>
      <c r="E131" s="38"/>
      <c r="F131" s="27" t="str">
        <f>F16</f>
        <v xml:space="preserve"> </v>
      </c>
      <c r="G131" s="38"/>
      <c r="H131" s="38"/>
      <c r="I131" s="32" t="s">
        <v>22</v>
      </c>
      <c r="J131" s="69" t="str">
        <f>IF(J16="","",J16)</f>
        <v>8. 4. 2023</v>
      </c>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5.15" customHeight="1">
      <c r="A133" s="38"/>
      <c r="B133" s="39"/>
      <c r="C133" s="32" t="s">
        <v>24</v>
      </c>
      <c r="D133" s="38"/>
      <c r="E133" s="38"/>
      <c r="F133" s="27" t="str">
        <f>E19</f>
        <v>Fakultní nemocnice Olomouc</v>
      </c>
      <c r="G133" s="38"/>
      <c r="H133" s="38"/>
      <c r="I133" s="32" t="s">
        <v>30</v>
      </c>
      <c r="J133" s="36" t="str">
        <f>E25</f>
        <v>LTProjekt, EP Rožnov</v>
      </c>
      <c r="K133" s="38"/>
      <c r="L133" s="55"/>
      <c r="S133" s="38"/>
      <c r="T133" s="38"/>
      <c r="U133" s="38"/>
      <c r="V133" s="38"/>
      <c r="W133" s="38"/>
      <c r="X133" s="38"/>
      <c r="Y133" s="38"/>
      <c r="Z133" s="38"/>
      <c r="AA133" s="38"/>
      <c r="AB133" s="38"/>
      <c r="AC133" s="38"/>
      <c r="AD133" s="38"/>
      <c r="AE133" s="38"/>
    </row>
    <row r="134" s="2" customFormat="1" ht="15.15" customHeight="1">
      <c r="A134" s="38"/>
      <c r="B134" s="39"/>
      <c r="C134" s="32" t="s">
        <v>28</v>
      </c>
      <c r="D134" s="38"/>
      <c r="E134" s="38"/>
      <c r="F134" s="27" t="str">
        <f>IF(E22="","",E22)</f>
        <v>Vyplň údaj</v>
      </c>
      <c r="G134" s="38"/>
      <c r="H134" s="38"/>
      <c r="I134" s="32" t="s">
        <v>33</v>
      </c>
      <c r="J134" s="36" t="str">
        <f>E28</f>
        <v xml:space="preserve"> </v>
      </c>
      <c r="K134" s="38"/>
      <c r="L134" s="55"/>
      <c r="S134" s="38"/>
      <c r="T134" s="38"/>
      <c r="U134" s="38"/>
      <c r="V134" s="38"/>
      <c r="W134" s="38"/>
      <c r="X134" s="38"/>
      <c r="Y134" s="38"/>
      <c r="Z134" s="38"/>
      <c r="AA134" s="38"/>
      <c r="AB134" s="38"/>
      <c r="AC134" s="38"/>
      <c r="AD134" s="38"/>
      <c r="AE134" s="38"/>
    </row>
    <row r="135" s="2" customFormat="1" ht="10.32" customHeight="1">
      <c r="A135" s="38"/>
      <c r="B135" s="39"/>
      <c r="C135" s="38"/>
      <c r="D135" s="38"/>
      <c r="E135" s="38"/>
      <c r="F135" s="38"/>
      <c r="G135" s="38"/>
      <c r="H135" s="38"/>
      <c r="I135" s="38"/>
      <c r="J135" s="38"/>
      <c r="K135" s="38"/>
      <c r="L135" s="55"/>
      <c r="S135" s="38"/>
      <c r="T135" s="38"/>
      <c r="U135" s="38"/>
      <c r="V135" s="38"/>
      <c r="W135" s="38"/>
      <c r="X135" s="38"/>
      <c r="Y135" s="38"/>
      <c r="Z135" s="38"/>
      <c r="AA135" s="38"/>
      <c r="AB135" s="38"/>
      <c r="AC135" s="38"/>
      <c r="AD135" s="38"/>
      <c r="AE135" s="38"/>
    </row>
    <row r="136" s="11" customFormat="1" ht="29.28" customHeight="1">
      <c r="A136" s="157"/>
      <c r="B136" s="158"/>
      <c r="C136" s="159" t="s">
        <v>239</v>
      </c>
      <c r="D136" s="160" t="s">
        <v>60</v>
      </c>
      <c r="E136" s="160" t="s">
        <v>56</v>
      </c>
      <c r="F136" s="160" t="s">
        <v>57</v>
      </c>
      <c r="G136" s="160" t="s">
        <v>240</v>
      </c>
      <c r="H136" s="160" t="s">
        <v>241</v>
      </c>
      <c r="I136" s="160" t="s">
        <v>242</v>
      </c>
      <c r="J136" s="160" t="s">
        <v>218</v>
      </c>
      <c r="K136" s="161" t="s">
        <v>243</v>
      </c>
      <c r="L136" s="162"/>
      <c r="M136" s="86" t="s">
        <v>1</v>
      </c>
      <c r="N136" s="87" t="s">
        <v>39</v>
      </c>
      <c r="O136" s="87" t="s">
        <v>244</v>
      </c>
      <c r="P136" s="87" t="s">
        <v>245</v>
      </c>
      <c r="Q136" s="87" t="s">
        <v>246</v>
      </c>
      <c r="R136" s="87" t="s">
        <v>247</v>
      </c>
      <c r="S136" s="87" t="s">
        <v>248</v>
      </c>
      <c r="T136" s="88" t="s">
        <v>249</v>
      </c>
      <c r="U136" s="157"/>
      <c r="V136" s="157"/>
      <c r="W136" s="157"/>
      <c r="X136" s="157"/>
      <c r="Y136" s="157"/>
      <c r="Z136" s="157"/>
      <c r="AA136" s="157"/>
      <c r="AB136" s="157"/>
      <c r="AC136" s="157"/>
      <c r="AD136" s="157"/>
      <c r="AE136" s="157"/>
    </row>
    <row r="137" s="2" customFormat="1" ht="22.8" customHeight="1">
      <c r="A137" s="38"/>
      <c r="B137" s="39"/>
      <c r="C137" s="93" t="s">
        <v>250</v>
      </c>
      <c r="D137" s="38"/>
      <c r="E137" s="38"/>
      <c r="F137" s="38"/>
      <c r="G137" s="38"/>
      <c r="H137" s="38"/>
      <c r="I137" s="38"/>
      <c r="J137" s="163">
        <f>BK137</f>
        <v>0</v>
      </c>
      <c r="K137" s="38"/>
      <c r="L137" s="39"/>
      <c r="M137" s="89"/>
      <c r="N137" s="73"/>
      <c r="O137" s="90"/>
      <c r="P137" s="164">
        <f>P138+P276+P361+P426+P449+P460+P463+P465+P467+P469+P472+P487+P490</f>
        <v>0</v>
      </c>
      <c r="Q137" s="90"/>
      <c r="R137" s="164">
        <f>R138+R276+R361+R426+R449+R460+R463+R465+R467+R469+R472+R487+R490</f>
        <v>0</v>
      </c>
      <c r="S137" s="90"/>
      <c r="T137" s="165">
        <f>T138+T276+T361+T426+T449+T460+T463+T465+T467+T469+T472+T487+T490</f>
        <v>0</v>
      </c>
      <c r="U137" s="38"/>
      <c r="V137" s="38"/>
      <c r="W137" s="38"/>
      <c r="X137" s="38"/>
      <c r="Y137" s="38"/>
      <c r="Z137" s="38"/>
      <c r="AA137" s="38"/>
      <c r="AB137" s="38"/>
      <c r="AC137" s="38"/>
      <c r="AD137" s="38"/>
      <c r="AE137" s="38"/>
      <c r="AT137" s="19" t="s">
        <v>74</v>
      </c>
      <c r="AU137" s="19" t="s">
        <v>220</v>
      </c>
      <c r="BK137" s="166">
        <f>BK138+BK276+BK361+BK426+BK449+BK460+BK463+BK465+BK467+BK469+BK472+BK487+BK490</f>
        <v>0</v>
      </c>
    </row>
    <row r="138" s="12" customFormat="1" ht="25.92" customHeight="1">
      <c r="A138" s="12"/>
      <c r="B138" s="167"/>
      <c r="C138" s="12"/>
      <c r="D138" s="168" t="s">
        <v>74</v>
      </c>
      <c r="E138" s="169" t="s">
        <v>2848</v>
      </c>
      <c r="F138" s="169" t="s">
        <v>2849</v>
      </c>
      <c r="G138" s="12"/>
      <c r="H138" s="12"/>
      <c r="I138" s="170"/>
      <c r="J138" s="171">
        <f>BK138</f>
        <v>0</v>
      </c>
      <c r="K138" s="12"/>
      <c r="L138" s="167"/>
      <c r="M138" s="172"/>
      <c r="N138" s="173"/>
      <c r="O138" s="173"/>
      <c r="P138" s="174">
        <f>SUM(P139:P275)</f>
        <v>0</v>
      </c>
      <c r="Q138" s="173"/>
      <c r="R138" s="174">
        <f>SUM(R139:R275)</f>
        <v>0</v>
      </c>
      <c r="S138" s="173"/>
      <c r="T138" s="175">
        <f>SUM(T139:T275)</f>
        <v>0</v>
      </c>
      <c r="U138" s="12"/>
      <c r="V138" s="12"/>
      <c r="W138" s="12"/>
      <c r="X138" s="12"/>
      <c r="Y138" s="12"/>
      <c r="Z138" s="12"/>
      <c r="AA138" s="12"/>
      <c r="AB138" s="12"/>
      <c r="AC138" s="12"/>
      <c r="AD138" s="12"/>
      <c r="AE138" s="12"/>
      <c r="AR138" s="168" t="s">
        <v>82</v>
      </c>
      <c r="AT138" s="176" t="s">
        <v>74</v>
      </c>
      <c r="AU138" s="176" t="s">
        <v>75</v>
      </c>
      <c r="AY138" s="168" t="s">
        <v>253</v>
      </c>
      <c r="BK138" s="177">
        <f>SUM(BK139:BK275)</f>
        <v>0</v>
      </c>
    </row>
    <row r="139" s="2" customFormat="1" ht="37.8" customHeight="1">
      <c r="A139" s="38"/>
      <c r="B139" s="180"/>
      <c r="C139" s="181" t="s">
        <v>82</v>
      </c>
      <c r="D139" s="181" t="s">
        <v>258</v>
      </c>
      <c r="E139" s="182" t="s">
        <v>2850</v>
      </c>
      <c r="F139" s="183" t="s">
        <v>2851</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c r="A140" s="38"/>
      <c r="B140" s="39"/>
      <c r="C140" s="38"/>
      <c r="D140" s="195" t="s">
        <v>1362</v>
      </c>
      <c r="E140" s="38"/>
      <c r="F140" s="239" t="s">
        <v>2852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85</v>
      </c>
      <c r="D141" s="181" t="s">
        <v>258</v>
      </c>
      <c r="E141" s="182" t="s">
        <v>2853</v>
      </c>
      <c r="F141" s="183" t="s">
        <v>2854</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2855</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93</v>
      </c>
      <c r="D143" s="181" t="s">
        <v>258</v>
      </c>
      <c r="E143" s="182" t="s">
        <v>2856</v>
      </c>
      <c r="F143" s="183" t="s">
        <v>2857</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2858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55.5" customHeight="1">
      <c r="A145" s="38"/>
      <c r="B145" s="180"/>
      <c r="C145" s="181" t="s">
        <v>109</v>
      </c>
      <c r="D145" s="181" t="s">
        <v>258</v>
      </c>
      <c r="E145" s="182" t="s">
        <v>2859</v>
      </c>
      <c r="F145" s="183" t="s">
        <v>2860</v>
      </c>
      <c r="G145" s="184" t="s">
        <v>1374</v>
      </c>
      <c r="H145" s="185">
        <v>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305</v>
      </c>
    </row>
    <row r="146" s="2" customFormat="1">
      <c r="A146" s="38"/>
      <c r="B146" s="39"/>
      <c r="C146" s="38"/>
      <c r="D146" s="195" t="s">
        <v>1362</v>
      </c>
      <c r="E146" s="38"/>
      <c r="F146" s="239" t="s">
        <v>2858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283</v>
      </c>
      <c r="D147" s="181" t="s">
        <v>258</v>
      </c>
      <c r="E147" s="182" t="s">
        <v>2861</v>
      </c>
      <c r="F147" s="183" t="s">
        <v>2862</v>
      </c>
      <c r="G147" s="184" t="s">
        <v>1374</v>
      </c>
      <c r="H147" s="185">
        <v>2</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313</v>
      </c>
    </row>
    <row r="148" s="2" customFormat="1">
      <c r="A148" s="38"/>
      <c r="B148" s="39"/>
      <c r="C148" s="38"/>
      <c r="D148" s="195" t="s">
        <v>1362</v>
      </c>
      <c r="E148" s="38"/>
      <c r="F148" s="239" t="s">
        <v>2858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254</v>
      </c>
      <c r="D149" s="181" t="s">
        <v>258</v>
      </c>
      <c r="E149" s="182" t="s">
        <v>2863</v>
      </c>
      <c r="F149" s="183" t="s">
        <v>2864</v>
      </c>
      <c r="G149" s="184" t="s">
        <v>1374</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324</v>
      </c>
    </row>
    <row r="150" s="2" customFormat="1">
      <c r="A150" s="38"/>
      <c r="B150" s="39"/>
      <c r="C150" s="38"/>
      <c r="D150" s="195" t="s">
        <v>1362</v>
      </c>
      <c r="E150" s="38"/>
      <c r="F150" s="239" t="s">
        <v>2865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297</v>
      </c>
      <c r="D151" s="181" t="s">
        <v>258</v>
      </c>
      <c r="E151" s="182" t="s">
        <v>2866</v>
      </c>
      <c r="F151" s="183" t="s">
        <v>2867</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342</v>
      </c>
    </row>
    <row r="152" s="2" customFormat="1">
      <c r="A152" s="38"/>
      <c r="B152" s="39"/>
      <c r="C152" s="38"/>
      <c r="D152" s="195" t="s">
        <v>1362</v>
      </c>
      <c r="E152" s="38"/>
      <c r="F152" s="239" t="s">
        <v>2865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305</v>
      </c>
      <c r="D153" s="181" t="s">
        <v>258</v>
      </c>
      <c r="E153" s="182" t="s">
        <v>2868</v>
      </c>
      <c r="F153" s="183" t="s">
        <v>2869</v>
      </c>
      <c r="G153" s="184" t="s">
        <v>1374</v>
      </c>
      <c r="H153" s="185">
        <v>10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335</v>
      </c>
    </row>
    <row r="154" s="2" customFormat="1">
      <c r="A154" s="38"/>
      <c r="B154" s="39"/>
      <c r="C154" s="38"/>
      <c r="D154" s="195" t="s">
        <v>1362</v>
      </c>
      <c r="E154" s="38"/>
      <c r="F154" s="239" t="s">
        <v>2865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303</v>
      </c>
      <c r="D155" s="181" t="s">
        <v>258</v>
      </c>
      <c r="E155" s="182" t="s">
        <v>2870</v>
      </c>
      <c r="F155" s="183" t="s">
        <v>2871</v>
      </c>
      <c r="G155" s="184" t="s">
        <v>1374</v>
      </c>
      <c r="H155" s="185">
        <v>19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437</v>
      </c>
    </row>
    <row r="156" s="2" customFormat="1">
      <c r="A156" s="38"/>
      <c r="B156" s="39"/>
      <c r="C156" s="38"/>
      <c r="D156" s="195" t="s">
        <v>1362</v>
      </c>
      <c r="E156" s="38"/>
      <c r="F156" s="239" t="s">
        <v>2865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313</v>
      </c>
      <c r="D157" s="181" t="s">
        <v>258</v>
      </c>
      <c r="E157" s="182" t="s">
        <v>2872</v>
      </c>
      <c r="F157" s="183" t="s">
        <v>2873</v>
      </c>
      <c r="G157" s="184" t="s">
        <v>1374</v>
      </c>
      <c r="H157" s="185">
        <v>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446</v>
      </c>
    </row>
    <row r="158" s="2" customFormat="1">
      <c r="A158" s="38"/>
      <c r="B158" s="39"/>
      <c r="C158" s="38"/>
      <c r="D158" s="195" t="s">
        <v>1362</v>
      </c>
      <c r="E158" s="38"/>
      <c r="F158" s="239" t="s">
        <v>2874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320</v>
      </c>
      <c r="D159" s="181" t="s">
        <v>258</v>
      </c>
      <c r="E159" s="182" t="s">
        <v>2875</v>
      </c>
      <c r="F159" s="183" t="s">
        <v>2876</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458</v>
      </c>
    </row>
    <row r="160" s="2" customFormat="1">
      <c r="A160" s="38"/>
      <c r="B160" s="39"/>
      <c r="C160" s="38"/>
      <c r="D160" s="195" t="s">
        <v>1362</v>
      </c>
      <c r="E160" s="38"/>
      <c r="F160" s="239" t="s">
        <v>2874</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324</v>
      </c>
      <c r="D161" s="181" t="s">
        <v>258</v>
      </c>
      <c r="E161" s="182" t="s">
        <v>2877</v>
      </c>
      <c r="F161" s="183" t="s">
        <v>2878</v>
      </c>
      <c r="G161" s="184" t="s">
        <v>1374</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472</v>
      </c>
    </row>
    <row r="162" s="2" customFormat="1">
      <c r="A162" s="38"/>
      <c r="B162" s="39"/>
      <c r="C162" s="38"/>
      <c r="D162" s="195" t="s">
        <v>1362</v>
      </c>
      <c r="E162" s="38"/>
      <c r="F162" s="239" t="s">
        <v>2879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55.5" customHeight="1">
      <c r="A163" s="38"/>
      <c r="B163" s="180"/>
      <c r="C163" s="181" t="s">
        <v>332</v>
      </c>
      <c r="D163" s="181" t="s">
        <v>258</v>
      </c>
      <c r="E163" s="182" t="s">
        <v>2880</v>
      </c>
      <c r="F163" s="183" t="s">
        <v>2881</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486</v>
      </c>
    </row>
    <row r="164" s="2" customFormat="1">
      <c r="A164" s="38"/>
      <c r="B164" s="39"/>
      <c r="C164" s="38"/>
      <c r="D164" s="195" t="s">
        <v>1362</v>
      </c>
      <c r="E164" s="38"/>
      <c r="F164" s="239" t="s">
        <v>2879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55.5" customHeight="1">
      <c r="A165" s="38"/>
      <c r="B165" s="180"/>
      <c r="C165" s="181" t="s">
        <v>342</v>
      </c>
      <c r="D165" s="181" t="s">
        <v>258</v>
      </c>
      <c r="E165" s="182" t="s">
        <v>2882</v>
      </c>
      <c r="F165" s="183" t="s">
        <v>2883</v>
      </c>
      <c r="G165" s="184" t="s">
        <v>1374</v>
      </c>
      <c r="H165" s="185">
        <v>6</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504</v>
      </c>
    </row>
    <row r="166" s="2" customFormat="1">
      <c r="A166" s="38"/>
      <c r="B166" s="39"/>
      <c r="C166" s="38"/>
      <c r="D166" s="195" t="s">
        <v>1362</v>
      </c>
      <c r="E166" s="38"/>
      <c r="F166" s="239" t="s">
        <v>2874</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55.5" customHeight="1">
      <c r="A167" s="38"/>
      <c r="B167" s="180"/>
      <c r="C167" s="181" t="s">
        <v>8</v>
      </c>
      <c r="D167" s="181" t="s">
        <v>258</v>
      </c>
      <c r="E167" s="182" t="s">
        <v>2884</v>
      </c>
      <c r="F167" s="183" t="s">
        <v>2885</v>
      </c>
      <c r="G167" s="184" t="s">
        <v>1374</v>
      </c>
      <c r="H167" s="185">
        <v>9</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515</v>
      </c>
    </row>
    <row r="168" s="2" customFormat="1">
      <c r="A168" s="38"/>
      <c r="B168" s="39"/>
      <c r="C168" s="38"/>
      <c r="D168" s="195" t="s">
        <v>1362</v>
      </c>
      <c r="E168" s="38"/>
      <c r="F168" s="239" t="s">
        <v>2874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335</v>
      </c>
      <c r="D169" s="181" t="s">
        <v>258</v>
      </c>
      <c r="E169" s="182" t="s">
        <v>2886</v>
      </c>
      <c r="F169" s="183" t="s">
        <v>2887</v>
      </c>
      <c r="G169" s="184" t="s">
        <v>1374</v>
      </c>
      <c r="H169" s="185">
        <v>10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349</v>
      </c>
    </row>
    <row r="170" s="2" customFormat="1">
      <c r="A170" s="38"/>
      <c r="B170" s="39"/>
      <c r="C170" s="38"/>
      <c r="D170" s="195" t="s">
        <v>1362</v>
      </c>
      <c r="E170" s="38"/>
      <c r="F170" s="239" t="s">
        <v>2874</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62.7" customHeight="1">
      <c r="A171" s="38"/>
      <c r="B171" s="180"/>
      <c r="C171" s="181" t="s">
        <v>357</v>
      </c>
      <c r="D171" s="181" t="s">
        <v>258</v>
      </c>
      <c r="E171" s="182" t="s">
        <v>2888</v>
      </c>
      <c r="F171" s="183" t="s">
        <v>2889</v>
      </c>
      <c r="G171" s="184" t="s">
        <v>1374</v>
      </c>
      <c r="H171" s="185">
        <v>5</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548</v>
      </c>
    </row>
    <row r="172" s="2" customFormat="1">
      <c r="A172" s="38"/>
      <c r="B172" s="39"/>
      <c r="C172" s="38"/>
      <c r="D172" s="195" t="s">
        <v>1362</v>
      </c>
      <c r="E172" s="38"/>
      <c r="F172" s="239" t="s">
        <v>2890</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62.7" customHeight="1">
      <c r="A173" s="38"/>
      <c r="B173" s="180"/>
      <c r="C173" s="181" t="s">
        <v>437</v>
      </c>
      <c r="D173" s="181" t="s">
        <v>258</v>
      </c>
      <c r="E173" s="182" t="s">
        <v>2891</v>
      </c>
      <c r="F173" s="183" t="s">
        <v>2892</v>
      </c>
      <c r="G173" s="184" t="s">
        <v>1374</v>
      </c>
      <c r="H173" s="185">
        <v>2</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572</v>
      </c>
    </row>
    <row r="174" s="2" customFormat="1">
      <c r="A174" s="38"/>
      <c r="B174" s="39"/>
      <c r="C174" s="38"/>
      <c r="D174" s="195" t="s">
        <v>1362</v>
      </c>
      <c r="E174" s="38"/>
      <c r="F174" s="239" t="s">
        <v>2890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62.7" customHeight="1">
      <c r="A175" s="38"/>
      <c r="B175" s="180"/>
      <c r="C175" s="181" t="s">
        <v>442</v>
      </c>
      <c r="D175" s="181" t="s">
        <v>258</v>
      </c>
      <c r="E175" s="182" t="s">
        <v>2893</v>
      </c>
      <c r="F175" s="183" t="s">
        <v>2894</v>
      </c>
      <c r="G175" s="184" t="s">
        <v>1374</v>
      </c>
      <c r="H175" s="185">
        <v>6</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597</v>
      </c>
    </row>
    <row r="176" s="2" customFormat="1">
      <c r="A176" s="38"/>
      <c r="B176" s="39"/>
      <c r="C176" s="38"/>
      <c r="D176" s="195" t="s">
        <v>1362</v>
      </c>
      <c r="E176" s="38"/>
      <c r="F176" s="239" t="s">
        <v>2890</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446</v>
      </c>
      <c r="D177" s="181" t="s">
        <v>258</v>
      </c>
      <c r="E177" s="182" t="s">
        <v>2895</v>
      </c>
      <c r="F177" s="183" t="s">
        <v>2896</v>
      </c>
      <c r="G177" s="184" t="s">
        <v>1374</v>
      </c>
      <c r="H177" s="185">
        <v>24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641</v>
      </c>
    </row>
    <row r="178" s="2" customFormat="1">
      <c r="A178" s="38"/>
      <c r="B178" s="39"/>
      <c r="C178" s="38"/>
      <c r="D178" s="195" t="s">
        <v>1362</v>
      </c>
      <c r="E178" s="38"/>
      <c r="F178" s="239" t="s">
        <v>2890</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62.7" customHeight="1">
      <c r="A179" s="38"/>
      <c r="B179" s="180"/>
      <c r="C179" s="181" t="s">
        <v>7</v>
      </c>
      <c r="D179" s="181" t="s">
        <v>258</v>
      </c>
      <c r="E179" s="182" t="s">
        <v>2897</v>
      </c>
      <c r="F179" s="183" t="s">
        <v>2898</v>
      </c>
      <c r="G179" s="184" t="s">
        <v>1374</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655</v>
      </c>
    </row>
    <row r="180" s="2" customFormat="1">
      <c r="A180" s="38"/>
      <c r="B180" s="39"/>
      <c r="C180" s="38"/>
      <c r="D180" s="195" t="s">
        <v>1362</v>
      </c>
      <c r="E180" s="38"/>
      <c r="F180" s="239" t="s">
        <v>2890</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62.7" customHeight="1">
      <c r="A181" s="38"/>
      <c r="B181" s="180"/>
      <c r="C181" s="181" t="s">
        <v>458</v>
      </c>
      <c r="D181" s="181" t="s">
        <v>258</v>
      </c>
      <c r="E181" s="182" t="s">
        <v>2899</v>
      </c>
      <c r="F181" s="183" t="s">
        <v>2900</v>
      </c>
      <c r="G181" s="184" t="s">
        <v>1374</v>
      </c>
      <c r="H181" s="185">
        <v>3</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665</v>
      </c>
    </row>
    <row r="182" s="2" customFormat="1">
      <c r="A182" s="38"/>
      <c r="B182" s="39"/>
      <c r="C182" s="38"/>
      <c r="D182" s="195" t="s">
        <v>1362</v>
      </c>
      <c r="E182" s="38"/>
      <c r="F182" s="239" t="s">
        <v>2890</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37.8" customHeight="1">
      <c r="A183" s="38"/>
      <c r="B183" s="180"/>
      <c r="C183" s="181" t="s">
        <v>464</v>
      </c>
      <c r="D183" s="181" t="s">
        <v>258</v>
      </c>
      <c r="E183" s="182" t="s">
        <v>2901</v>
      </c>
      <c r="F183" s="183" t="s">
        <v>2902</v>
      </c>
      <c r="G183" s="184" t="s">
        <v>1374</v>
      </c>
      <c r="H183" s="185">
        <v>21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674</v>
      </c>
    </row>
    <row r="184" s="2" customFormat="1">
      <c r="A184" s="38"/>
      <c r="B184" s="39"/>
      <c r="C184" s="38"/>
      <c r="D184" s="195" t="s">
        <v>1362</v>
      </c>
      <c r="E184" s="38"/>
      <c r="F184" s="239" t="s">
        <v>2903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37.8" customHeight="1">
      <c r="A185" s="38"/>
      <c r="B185" s="180"/>
      <c r="C185" s="181" t="s">
        <v>472</v>
      </c>
      <c r="D185" s="181" t="s">
        <v>258</v>
      </c>
      <c r="E185" s="182" t="s">
        <v>2904</v>
      </c>
      <c r="F185" s="183" t="s">
        <v>2905</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682</v>
      </c>
    </row>
    <row r="186" s="2" customFormat="1">
      <c r="A186" s="38"/>
      <c r="B186" s="39"/>
      <c r="C186" s="38"/>
      <c r="D186" s="195" t="s">
        <v>1362</v>
      </c>
      <c r="E186" s="38"/>
      <c r="F186" s="239" t="s">
        <v>2903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33" customHeight="1">
      <c r="A187" s="38"/>
      <c r="B187" s="180"/>
      <c r="C187" s="181" t="s">
        <v>480</v>
      </c>
      <c r="D187" s="181" t="s">
        <v>258</v>
      </c>
      <c r="E187" s="182" t="s">
        <v>2906</v>
      </c>
      <c r="F187" s="183" t="s">
        <v>2907</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690</v>
      </c>
    </row>
    <row r="188" s="2" customFormat="1">
      <c r="A188" s="38"/>
      <c r="B188" s="39"/>
      <c r="C188" s="38"/>
      <c r="D188" s="195" t="s">
        <v>1362</v>
      </c>
      <c r="E188" s="38"/>
      <c r="F188" s="239" t="s">
        <v>2903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486</v>
      </c>
      <c r="D189" s="181" t="s">
        <v>258</v>
      </c>
      <c r="E189" s="182" t="s">
        <v>2908</v>
      </c>
      <c r="F189" s="183" t="s">
        <v>2909</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698</v>
      </c>
    </row>
    <row r="190" s="2" customFormat="1">
      <c r="A190" s="38"/>
      <c r="B190" s="39"/>
      <c r="C190" s="38"/>
      <c r="D190" s="195" t="s">
        <v>1362</v>
      </c>
      <c r="E190" s="38"/>
      <c r="F190" s="239" t="s">
        <v>2910</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492</v>
      </c>
      <c r="D191" s="181" t="s">
        <v>258</v>
      </c>
      <c r="E191" s="182" t="s">
        <v>2911</v>
      </c>
      <c r="F191" s="183" t="s">
        <v>2909</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706</v>
      </c>
    </row>
    <row r="192" s="2" customFormat="1">
      <c r="A192" s="38"/>
      <c r="B192" s="39"/>
      <c r="C192" s="38"/>
      <c r="D192" s="195" t="s">
        <v>1362</v>
      </c>
      <c r="E192" s="38"/>
      <c r="F192" s="239" t="s">
        <v>2910</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504</v>
      </c>
      <c r="D193" s="181" t="s">
        <v>258</v>
      </c>
      <c r="E193" s="182" t="s">
        <v>2912</v>
      </c>
      <c r="F193" s="183" t="s">
        <v>2913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714</v>
      </c>
    </row>
    <row r="194" s="2" customFormat="1">
      <c r="A194" s="38"/>
      <c r="B194" s="39"/>
      <c r="C194" s="38"/>
      <c r="D194" s="195" t="s">
        <v>1362</v>
      </c>
      <c r="E194" s="38"/>
      <c r="F194" s="239" t="s">
        <v>2910</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510</v>
      </c>
      <c r="D195" s="181" t="s">
        <v>258</v>
      </c>
      <c r="E195" s="182" t="s">
        <v>2914</v>
      </c>
      <c r="F195" s="183" t="s">
        <v>2915</v>
      </c>
      <c r="G195" s="184" t="s">
        <v>1374</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722</v>
      </c>
    </row>
    <row r="196" s="2" customFormat="1">
      <c r="A196" s="38"/>
      <c r="B196" s="39"/>
      <c r="C196" s="38"/>
      <c r="D196" s="195" t="s">
        <v>1362</v>
      </c>
      <c r="E196" s="38"/>
      <c r="F196" s="239" t="s">
        <v>2910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515</v>
      </c>
      <c r="D197" s="181" t="s">
        <v>258</v>
      </c>
      <c r="E197" s="182" t="s">
        <v>2916</v>
      </c>
      <c r="F197" s="183" t="s">
        <v>2917</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730</v>
      </c>
    </row>
    <row r="198" s="2" customFormat="1">
      <c r="A198" s="38"/>
      <c r="B198" s="39"/>
      <c r="C198" s="38"/>
      <c r="D198" s="195" t="s">
        <v>1362</v>
      </c>
      <c r="E198" s="38"/>
      <c r="F198" s="239" t="s">
        <v>2918</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519</v>
      </c>
      <c r="D199" s="181" t="s">
        <v>258</v>
      </c>
      <c r="E199" s="182" t="s">
        <v>2919</v>
      </c>
      <c r="F199" s="183" t="s">
        <v>2920</v>
      </c>
      <c r="G199" s="184" t="s">
        <v>1374</v>
      </c>
      <c r="H199" s="185">
        <v>1</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738</v>
      </c>
    </row>
    <row r="200" s="2" customFormat="1">
      <c r="A200" s="38"/>
      <c r="B200" s="39"/>
      <c r="C200" s="38"/>
      <c r="D200" s="195" t="s">
        <v>1362</v>
      </c>
      <c r="E200" s="38"/>
      <c r="F200" s="239" t="s">
        <v>2918</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349</v>
      </c>
      <c r="D201" s="181" t="s">
        <v>258</v>
      </c>
      <c r="E201" s="182" t="s">
        <v>2921</v>
      </c>
      <c r="F201" s="183" t="s">
        <v>2922</v>
      </c>
      <c r="G201" s="184" t="s">
        <v>1374</v>
      </c>
      <c r="H201" s="185">
        <v>1</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745</v>
      </c>
    </row>
    <row r="202" s="2" customFormat="1">
      <c r="A202" s="38"/>
      <c r="B202" s="39"/>
      <c r="C202" s="38"/>
      <c r="D202" s="195" t="s">
        <v>1362</v>
      </c>
      <c r="E202" s="38"/>
      <c r="F202" s="239" t="s">
        <v>2910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541</v>
      </c>
      <c r="D203" s="181" t="s">
        <v>258</v>
      </c>
      <c r="E203" s="182" t="s">
        <v>2923</v>
      </c>
      <c r="F203" s="183" t="s">
        <v>2924</v>
      </c>
      <c r="G203" s="184" t="s">
        <v>1374</v>
      </c>
      <c r="H203" s="185">
        <v>1</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753</v>
      </c>
    </row>
    <row r="204" s="2" customFormat="1">
      <c r="A204" s="38"/>
      <c r="B204" s="39"/>
      <c r="C204" s="38"/>
      <c r="D204" s="195" t="s">
        <v>1362</v>
      </c>
      <c r="E204" s="38"/>
      <c r="F204" s="239" t="s">
        <v>2910</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548</v>
      </c>
      <c r="D205" s="181" t="s">
        <v>258</v>
      </c>
      <c r="E205" s="182" t="s">
        <v>2925</v>
      </c>
      <c r="F205" s="183" t="s">
        <v>2926</v>
      </c>
      <c r="G205" s="184" t="s">
        <v>1374</v>
      </c>
      <c r="H205" s="185">
        <v>1</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761</v>
      </c>
    </row>
    <row r="206" s="2" customFormat="1">
      <c r="A206" s="38"/>
      <c r="B206" s="39"/>
      <c r="C206" s="38"/>
      <c r="D206" s="195" t="s">
        <v>1362</v>
      </c>
      <c r="E206" s="38"/>
      <c r="F206" s="239" t="s">
        <v>2910</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564</v>
      </c>
      <c r="D207" s="181" t="s">
        <v>258</v>
      </c>
      <c r="E207" s="182" t="s">
        <v>2927</v>
      </c>
      <c r="F207" s="183" t="s">
        <v>2924</v>
      </c>
      <c r="G207" s="184" t="s">
        <v>1374</v>
      </c>
      <c r="H207" s="185">
        <v>1</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769</v>
      </c>
    </row>
    <row r="208" s="2" customFormat="1">
      <c r="A208" s="38"/>
      <c r="B208" s="39"/>
      <c r="C208" s="38"/>
      <c r="D208" s="195" t="s">
        <v>1362</v>
      </c>
      <c r="E208" s="38"/>
      <c r="F208" s="239" t="s">
        <v>2910</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49.05" customHeight="1">
      <c r="A209" s="38"/>
      <c r="B209" s="180"/>
      <c r="C209" s="181" t="s">
        <v>572</v>
      </c>
      <c r="D209" s="181" t="s">
        <v>258</v>
      </c>
      <c r="E209" s="182" t="s">
        <v>2928</v>
      </c>
      <c r="F209" s="183" t="s">
        <v>2929</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777</v>
      </c>
    </row>
    <row r="210" s="2" customFormat="1" ht="24.15" customHeight="1">
      <c r="A210" s="38"/>
      <c r="B210" s="180"/>
      <c r="C210" s="181" t="s">
        <v>591</v>
      </c>
      <c r="D210" s="181" t="s">
        <v>258</v>
      </c>
      <c r="E210" s="182" t="s">
        <v>2930</v>
      </c>
      <c r="F210" s="183" t="s">
        <v>2931</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785</v>
      </c>
    </row>
    <row r="211" s="2" customFormat="1">
      <c r="A211" s="38"/>
      <c r="B211" s="39"/>
      <c r="C211" s="38"/>
      <c r="D211" s="195" t="s">
        <v>1362</v>
      </c>
      <c r="E211" s="38"/>
      <c r="F211" s="239" t="s">
        <v>2903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597</v>
      </c>
      <c r="D212" s="181" t="s">
        <v>258</v>
      </c>
      <c r="E212" s="182" t="s">
        <v>2932</v>
      </c>
      <c r="F212" s="183" t="s">
        <v>2933</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793</v>
      </c>
    </row>
    <row r="213" s="2" customFormat="1">
      <c r="A213" s="38"/>
      <c r="B213" s="39"/>
      <c r="C213" s="38"/>
      <c r="D213" s="195" t="s">
        <v>1362</v>
      </c>
      <c r="E213" s="38"/>
      <c r="F213" s="239" t="s">
        <v>2903</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24.15" customHeight="1">
      <c r="A214" s="38"/>
      <c r="B214" s="180"/>
      <c r="C214" s="181" t="s">
        <v>608</v>
      </c>
      <c r="D214" s="181" t="s">
        <v>258</v>
      </c>
      <c r="E214" s="182" t="s">
        <v>2934</v>
      </c>
      <c r="F214" s="183" t="s">
        <v>2935</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801</v>
      </c>
    </row>
    <row r="215" s="2" customFormat="1">
      <c r="A215" s="38"/>
      <c r="B215" s="39"/>
      <c r="C215" s="38"/>
      <c r="D215" s="195" t="s">
        <v>1362</v>
      </c>
      <c r="E215" s="38"/>
      <c r="F215" s="239" t="s">
        <v>2903</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641</v>
      </c>
      <c r="D216" s="181" t="s">
        <v>258</v>
      </c>
      <c r="E216" s="182" t="s">
        <v>2936</v>
      </c>
      <c r="F216" s="183" t="s">
        <v>2937</v>
      </c>
      <c r="G216" s="184" t="s">
        <v>1374</v>
      </c>
      <c r="H216" s="185">
        <v>1</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809</v>
      </c>
    </row>
    <row r="217" s="2" customFormat="1">
      <c r="A217" s="38"/>
      <c r="B217" s="39"/>
      <c r="C217" s="38"/>
      <c r="D217" s="195" t="s">
        <v>1362</v>
      </c>
      <c r="E217" s="38"/>
      <c r="F217" s="239" t="s">
        <v>2903</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24.15" customHeight="1">
      <c r="A218" s="38"/>
      <c r="B218" s="180"/>
      <c r="C218" s="181" t="s">
        <v>650</v>
      </c>
      <c r="D218" s="181" t="s">
        <v>258</v>
      </c>
      <c r="E218" s="182" t="s">
        <v>2938</v>
      </c>
      <c r="F218" s="183" t="s">
        <v>2939</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817</v>
      </c>
    </row>
    <row r="219" s="2" customFormat="1">
      <c r="A219" s="38"/>
      <c r="B219" s="39"/>
      <c r="C219" s="38"/>
      <c r="D219" s="195" t="s">
        <v>1362</v>
      </c>
      <c r="E219" s="38"/>
      <c r="F219" s="239" t="s">
        <v>2903</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24.15" customHeight="1">
      <c r="A220" s="38"/>
      <c r="B220" s="180"/>
      <c r="C220" s="181" t="s">
        <v>655</v>
      </c>
      <c r="D220" s="181" t="s">
        <v>258</v>
      </c>
      <c r="E220" s="182" t="s">
        <v>2940</v>
      </c>
      <c r="F220" s="183" t="s">
        <v>2941</v>
      </c>
      <c r="G220" s="184" t="s">
        <v>1374</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825</v>
      </c>
    </row>
    <row r="221" s="2" customFormat="1">
      <c r="A221" s="38"/>
      <c r="B221" s="39"/>
      <c r="C221" s="38"/>
      <c r="D221" s="195" t="s">
        <v>1362</v>
      </c>
      <c r="E221" s="38"/>
      <c r="F221" s="239" t="s">
        <v>2903</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24.15" customHeight="1">
      <c r="A222" s="38"/>
      <c r="B222" s="180"/>
      <c r="C222" s="181" t="s">
        <v>659</v>
      </c>
      <c r="D222" s="181" t="s">
        <v>258</v>
      </c>
      <c r="E222" s="182" t="s">
        <v>2942</v>
      </c>
      <c r="F222" s="183" t="s">
        <v>2943</v>
      </c>
      <c r="G222" s="184" t="s">
        <v>1374</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833</v>
      </c>
    </row>
    <row r="223" s="2" customFormat="1">
      <c r="A223" s="38"/>
      <c r="B223" s="39"/>
      <c r="C223" s="38"/>
      <c r="D223" s="195" t="s">
        <v>1362</v>
      </c>
      <c r="E223" s="38"/>
      <c r="F223" s="239" t="s">
        <v>2903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665</v>
      </c>
      <c r="D224" s="181" t="s">
        <v>258</v>
      </c>
      <c r="E224" s="182" t="s">
        <v>2944</v>
      </c>
      <c r="F224" s="183" t="s">
        <v>2945</v>
      </c>
      <c r="G224" s="184" t="s">
        <v>1374</v>
      </c>
      <c r="H224" s="185">
        <v>1</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843</v>
      </c>
    </row>
    <row r="225" s="2" customFormat="1">
      <c r="A225" s="38"/>
      <c r="B225" s="39"/>
      <c r="C225" s="38"/>
      <c r="D225" s="195" t="s">
        <v>1362</v>
      </c>
      <c r="E225" s="38"/>
      <c r="F225" s="239" t="s">
        <v>2903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670</v>
      </c>
      <c r="D226" s="181" t="s">
        <v>258</v>
      </c>
      <c r="E226" s="182" t="s">
        <v>2946</v>
      </c>
      <c r="F226" s="183" t="s">
        <v>2947</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851</v>
      </c>
    </row>
    <row r="227" s="2" customFormat="1">
      <c r="A227" s="38"/>
      <c r="B227" s="39"/>
      <c r="C227" s="38"/>
      <c r="D227" s="195" t="s">
        <v>1362</v>
      </c>
      <c r="E227" s="38"/>
      <c r="F227" s="239" t="s">
        <v>2903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674</v>
      </c>
      <c r="D228" s="181" t="s">
        <v>258</v>
      </c>
      <c r="E228" s="182" t="s">
        <v>2948</v>
      </c>
      <c r="F228" s="183" t="s">
        <v>2949</v>
      </c>
      <c r="G228" s="184" t="s">
        <v>1374</v>
      </c>
      <c r="H228" s="185">
        <v>2</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859</v>
      </c>
    </row>
    <row r="229" s="2" customFormat="1">
      <c r="A229" s="38"/>
      <c r="B229" s="39"/>
      <c r="C229" s="38"/>
      <c r="D229" s="195" t="s">
        <v>1362</v>
      </c>
      <c r="E229" s="38"/>
      <c r="F229" s="239" t="s">
        <v>2903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678</v>
      </c>
      <c r="D230" s="181" t="s">
        <v>258</v>
      </c>
      <c r="E230" s="182" t="s">
        <v>2950</v>
      </c>
      <c r="F230" s="183" t="s">
        <v>2951</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867</v>
      </c>
    </row>
    <row r="231" s="2" customFormat="1">
      <c r="A231" s="38"/>
      <c r="B231" s="39"/>
      <c r="C231" s="38"/>
      <c r="D231" s="195" t="s">
        <v>1362</v>
      </c>
      <c r="E231" s="38"/>
      <c r="F231" s="239" t="s">
        <v>2903</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682</v>
      </c>
      <c r="D232" s="181" t="s">
        <v>258</v>
      </c>
      <c r="E232" s="182" t="s">
        <v>2952</v>
      </c>
      <c r="F232" s="183" t="s">
        <v>2953</v>
      </c>
      <c r="G232" s="184" t="s">
        <v>1374</v>
      </c>
      <c r="H232" s="185">
        <v>3</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876</v>
      </c>
    </row>
    <row r="233" s="2" customFormat="1">
      <c r="A233" s="38"/>
      <c r="B233" s="39"/>
      <c r="C233" s="38"/>
      <c r="D233" s="195" t="s">
        <v>1362</v>
      </c>
      <c r="E233" s="38"/>
      <c r="F233" s="239" t="s">
        <v>2903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686</v>
      </c>
      <c r="D234" s="181" t="s">
        <v>258</v>
      </c>
      <c r="E234" s="182" t="s">
        <v>2954</v>
      </c>
      <c r="F234" s="183" t="s">
        <v>2955</v>
      </c>
      <c r="G234" s="184" t="s">
        <v>1374</v>
      </c>
      <c r="H234" s="185">
        <v>1</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884</v>
      </c>
    </row>
    <row r="235" s="2" customFormat="1">
      <c r="A235" s="38"/>
      <c r="B235" s="39"/>
      <c r="C235" s="38"/>
      <c r="D235" s="195" t="s">
        <v>1362</v>
      </c>
      <c r="E235" s="38"/>
      <c r="F235" s="239" t="s">
        <v>2903</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690</v>
      </c>
      <c r="D236" s="181" t="s">
        <v>258</v>
      </c>
      <c r="E236" s="182" t="s">
        <v>2956</v>
      </c>
      <c r="F236" s="183" t="s">
        <v>2957</v>
      </c>
      <c r="G236" s="184" t="s">
        <v>1374</v>
      </c>
      <c r="H236" s="185">
        <v>3</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892</v>
      </c>
    </row>
    <row r="237" s="2" customFormat="1">
      <c r="A237" s="38"/>
      <c r="B237" s="39"/>
      <c r="C237" s="38"/>
      <c r="D237" s="195" t="s">
        <v>1362</v>
      </c>
      <c r="E237" s="38"/>
      <c r="F237" s="239" t="s">
        <v>2903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694</v>
      </c>
      <c r="D238" s="181" t="s">
        <v>258</v>
      </c>
      <c r="E238" s="182" t="s">
        <v>2958</v>
      </c>
      <c r="F238" s="183" t="s">
        <v>2959</v>
      </c>
      <c r="G238" s="184" t="s">
        <v>1374</v>
      </c>
      <c r="H238" s="185">
        <v>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900</v>
      </c>
    </row>
    <row r="239" s="2" customFormat="1">
      <c r="A239" s="38"/>
      <c r="B239" s="39"/>
      <c r="C239" s="38"/>
      <c r="D239" s="195" t="s">
        <v>1362</v>
      </c>
      <c r="E239" s="38"/>
      <c r="F239" s="239" t="s">
        <v>2903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698</v>
      </c>
      <c r="D240" s="181" t="s">
        <v>258</v>
      </c>
      <c r="E240" s="182" t="s">
        <v>2960</v>
      </c>
      <c r="F240" s="183" t="s">
        <v>2961</v>
      </c>
      <c r="G240" s="184" t="s">
        <v>1374</v>
      </c>
      <c r="H240" s="185">
        <v>1</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908</v>
      </c>
    </row>
    <row r="241" s="2" customFormat="1">
      <c r="A241" s="38"/>
      <c r="B241" s="39"/>
      <c r="C241" s="38"/>
      <c r="D241" s="195" t="s">
        <v>1362</v>
      </c>
      <c r="E241" s="38"/>
      <c r="F241" s="239" t="s">
        <v>2903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702</v>
      </c>
      <c r="D242" s="181" t="s">
        <v>258</v>
      </c>
      <c r="E242" s="182" t="s">
        <v>2962</v>
      </c>
      <c r="F242" s="183" t="s">
        <v>2963</v>
      </c>
      <c r="G242" s="184" t="s">
        <v>1374</v>
      </c>
      <c r="H242" s="185">
        <v>12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916</v>
      </c>
    </row>
    <row r="243" s="2" customFormat="1">
      <c r="A243" s="38"/>
      <c r="B243" s="39"/>
      <c r="C243" s="38"/>
      <c r="D243" s="195" t="s">
        <v>1362</v>
      </c>
      <c r="E243" s="38"/>
      <c r="F243" s="239" t="s">
        <v>2903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706</v>
      </c>
      <c r="D244" s="181" t="s">
        <v>258</v>
      </c>
      <c r="E244" s="182" t="s">
        <v>2964</v>
      </c>
      <c r="F244" s="183" t="s">
        <v>2965</v>
      </c>
      <c r="G244" s="184" t="s">
        <v>1374</v>
      </c>
      <c r="H244" s="185">
        <v>26</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924</v>
      </c>
    </row>
    <row r="245" s="2" customFormat="1">
      <c r="A245" s="38"/>
      <c r="B245" s="39"/>
      <c r="C245" s="38"/>
      <c r="D245" s="195" t="s">
        <v>1362</v>
      </c>
      <c r="E245" s="38"/>
      <c r="F245" s="239" t="s">
        <v>2903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710</v>
      </c>
      <c r="D246" s="181" t="s">
        <v>258</v>
      </c>
      <c r="E246" s="182" t="s">
        <v>2966</v>
      </c>
      <c r="F246" s="183" t="s">
        <v>2967</v>
      </c>
      <c r="G246" s="184" t="s">
        <v>1374</v>
      </c>
      <c r="H246" s="185">
        <v>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932</v>
      </c>
    </row>
    <row r="247" s="2" customFormat="1">
      <c r="A247" s="38"/>
      <c r="B247" s="39"/>
      <c r="C247" s="38"/>
      <c r="D247" s="195" t="s">
        <v>1362</v>
      </c>
      <c r="E247" s="38"/>
      <c r="F247" s="239" t="s">
        <v>2903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1.75" customHeight="1">
      <c r="A248" s="38"/>
      <c r="B248" s="180"/>
      <c r="C248" s="181" t="s">
        <v>714</v>
      </c>
      <c r="D248" s="181" t="s">
        <v>258</v>
      </c>
      <c r="E248" s="182" t="s">
        <v>2968</v>
      </c>
      <c r="F248" s="183" t="s">
        <v>2969</v>
      </c>
      <c r="G248" s="184" t="s">
        <v>2970</v>
      </c>
      <c r="H248" s="185">
        <v>32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942</v>
      </c>
    </row>
    <row r="249" s="2" customFormat="1">
      <c r="A249" s="38"/>
      <c r="B249" s="39"/>
      <c r="C249" s="38"/>
      <c r="D249" s="195" t="s">
        <v>1362</v>
      </c>
      <c r="E249" s="38"/>
      <c r="F249" s="239" t="s">
        <v>2903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21.75" customHeight="1">
      <c r="A250" s="38"/>
      <c r="B250" s="180"/>
      <c r="C250" s="181" t="s">
        <v>718</v>
      </c>
      <c r="D250" s="181" t="s">
        <v>258</v>
      </c>
      <c r="E250" s="182" t="s">
        <v>2971</v>
      </c>
      <c r="F250" s="183" t="s">
        <v>2972</v>
      </c>
      <c r="G250" s="184" t="s">
        <v>2970</v>
      </c>
      <c r="H250" s="185">
        <v>2</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950</v>
      </c>
    </row>
    <row r="251" s="2" customFormat="1">
      <c r="A251" s="38"/>
      <c r="B251" s="39"/>
      <c r="C251" s="38"/>
      <c r="D251" s="195" t="s">
        <v>1362</v>
      </c>
      <c r="E251" s="38"/>
      <c r="F251" s="239" t="s">
        <v>2903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1.75" customHeight="1">
      <c r="A252" s="38"/>
      <c r="B252" s="180"/>
      <c r="C252" s="181" t="s">
        <v>722</v>
      </c>
      <c r="D252" s="181" t="s">
        <v>258</v>
      </c>
      <c r="E252" s="182" t="s">
        <v>2973</v>
      </c>
      <c r="F252" s="183" t="s">
        <v>2974</v>
      </c>
      <c r="G252" s="184" t="s">
        <v>2970</v>
      </c>
      <c r="H252" s="185">
        <v>20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958</v>
      </c>
    </row>
    <row r="253" s="2" customFormat="1">
      <c r="A253" s="38"/>
      <c r="B253" s="39"/>
      <c r="C253" s="38"/>
      <c r="D253" s="195" t="s">
        <v>1362</v>
      </c>
      <c r="E253" s="38"/>
      <c r="F253" s="239" t="s">
        <v>2903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726</v>
      </c>
      <c r="D254" s="181" t="s">
        <v>258</v>
      </c>
      <c r="E254" s="182" t="s">
        <v>2975</v>
      </c>
      <c r="F254" s="183" t="s">
        <v>2976</v>
      </c>
      <c r="G254" s="184" t="s">
        <v>2970</v>
      </c>
      <c r="H254" s="185">
        <v>86</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966</v>
      </c>
    </row>
    <row r="255" s="2" customFormat="1">
      <c r="A255" s="38"/>
      <c r="B255" s="39"/>
      <c r="C255" s="38"/>
      <c r="D255" s="195" t="s">
        <v>1362</v>
      </c>
      <c r="E255" s="38"/>
      <c r="F255" s="239" t="s">
        <v>2903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21.75" customHeight="1">
      <c r="A256" s="38"/>
      <c r="B256" s="180"/>
      <c r="C256" s="181" t="s">
        <v>730</v>
      </c>
      <c r="D256" s="181" t="s">
        <v>258</v>
      </c>
      <c r="E256" s="182" t="s">
        <v>2977</v>
      </c>
      <c r="F256" s="183" t="s">
        <v>2978</v>
      </c>
      <c r="G256" s="184" t="s">
        <v>2970</v>
      </c>
      <c r="H256" s="185">
        <v>14</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974</v>
      </c>
    </row>
    <row r="257" s="2" customFormat="1">
      <c r="A257" s="38"/>
      <c r="B257" s="39"/>
      <c r="C257" s="38"/>
      <c r="D257" s="195" t="s">
        <v>1362</v>
      </c>
      <c r="E257" s="38"/>
      <c r="F257" s="239" t="s">
        <v>2903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44.25" customHeight="1">
      <c r="A258" s="38"/>
      <c r="B258" s="180"/>
      <c r="C258" s="181" t="s">
        <v>734</v>
      </c>
      <c r="D258" s="181" t="s">
        <v>258</v>
      </c>
      <c r="E258" s="182" t="s">
        <v>2979</v>
      </c>
      <c r="F258" s="183" t="s">
        <v>2980</v>
      </c>
      <c r="G258" s="184" t="s">
        <v>279</v>
      </c>
      <c r="H258" s="185">
        <v>482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986</v>
      </c>
    </row>
    <row r="259" s="2" customFormat="1" ht="49.05" customHeight="1">
      <c r="A259" s="38"/>
      <c r="B259" s="180"/>
      <c r="C259" s="181" t="s">
        <v>738</v>
      </c>
      <c r="D259" s="181" t="s">
        <v>258</v>
      </c>
      <c r="E259" s="182" t="s">
        <v>2981</v>
      </c>
      <c r="F259" s="183" t="s">
        <v>2982</v>
      </c>
      <c r="G259" s="184" t="s">
        <v>279</v>
      </c>
      <c r="H259" s="185">
        <v>159</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994</v>
      </c>
    </row>
    <row r="260" s="2" customFormat="1" ht="44.25" customHeight="1">
      <c r="A260" s="38"/>
      <c r="B260" s="180"/>
      <c r="C260" s="181" t="s">
        <v>256</v>
      </c>
      <c r="D260" s="181" t="s">
        <v>258</v>
      </c>
      <c r="E260" s="182" t="s">
        <v>2983</v>
      </c>
      <c r="F260" s="183" t="s">
        <v>2984</v>
      </c>
      <c r="G260" s="184" t="s">
        <v>279</v>
      </c>
      <c r="H260" s="185">
        <v>90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ht="44.25" customHeight="1">
      <c r="A261" s="38"/>
      <c r="B261" s="180"/>
      <c r="C261" s="181" t="s">
        <v>745</v>
      </c>
      <c r="D261" s="181" t="s">
        <v>258</v>
      </c>
      <c r="E261" s="182" t="s">
        <v>2985</v>
      </c>
      <c r="F261" s="183" t="s">
        <v>2986</v>
      </c>
      <c r="G261" s="184" t="s">
        <v>279</v>
      </c>
      <c r="H261" s="185">
        <v>39</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ht="16.5" customHeight="1">
      <c r="A262" s="38"/>
      <c r="B262" s="180"/>
      <c r="C262" s="181" t="s">
        <v>749</v>
      </c>
      <c r="D262" s="181" t="s">
        <v>258</v>
      </c>
      <c r="E262" s="182" t="s">
        <v>2987</v>
      </c>
      <c r="F262" s="183" t="s">
        <v>2988</v>
      </c>
      <c r="G262" s="184" t="s">
        <v>1374</v>
      </c>
      <c r="H262" s="185">
        <v>1</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2858</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55.5" customHeight="1">
      <c r="A264" s="38"/>
      <c r="B264" s="180"/>
      <c r="C264" s="181" t="s">
        <v>753</v>
      </c>
      <c r="D264" s="181" t="s">
        <v>258</v>
      </c>
      <c r="E264" s="182" t="s">
        <v>2989</v>
      </c>
      <c r="F264" s="183" t="s">
        <v>2990</v>
      </c>
      <c r="G264" s="184" t="s">
        <v>1374</v>
      </c>
      <c r="H264" s="185">
        <v>1</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2910</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55.5" customHeight="1">
      <c r="A266" s="38"/>
      <c r="B266" s="180"/>
      <c r="C266" s="181" t="s">
        <v>757</v>
      </c>
      <c r="D266" s="181" t="s">
        <v>258</v>
      </c>
      <c r="E266" s="182" t="s">
        <v>2991</v>
      </c>
      <c r="F266" s="183" t="s">
        <v>2926</v>
      </c>
      <c r="G266" s="184" t="s">
        <v>1374</v>
      </c>
      <c r="H266" s="185">
        <v>1</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2910</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55.5" customHeight="1">
      <c r="A268" s="38"/>
      <c r="B268" s="180"/>
      <c r="C268" s="181" t="s">
        <v>761</v>
      </c>
      <c r="D268" s="181" t="s">
        <v>258</v>
      </c>
      <c r="E268" s="182" t="s">
        <v>2992</v>
      </c>
      <c r="F268" s="183" t="s">
        <v>2926</v>
      </c>
      <c r="G268" s="184" t="s">
        <v>1374</v>
      </c>
      <c r="H268" s="185">
        <v>1</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2910</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55.5" customHeight="1">
      <c r="A270" s="38"/>
      <c r="B270" s="180"/>
      <c r="C270" s="181" t="s">
        <v>765</v>
      </c>
      <c r="D270" s="181" t="s">
        <v>258</v>
      </c>
      <c r="E270" s="182" t="s">
        <v>2993</v>
      </c>
      <c r="F270" s="183" t="s">
        <v>2926</v>
      </c>
      <c r="G270" s="184" t="s">
        <v>1374</v>
      </c>
      <c r="H270" s="185">
        <v>1</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2910</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55.5" customHeight="1">
      <c r="A272" s="38"/>
      <c r="B272" s="180"/>
      <c r="C272" s="181" t="s">
        <v>769</v>
      </c>
      <c r="D272" s="181" t="s">
        <v>258</v>
      </c>
      <c r="E272" s="182" t="s">
        <v>2994</v>
      </c>
      <c r="F272" s="183" t="s">
        <v>2926</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2910</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55.5" customHeight="1">
      <c r="A274" s="38"/>
      <c r="B274" s="180"/>
      <c r="C274" s="181" t="s">
        <v>773</v>
      </c>
      <c r="D274" s="181" t="s">
        <v>258</v>
      </c>
      <c r="E274" s="182" t="s">
        <v>2995</v>
      </c>
      <c r="F274" s="183" t="s">
        <v>2996</v>
      </c>
      <c r="G274" s="184" t="s">
        <v>1374</v>
      </c>
      <c r="H274" s="185">
        <v>1</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2910</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12" customFormat="1" ht="25.92" customHeight="1">
      <c r="A276" s="12"/>
      <c r="B276" s="167"/>
      <c r="C276" s="12"/>
      <c r="D276" s="168" t="s">
        <v>74</v>
      </c>
      <c r="E276" s="169" t="s">
        <v>2997</v>
      </c>
      <c r="F276" s="169" t="s">
        <v>2998</v>
      </c>
      <c r="G276" s="12"/>
      <c r="H276" s="12"/>
      <c r="I276" s="170"/>
      <c r="J276" s="171">
        <f>BK276</f>
        <v>0</v>
      </c>
      <c r="K276" s="12"/>
      <c r="L276" s="167"/>
      <c r="M276" s="172"/>
      <c r="N276" s="173"/>
      <c r="O276" s="173"/>
      <c r="P276" s="174">
        <f>SUM(P277:P360)</f>
        <v>0</v>
      </c>
      <c r="Q276" s="173"/>
      <c r="R276" s="174">
        <f>SUM(R277:R360)</f>
        <v>0</v>
      </c>
      <c r="S276" s="173"/>
      <c r="T276" s="175">
        <f>SUM(T277:T360)</f>
        <v>0</v>
      </c>
      <c r="U276" s="12"/>
      <c r="V276" s="12"/>
      <c r="W276" s="12"/>
      <c r="X276" s="12"/>
      <c r="Y276" s="12"/>
      <c r="Z276" s="12"/>
      <c r="AA276" s="12"/>
      <c r="AB276" s="12"/>
      <c r="AC276" s="12"/>
      <c r="AD276" s="12"/>
      <c r="AE276" s="12"/>
      <c r="AR276" s="168" t="s">
        <v>82</v>
      </c>
      <c r="AT276" s="176" t="s">
        <v>74</v>
      </c>
      <c r="AU276" s="176" t="s">
        <v>75</v>
      </c>
      <c r="AY276" s="168" t="s">
        <v>253</v>
      </c>
      <c r="BK276" s="177">
        <f>SUM(BK277:BK360)</f>
        <v>0</v>
      </c>
    </row>
    <row r="277" s="2" customFormat="1" ht="37.8" customHeight="1">
      <c r="A277" s="38"/>
      <c r="B277" s="180"/>
      <c r="C277" s="181" t="s">
        <v>777</v>
      </c>
      <c r="D277" s="181" t="s">
        <v>258</v>
      </c>
      <c r="E277" s="182" t="s">
        <v>2999</v>
      </c>
      <c r="F277" s="183" t="s">
        <v>3000</v>
      </c>
      <c r="G277" s="184" t="s">
        <v>1374</v>
      </c>
      <c r="H277" s="185">
        <v>1</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1163</v>
      </c>
    </row>
    <row r="278" s="2" customFormat="1">
      <c r="A278" s="38"/>
      <c r="B278" s="39"/>
      <c r="C278" s="38"/>
      <c r="D278" s="195" t="s">
        <v>1362</v>
      </c>
      <c r="E278" s="38"/>
      <c r="F278" s="239" t="s">
        <v>2852</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33" customHeight="1">
      <c r="A279" s="38"/>
      <c r="B279" s="180"/>
      <c r="C279" s="181" t="s">
        <v>781</v>
      </c>
      <c r="D279" s="181" t="s">
        <v>258</v>
      </c>
      <c r="E279" s="182" t="s">
        <v>3001</v>
      </c>
      <c r="F279" s="183" t="s">
        <v>3002</v>
      </c>
      <c r="G279" s="184" t="s">
        <v>1374</v>
      </c>
      <c r="H279" s="185">
        <v>1</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1202</v>
      </c>
    </row>
    <row r="280" s="2" customFormat="1">
      <c r="A280" s="38"/>
      <c r="B280" s="39"/>
      <c r="C280" s="38"/>
      <c r="D280" s="195" t="s">
        <v>1362</v>
      </c>
      <c r="E280" s="38"/>
      <c r="F280" s="239" t="s">
        <v>2855</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55.5" customHeight="1">
      <c r="A281" s="38"/>
      <c r="B281" s="180"/>
      <c r="C281" s="181" t="s">
        <v>785</v>
      </c>
      <c r="D281" s="181" t="s">
        <v>258</v>
      </c>
      <c r="E281" s="182" t="s">
        <v>3003</v>
      </c>
      <c r="F281" s="183" t="s">
        <v>3004</v>
      </c>
      <c r="G281" s="184" t="s">
        <v>1374</v>
      </c>
      <c r="H281" s="185">
        <v>3</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1211</v>
      </c>
    </row>
    <row r="282" s="2" customFormat="1">
      <c r="A282" s="38"/>
      <c r="B282" s="39"/>
      <c r="C282" s="38"/>
      <c r="D282" s="195" t="s">
        <v>1362</v>
      </c>
      <c r="E282" s="38"/>
      <c r="F282" s="239" t="s">
        <v>2858</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55.5" customHeight="1">
      <c r="A283" s="38"/>
      <c r="B283" s="180"/>
      <c r="C283" s="181" t="s">
        <v>789</v>
      </c>
      <c r="D283" s="181" t="s">
        <v>258</v>
      </c>
      <c r="E283" s="182" t="s">
        <v>3005</v>
      </c>
      <c r="F283" s="183" t="s">
        <v>3006</v>
      </c>
      <c r="G283" s="184" t="s">
        <v>1374</v>
      </c>
      <c r="H283" s="185">
        <v>1</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1222</v>
      </c>
    </row>
    <row r="284" s="2" customFormat="1">
      <c r="A284" s="38"/>
      <c r="B284" s="39"/>
      <c r="C284" s="38"/>
      <c r="D284" s="195" t="s">
        <v>1362</v>
      </c>
      <c r="E284" s="38"/>
      <c r="F284" s="239" t="s">
        <v>2858</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55.5" customHeight="1">
      <c r="A285" s="38"/>
      <c r="B285" s="180"/>
      <c r="C285" s="181" t="s">
        <v>793</v>
      </c>
      <c r="D285" s="181" t="s">
        <v>258</v>
      </c>
      <c r="E285" s="182" t="s">
        <v>3007</v>
      </c>
      <c r="F285" s="183" t="s">
        <v>3008</v>
      </c>
      <c r="G285" s="184" t="s">
        <v>1374</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1233</v>
      </c>
    </row>
    <row r="286" s="2" customFormat="1">
      <c r="A286" s="38"/>
      <c r="B286" s="39"/>
      <c r="C286" s="38"/>
      <c r="D286" s="195" t="s">
        <v>1362</v>
      </c>
      <c r="E286" s="38"/>
      <c r="F286" s="239" t="s">
        <v>2890</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55.5" customHeight="1">
      <c r="A287" s="38"/>
      <c r="B287" s="180"/>
      <c r="C287" s="181" t="s">
        <v>797</v>
      </c>
      <c r="D287" s="181" t="s">
        <v>258</v>
      </c>
      <c r="E287" s="182" t="s">
        <v>3009</v>
      </c>
      <c r="F287" s="183" t="s">
        <v>3010</v>
      </c>
      <c r="G287" s="184" t="s">
        <v>1374</v>
      </c>
      <c r="H287" s="185">
        <v>5</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2890</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55.5" customHeight="1">
      <c r="A289" s="38"/>
      <c r="B289" s="180"/>
      <c r="C289" s="181" t="s">
        <v>801</v>
      </c>
      <c r="D289" s="181" t="s">
        <v>258</v>
      </c>
      <c r="E289" s="182" t="s">
        <v>3011</v>
      </c>
      <c r="F289" s="183" t="s">
        <v>3012</v>
      </c>
      <c r="G289" s="184" t="s">
        <v>1374</v>
      </c>
      <c r="H289" s="185">
        <v>5</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2890</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805</v>
      </c>
      <c r="D291" s="181" t="s">
        <v>258</v>
      </c>
      <c r="E291" s="182" t="s">
        <v>3013</v>
      </c>
      <c r="F291" s="183" t="s">
        <v>3014</v>
      </c>
      <c r="G291" s="184" t="s">
        <v>1374</v>
      </c>
      <c r="H291" s="185">
        <v>9</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2890</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809</v>
      </c>
      <c r="D293" s="181" t="s">
        <v>258</v>
      </c>
      <c r="E293" s="182" t="s">
        <v>3015</v>
      </c>
      <c r="F293" s="183" t="s">
        <v>3016</v>
      </c>
      <c r="G293" s="184" t="s">
        <v>1374</v>
      </c>
      <c r="H293" s="185">
        <v>10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2890</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813</v>
      </c>
      <c r="D295" s="181" t="s">
        <v>258</v>
      </c>
      <c r="E295" s="182" t="s">
        <v>3017</v>
      </c>
      <c r="F295" s="183" t="s">
        <v>3018</v>
      </c>
      <c r="G295" s="184" t="s">
        <v>1374</v>
      </c>
      <c r="H295" s="185">
        <v>13</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2890</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817</v>
      </c>
      <c r="D297" s="181" t="s">
        <v>258</v>
      </c>
      <c r="E297" s="182" t="s">
        <v>3019</v>
      </c>
      <c r="F297" s="183" t="s">
        <v>3020</v>
      </c>
      <c r="G297" s="184" t="s">
        <v>1374</v>
      </c>
      <c r="H297" s="185">
        <v>5</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2890</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821</v>
      </c>
      <c r="D299" s="181" t="s">
        <v>258</v>
      </c>
      <c r="E299" s="182" t="s">
        <v>3021</v>
      </c>
      <c r="F299" s="183" t="s">
        <v>3022</v>
      </c>
      <c r="G299" s="184" t="s">
        <v>1374</v>
      </c>
      <c r="H299" s="185">
        <v>5</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2890</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825</v>
      </c>
      <c r="D301" s="181" t="s">
        <v>258</v>
      </c>
      <c r="E301" s="182" t="s">
        <v>3023</v>
      </c>
      <c r="F301" s="183" t="s">
        <v>3024</v>
      </c>
      <c r="G301" s="184" t="s">
        <v>1374</v>
      </c>
      <c r="H301" s="185">
        <v>4</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2890</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62.7" customHeight="1">
      <c r="A303" s="38"/>
      <c r="B303" s="180"/>
      <c r="C303" s="181" t="s">
        <v>829</v>
      </c>
      <c r="D303" s="181" t="s">
        <v>258</v>
      </c>
      <c r="E303" s="182" t="s">
        <v>3025</v>
      </c>
      <c r="F303" s="183" t="s">
        <v>3026</v>
      </c>
      <c r="G303" s="184" t="s">
        <v>1374</v>
      </c>
      <c r="H303" s="185">
        <v>15</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3027</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49.05" customHeight="1">
      <c r="A305" s="38"/>
      <c r="B305" s="180"/>
      <c r="C305" s="181" t="s">
        <v>833</v>
      </c>
      <c r="D305" s="181" t="s">
        <v>258</v>
      </c>
      <c r="E305" s="182" t="s">
        <v>3028</v>
      </c>
      <c r="F305" s="183" t="s">
        <v>3029</v>
      </c>
      <c r="G305" s="184" t="s">
        <v>1374</v>
      </c>
      <c r="H305" s="185">
        <v>3</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2903</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55.5" customHeight="1">
      <c r="A307" s="38"/>
      <c r="B307" s="180"/>
      <c r="C307" s="181" t="s">
        <v>839</v>
      </c>
      <c r="D307" s="181" t="s">
        <v>258</v>
      </c>
      <c r="E307" s="182" t="s">
        <v>3030</v>
      </c>
      <c r="F307" s="183" t="s">
        <v>2909</v>
      </c>
      <c r="G307" s="184" t="s">
        <v>1374</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2918</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55.5" customHeight="1">
      <c r="A309" s="38"/>
      <c r="B309" s="180"/>
      <c r="C309" s="181" t="s">
        <v>843</v>
      </c>
      <c r="D309" s="181" t="s">
        <v>258</v>
      </c>
      <c r="E309" s="182" t="s">
        <v>3031</v>
      </c>
      <c r="F309" s="183" t="s">
        <v>3032</v>
      </c>
      <c r="G309" s="184" t="s">
        <v>1374</v>
      </c>
      <c r="H309" s="185">
        <v>1</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2918</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55.5" customHeight="1">
      <c r="A311" s="38"/>
      <c r="B311" s="180"/>
      <c r="C311" s="181" t="s">
        <v>847</v>
      </c>
      <c r="D311" s="181" t="s">
        <v>258</v>
      </c>
      <c r="E311" s="182" t="s">
        <v>3033</v>
      </c>
      <c r="F311" s="183" t="s">
        <v>3034</v>
      </c>
      <c r="G311" s="184" t="s">
        <v>1374</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2910</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55.5" customHeight="1">
      <c r="A313" s="38"/>
      <c r="B313" s="180"/>
      <c r="C313" s="181" t="s">
        <v>851</v>
      </c>
      <c r="D313" s="181" t="s">
        <v>258</v>
      </c>
      <c r="E313" s="182" t="s">
        <v>3035</v>
      </c>
      <c r="F313" s="183" t="s">
        <v>3034</v>
      </c>
      <c r="G313" s="184" t="s">
        <v>1374</v>
      </c>
      <c r="H313" s="185">
        <v>1</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2910</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55.5" customHeight="1">
      <c r="A315" s="38"/>
      <c r="B315" s="180"/>
      <c r="C315" s="181" t="s">
        <v>855</v>
      </c>
      <c r="D315" s="181" t="s">
        <v>258</v>
      </c>
      <c r="E315" s="182" t="s">
        <v>3036</v>
      </c>
      <c r="F315" s="183" t="s">
        <v>3034</v>
      </c>
      <c r="G315" s="184" t="s">
        <v>1374</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2910</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55.5" customHeight="1">
      <c r="A317" s="38"/>
      <c r="B317" s="180"/>
      <c r="C317" s="181" t="s">
        <v>859</v>
      </c>
      <c r="D317" s="181" t="s">
        <v>258</v>
      </c>
      <c r="E317" s="182" t="s">
        <v>3037</v>
      </c>
      <c r="F317" s="183" t="s">
        <v>3034</v>
      </c>
      <c r="G317" s="184" t="s">
        <v>1374</v>
      </c>
      <c r="H317" s="185">
        <v>1</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2910</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55.5" customHeight="1">
      <c r="A319" s="38"/>
      <c r="B319" s="180"/>
      <c r="C319" s="181" t="s">
        <v>863</v>
      </c>
      <c r="D319" s="181" t="s">
        <v>258</v>
      </c>
      <c r="E319" s="182" t="s">
        <v>3038</v>
      </c>
      <c r="F319" s="183" t="s">
        <v>3039</v>
      </c>
      <c r="G319" s="184" t="s">
        <v>1374</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2910</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55.5" customHeight="1">
      <c r="A321" s="38"/>
      <c r="B321" s="180"/>
      <c r="C321" s="181" t="s">
        <v>867</v>
      </c>
      <c r="D321" s="181" t="s">
        <v>258</v>
      </c>
      <c r="E321" s="182" t="s">
        <v>3040</v>
      </c>
      <c r="F321" s="183" t="s">
        <v>3041</v>
      </c>
      <c r="G321" s="184" t="s">
        <v>1374</v>
      </c>
      <c r="H321" s="185">
        <v>1</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2910</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55.5" customHeight="1">
      <c r="A323" s="38"/>
      <c r="B323" s="180"/>
      <c r="C323" s="181" t="s">
        <v>872</v>
      </c>
      <c r="D323" s="181" t="s">
        <v>258</v>
      </c>
      <c r="E323" s="182" t="s">
        <v>3042</v>
      </c>
      <c r="F323" s="183" t="s">
        <v>3041</v>
      </c>
      <c r="G323" s="184" t="s">
        <v>1374</v>
      </c>
      <c r="H323" s="185">
        <v>1</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2910</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55.5" customHeight="1">
      <c r="A325" s="38"/>
      <c r="B325" s="180"/>
      <c r="C325" s="181" t="s">
        <v>876</v>
      </c>
      <c r="D325" s="181" t="s">
        <v>258</v>
      </c>
      <c r="E325" s="182" t="s">
        <v>3043</v>
      </c>
      <c r="F325" s="183" t="s">
        <v>3041</v>
      </c>
      <c r="G325" s="184" t="s">
        <v>1374</v>
      </c>
      <c r="H325" s="185">
        <v>1</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2910</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55.5" customHeight="1">
      <c r="A327" s="38"/>
      <c r="B327" s="180"/>
      <c r="C327" s="181" t="s">
        <v>880</v>
      </c>
      <c r="D327" s="181" t="s">
        <v>258</v>
      </c>
      <c r="E327" s="182" t="s">
        <v>3044</v>
      </c>
      <c r="F327" s="183" t="s">
        <v>3041</v>
      </c>
      <c r="G327" s="184" t="s">
        <v>1374</v>
      </c>
      <c r="H327" s="185">
        <v>1</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2910</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55.5" customHeight="1">
      <c r="A329" s="38"/>
      <c r="B329" s="180"/>
      <c r="C329" s="181" t="s">
        <v>884</v>
      </c>
      <c r="D329" s="181" t="s">
        <v>258</v>
      </c>
      <c r="E329" s="182" t="s">
        <v>3045</v>
      </c>
      <c r="F329" s="183" t="s">
        <v>3041</v>
      </c>
      <c r="G329" s="184" t="s">
        <v>1374</v>
      </c>
      <c r="H329" s="185">
        <v>1</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2910</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55.5" customHeight="1">
      <c r="A331" s="38"/>
      <c r="B331" s="180"/>
      <c r="C331" s="181" t="s">
        <v>888</v>
      </c>
      <c r="D331" s="181" t="s">
        <v>258</v>
      </c>
      <c r="E331" s="182" t="s">
        <v>3046</v>
      </c>
      <c r="F331" s="183" t="s">
        <v>3047</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2910</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55.5" customHeight="1">
      <c r="A333" s="38"/>
      <c r="B333" s="180"/>
      <c r="C333" s="181" t="s">
        <v>892</v>
      </c>
      <c r="D333" s="181" t="s">
        <v>258</v>
      </c>
      <c r="E333" s="182" t="s">
        <v>3048</v>
      </c>
      <c r="F333" s="183" t="s">
        <v>3049</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2910</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55.5" customHeight="1">
      <c r="A335" s="38"/>
      <c r="B335" s="180"/>
      <c r="C335" s="181" t="s">
        <v>896</v>
      </c>
      <c r="D335" s="181" t="s">
        <v>258</v>
      </c>
      <c r="E335" s="182" t="s">
        <v>3050</v>
      </c>
      <c r="F335" s="183" t="s">
        <v>3049</v>
      </c>
      <c r="G335" s="184" t="s">
        <v>1374</v>
      </c>
      <c r="H335" s="185">
        <v>1</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2910</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55.5" customHeight="1">
      <c r="A337" s="38"/>
      <c r="B337" s="180"/>
      <c r="C337" s="181" t="s">
        <v>900</v>
      </c>
      <c r="D337" s="181" t="s">
        <v>258</v>
      </c>
      <c r="E337" s="182" t="s">
        <v>3051</v>
      </c>
      <c r="F337" s="183" t="s">
        <v>2926</v>
      </c>
      <c r="G337" s="184" t="s">
        <v>1374</v>
      </c>
      <c r="H337" s="185">
        <v>1</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3052</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4.15" customHeight="1">
      <c r="A339" s="38"/>
      <c r="B339" s="180"/>
      <c r="C339" s="181" t="s">
        <v>904</v>
      </c>
      <c r="D339" s="181" t="s">
        <v>258</v>
      </c>
      <c r="E339" s="182" t="s">
        <v>3053</v>
      </c>
      <c r="F339" s="183" t="s">
        <v>3054</v>
      </c>
      <c r="G339" s="184" t="s">
        <v>1374</v>
      </c>
      <c r="H339" s="185">
        <v>16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2903</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3055</v>
      </c>
      <c r="F341" s="183" t="s">
        <v>3056</v>
      </c>
      <c r="G341" s="184" t="s">
        <v>1374</v>
      </c>
      <c r="H341" s="185">
        <v>8</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2903</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3057</v>
      </c>
      <c r="F343" s="183" t="s">
        <v>2963</v>
      </c>
      <c r="G343" s="184" t="s">
        <v>1374</v>
      </c>
      <c r="H343" s="185">
        <v>28</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2903</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24.15" customHeight="1">
      <c r="A345" s="38"/>
      <c r="B345" s="180"/>
      <c r="C345" s="181" t="s">
        <v>916</v>
      </c>
      <c r="D345" s="181" t="s">
        <v>258</v>
      </c>
      <c r="E345" s="182" t="s">
        <v>3058</v>
      </c>
      <c r="F345" s="183" t="s">
        <v>2965</v>
      </c>
      <c r="G345" s="184" t="s">
        <v>1374</v>
      </c>
      <c r="H345" s="185">
        <v>20</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2903</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3059</v>
      </c>
      <c r="F347" s="183" t="s">
        <v>2967</v>
      </c>
      <c r="G347" s="184" t="s">
        <v>1374</v>
      </c>
      <c r="H347" s="185">
        <v>38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2903</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1.75" customHeight="1">
      <c r="A349" s="38"/>
      <c r="B349" s="180"/>
      <c r="C349" s="181" t="s">
        <v>924</v>
      </c>
      <c r="D349" s="181" t="s">
        <v>258</v>
      </c>
      <c r="E349" s="182" t="s">
        <v>3060</v>
      </c>
      <c r="F349" s="183" t="s">
        <v>2974</v>
      </c>
      <c r="G349" s="184" t="s">
        <v>2970</v>
      </c>
      <c r="H349" s="185">
        <v>56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2903</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21.75" customHeight="1">
      <c r="A351" s="38"/>
      <c r="B351" s="180"/>
      <c r="C351" s="181" t="s">
        <v>928</v>
      </c>
      <c r="D351" s="181" t="s">
        <v>258</v>
      </c>
      <c r="E351" s="182" t="s">
        <v>3061</v>
      </c>
      <c r="F351" s="183" t="s">
        <v>2976</v>
      </c>
      <c r="G351" s="184" t="s">
        <v>2970</v>
      </c>
      <c r="H351" s="185">
        <v>40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2903</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932</v>
      </c>
      <c r="D353" s="181" t="s">
        <v>258</v>
      </c>
      <c r="E353" s="182" t="s">
        <v>3062</v>
      </c>
      <c r="F353" s="183" t="s">
        <v>2978</v>
      </c>
      <c r="G353" s="184" t="s">
        <v>2970</v>
      </c>
      <c r="H353" s="185">
        <v>76</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2903</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44.25" customHeight="1">
      <c r="A355" s="38"/>
      <c r="B355" s="180"/>
      <c r="C355" s="181" t="s">
        <v>936</v>
      </c>
      <c r="D355" s="181" t="s">
        <v>258</v>
      </c>
      <c r="E355" s="182" t="s">
        <v>3063</v>
      </c>
      <c r="F355" s="183" t="s">
        <v>3064</v>
      </c>
      <c r="G355" s="184" t="s">
        <v>279</v>
      </c>
      <c r="H355" s="185">
        <v>920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ht="49.05" customHeight="1">
      <c r="A356" s="38"/>
      <c r="B356" s="180"/>
      <c r="C356" s="181" t="s">
        <v>942</v>
      </c>
      <c r="D356" s="181" t="s">
        <v>258</v>
      </c>
      <c r="E356" s="182" t="s">
        <v>3065</v>
      </c>
      <c r="F356" s="183" t="s">
        <v>3066</v>
      </c>
      <c r="G356" s="184" t="s">
        <v>279</v>
      </c>
      <c r="H356" s="185">
        <v>257</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1572</v>
      </c>
    </row>
    <row r="357" s="2" customFormat="1" ht="44.25" customHeight="1">
      <c r="A357" s="38"/>
      <c r="B357" s="180"/>
      <c r="C357" s="181" t="s">
        <v>946</v>
      </c>
      <c r="D357" s="181" t="s">
        <v>258</v>
      </c>
      <c r="E357" s="182" t="s">
        <v>3067</v>
      </c>
      <c r="F357" s="183" t="s">
        <v>3068</v>
      </c>
      <c r="G357" s="184" t="s">
        <v>279</v>
      </c>
      <c r="H357" s="185">
        <v>87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1575</v>
      </c>
    </row>
    <row r="358" s="2" customFormat="1" ht="44.25" customHeight="1">
      <c r="A358" s="38"/>
      <c r="B358" s="180"/>
      <c r="C358" s="181" t="s">
        <v>950</v>
      </c>
      <c r="D358" s="181" t="s">
        <v>258</v>
      </c>
      <c r="E358" s="182" t="s">
        <v>3069</v>
      </c>
      <c r="F358" s="183" t="s">
        <v>3070</v>
      </c>
      <c r="G358" s="184" t="s">
        <v>279</v>
      </c>
      <c r="H358" s="185">
        <v>16</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1578</v>
      </c>
    </row>
    <row r="359" s="2" customFormat="1" ht="16.5" customHeight="1">
      <c r="A359" s="38"/>
      <c r="B359" s="180"/>
      <c r="C359" s="181" t="s">
        <v>954</v>
      </c>
      <c r="D359" s="181" t="s">
        <v>258</v>
      </c>
      <c r="E359" s="182" t="s">
        <v>3071</v>
      </c>
      <c r="F359" s="183" t="s">
        <v>2988</v>
      </c>
      <c r="G359" s="184" t="s">
        <v>1374</v>
      </c>
      <c r="H359" s="185">
        <v>1</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1581</v>
      </c>
    </row>
    <row r="360" s="2" customFormat="1">
      <c r="A360" s="38"/>
      <c r="B360" s="39"/>
      <c r="C360" s="38"/>
      <c r="D360" s="195" t="s">
        <v>1362</v>
      </c>
      <c r="E360" s="38"/>
      <c r="F360" s="239" t="s">
        <v>2858</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12" customFormat="1" ht="25.92" customHeight="1">
      <c r="A361" s="12"/>
      <c r="B361" s="167"/>
      <c r="C361" s="12"/>
      <c r="D361" s="168" t="s">
        <v>74</v>
      </c>
      <c r="E361" s="169" t="s">
        <v>3072</v>
      </c>
      <c r="F361" s="169" t="s">
        <v>3073</v>
      </c>
      <c r="G361" s="12"/>
      <c r="H361" s="12"/>
      <c r="I361" s="170"/>
      <c r="J361" s="171">
        <f>BK361</f>
        <v>0</v>
      </c>
      <c r="K361" s="12"/>
      <c r="L361" s="167"/>
      <c r="M361" s="172"/>
      <c r="N361" s="173"/>
      <c r="O361" s="173"/>
      <c r="P361" s="174">
        <f>SUM(P362:P425)</f>
        <v>0</v>
      </c>
      <c r="Q361" s="173"/>
      <c r="R361" s="174">
        <f>SUM(R362:R425)</f>
        <v>0</v>
      </c>
      <c r="S361" s="173"/>
      <c r="T361" s="175">
        <f>SUM(T362:T425)</f>
        <v>0</v>
      </c>
      <c r="U361" s="12"/>
      <c r="V361" s="12"/>
      <c r="W361" s="12"/>
      <c r="X361" s="12"/>
      <c r="Y361" s="12"/>
      <c r="Z361" s="12"/>
      <c r="AA361" s="12"/>
      <c r="AB361" s="12"/>
      <c r="AC361" s="12"/>
      <c r="AD361" s="12"/>
      <c r="AE361" s="12"/>
      <c r="AR361" s="168" t="s">
        <v>82</v>
      </c>
      <c r="AT361" s="176" t="s">
        <v>74</v>
      </c>
      <c r="AU361" s="176" t="s">
        <v>75</v>
      </c>
      <c r="AY361" s="168" t="s">
        <v>253</v>
      </c>
      <c r="BK361" s="177">
        <f>SUM(BK362:BK425)</f>
        <v>0</v>
      </c>
    </row>
    <row r="362" s="2" customFormat="1" ht="37.8" customHeight="1">
      <c r="A362" s="38"/>
      <c r="B362" s="180"/>
      <c r="C362" s="181" t="s">
        <v>958</v>
      </c>
      <c r="D362" s="181" t="s">
        <v>258</v>
      </c>
      <c r="E362" s="182" t="s">
        <v>3074</v>
      </c>
      <c r="F362" s="183" t="s">
        <v>3075</v>
      </c>
      <c r="G362" s="184" t="s">
        <v>1374</v>
      </c>
      <c r="H362" s="185">
        <v>1</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1584</v>
      </c>
    </row>
    <row r="363" s="2" customFormat="1">
      <c r="A363" s="38"/>
      <c r="B363" s="39"/>
      <c r="C363" s="38"/>
      <c r="D363" s="195" t="s">
        <v>1362</v>
      </c>
      <c r="E363" s="38"/>
      <c r="F363" s="239" t="s">
        <v>2852</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3" customHeight="1">
      <c r="A364" s="38"/>
      <c r="B364" s="180"/>
      <c r="C364" s="181" t="s">
        <v>962</v>
      </c>
      <c r="D364" s="181" t="s">
        <v>258</v>
      </c>
      <c r="E364" s="182" t="s">
        <v>3076</v>
      </c>
      <c r="F364" s="183" t="s">
        <v>3077</v>
      </c>
      <c r="G364" s="184" t="s">
        <v>1374</v>
      </c>
      <c r="H364" s="185">
        <v>1</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1585</v>
      </c>
    </row>
    <row r="365" s="2" customFormat="1">
      <c r="A365" s="38"/>
      <c r="B365" s="39"/>
      <c r="C365" s="38"/>
      <c r="D365" s="195" t="s">
        <v>1362</v>
      </c>
      <c r="E365" s="38"/>
      <c r="F365" s="239" t="s">
        <v>2855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55.5" customHeight="1">
      <c r="A366" s="38"/>
      <c r="B366" s="180"/>
      <c r="C366" s="181" t="s">
        <v>966</v>
      </c>
      <c r="D366" s="181" t="s">
        <v>258</v>
      </c>
      <c r="E366" s="182" t="s">
        <v>3078</v>
      </c>
      <c r="F366" s="183" t="s">
        <v>3079</v>
      </c>
      <c r="G366" s="184" t="s">
        <v>1374</v>
      </c>
      <c r="H366" s="185">
        <v>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1588</v>
      </c>
    </row>
    <row r="367" s="2" customFormat="1">
      <c r="A367" s="38"/>
      <c r="B367" s="39"/>
      <c r="C367" s="38"/>
      <c r="D367" s="195" t="s">
        <v>1362</v>
      </c>
      <c r="E367" s="38"/>
      <c r="F367" s="239" t="s">
        <v>2858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55.5" customHeight="1">
      <c r="A368" s="38"/>
      <c r="B368" s="180"/>
      <c r="C368" s="181" t="s">
        <v>970</v>
      </c>
      <c r="D368" s="181" t="s">
        <v>258</v>
      </c>
      <c r="E368" s="182" t="s">
        <v>3080</v>
      </c>
      <c r="F368" s="183" t="s">
        <v>3008</v>
      </c>
      <c r="G368" s="184" t="s">
        <v>1374</v>
      </c>
      <c r="H368" s="185">
        <v>1</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1591</v>
      </c>
    </row>
    <row r="369" s="2" customFormat="1">
      <c r="A369" s="38"/>
      <c r="B369" s="39"/>
      <c r="C369" s="38"/>
      <c r="D369" s="195" t="s">
        <v>1362</v>
      </c>
      <c r="E369" s="38"/>
      <c r="F369" s="239" t="s">
        <v>2890</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55.5" customHeight="1">
      <c r="A370" s="38"/>
      <c r="B370" s="180"/>
      <c r="C370" s="181" t="s">
        <v>974</v>
      </c>
      <c r="D370" s="181" t="s">
        <v>258</v>
      </c>
      <c r="E370" s="182" t="s">
        <v>3081</v>
      </c>
      <c r="F370" s="183" t="s">
        <v>3010</v>
      </c>
      <c r="G370" s="184" t="s">
        <v>1374</v>
      </c>
      <c r="H370" s="185">
        <v>5</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1594</v>
      </c>
    </row>
    <row r="371" s="2" customFormat="1">
      <c r="A371" s="38"/>
      <c r="B371" s="39"/>
      <c r="C371" s="38"/>
      <c r="D371" s="195" t="s">
        <v>1362</v>
      </c>
      <c r="E371" s="38"/>
      <c r="F371" s="239" t="s">
        <v>2890</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980</v>
      </c>
      <c r="D372" s="181" t="s">
        <v>258</v>
      </c>
      <c r="E372" s="182" t="s">
        <v>3082</v>
      </c>
      <c r="F372" s="183" t="s">
        <v>3012</v>
      </c>
      <c r="G372" s="184" t="s">
        <v>1374</v>
      </c>
      <c r="H372" s="185">
        <v>2</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1597</v>
      </c>
    </row>
    <row r="373" s="2" customFormat="1">
      <c r="A373" s="38"/>
      <c r="B373" s="39"/>
      <c r="C373" s="38"/>
      <c r="D373" s="195" t="s">
        <v>1362</v>
      </c>
      <c r="E373" s="38"/>
      <c r="F373" s="239" t="s">
        <v>2890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55.5" customHeight="1">
      <c r="A374" s="38"/>
      <c r="B374" s="180"/>
      <c r="C374" s="181" t="s">
        <v>986</v>
      </c>
      <c r="D374" s="181" t="s">
        <v>258</v>
      </c>
      <c r="E374" s="182" t="s">
        <v>3083</v>
      </c>
      <c r="F374" s="183" t="s">
        <v>3084</v>
      </c>
      <c r="G374" s="184" t="s">
        <v>1374</v>
      </c>
      <c r="H374" s="185">
        <v>8</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1600</v>
      </c>
    </row>
    <row r="375" s="2" customFormat="1">
      <c r="A375" s="38"/>
      <c r="B375" s="39"/>
      <c r="C375" s="38"/>
      <c r="D375" s="195" t="s">
        <v>1362</v>
      </c>
      <c r="E375" s="38"/>
      <c r="F375" s="239" t="s">
        <v>3085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55.5" customHeight="1">
      <c r="A376" s="38"/>
      <c r="B376" s="180"/>
      <c r="C376" s="181" t="s">
        <v>990</v>
      </c>
      <c r="D376" s="181" t="s">
        <v>258</v>
      </c>
      <c r="E376" s="182" t="s">
        <v>3086</v>
      </c>
      <c r="F376" s="183" t="s">
        <v>3087</v>
      </c>
      <c r="G376" s="184" t="s">
        <v>1374</v>
      </c>
      <c r="H376" s="185">
        <v>2</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1603</v>
      </c>
    </row>
    <row r="377" s="2" customFormat="1">
      <c r="A377" s="38"/>
      <c r="B377" s="39"/>
      <c r="C377" s="38"/>
      <c r="D377" s="195" t="s">
        <v>1362</v>
      </c>
      <c r="E377" s="38"/>
      <c r="F377" s="239" t="s">
        <v>2865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55.5" customHeight="1">
      <c r="A378" s="38"/>
      <c r="B378" s="180"/>
      <c r="C378" s="181" t="s">
        <v>994</v>
      </c>
      <c r="D378" s="181" t="s">
        <v>258</v>
      </c>
      <c r="E378" s="182" t="s">
        <v>3088</v>
      </c>
      <c r="F378" s="183" t="s">
        <v>3089</v>
      </c>
      <c r="G378" s="184" t="s">
        <v>1374</v>
      </c>
      <c r="H378" s="185">
        <v>4</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1606</v>
      </c>
    </row>
    <row r="379" s="2" customFormat="1">
      <c r="A379" s="38"/>
      <c r="B379" s="39"/>
      <c r="C379" s="38"/>
      <c r="D379" s="195" t="s">
        <v>1362</v>
      </c>
      <c r="E379" s="38"/>
      <c r="F379" s="239" t="s">
        <v>2865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55.5" customHeight="1">
      <c r="A380" s="38"/>
      <c r="B380" s="180"/>
      <c r="C380" s="181" t="s">
        <v>999</v>
      </c>
      <c r="D380" s="181" t="s">
        <v>258</v>
      </c>
      <c r="E380" s="182" t="s">
        <v>3090</v>
      </c>
      <c r="F380" s="183" t="s">
        <v>3091</v>
      </c>
      <c r="G380" s="184" t="s">
        <v>1374</v>
      </c>
      <c r="H380" s="185">
        <v>6</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1609</v>
      </c>
    </row>
    <row r="381" s="2" customFormat="1">
      <c r="A381" s="38"/>
      <c r="B381" s="39"/>
      <c r="C381" s="38"/>
      <c r="D381" s="195" t="s">
        <v>1362</v>
      </c>
      <c r="E381" s="38"/>
      <c r="F381" s="239" t="s">
        <v>2879</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55.5" customHeight="1">
      <c r="A382" s="38"/>
      <c r="B382" s="180"/>
      <c r="C382" s="181" t="s">
        <v>1004</v>
      </c>
      <c r="D382" s="181" t="s">
        <v>258</v>
      </c>
      <c r="E382" s="182" t="s">
        <v>3092</v>
      </c>
      <c r="F382" s="183" t="s">
        <v>3093</v>
      </c>
      <c r="G382" s="184" t="s">
        <v>1374</v>
      </c>
      <c r="H382" s="185">
        <v>2</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1613</v>
      </c>
    </row>
    <row r="383" s="2" customFormat="1">
      <c r="A383" s="38"/>
      <c r="B383" s="39"/>
      <c r="C383" s="38"/>
      <c r="D383" s="195" t="s">
        <v>1362</v>
      </c>
      <c r="E383" s="38"/>
      <c r="F383" s="239" t="s">
        <v>2879</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55.5" customHeight="1">
      <c r="A384" s="38"/>
      <c r="B384" s="180"/>
      <c r="C384" s="181" t="s">
        <v>1009</v>
      </c>
      <c r="D384" s="181" t="s">
        <v>258</v>
      </c>
      <c r="E384" s="182" t="s">
        <v>3094</v>
      </c>
      <c r="F384" s="183" t="s">
        <v>3095</v>
      </c>
      <c r="G384" s="184" t="s">
        <v>1374</v>
      </c>
      <c r="H384" s="185">
        <v>2</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1616</v>
      </c>
    </row>
    <row r="385" s="2" customFormat="1">
      <c r="A385" s="38"/>
      <c r="B385" s="39"/>
      <c r="C385" s="38"/>
      <c r="D385" s="195" t="s">
        <v>1362</v>
      </c>
      <c r="E385" s="38"/>
      <c r="F385" s="239" t="s">
        <v>2879</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55.5" customHeight="1">
      <c r="A386" s="38"/>
      <c r="B386" s="180"/>
      <c r="C386" s="181" t="s">
        <v>1013</v>
      </c>
      <c r="D386" s="181" t="s">
        <v>258</v>
      </c>
      <c r="E386" s="182" t="s">
        <v>3096</v>
      </c>
      <c r="F386" s="183" t="s">
        <v>3097</v>
      </c>
      <c r="G386" s="184" t="s">
        <v>1374</v>
      </c>
      <c r="H386" s="185">
        <v>2</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1619</v>
      </c>
    </row>
    <row r="387" s="2" customFormat="1">
      <c r="A387" s="38"/>
      <c r="B387" s="39"/>
      <c r="C387" s="38"/>
      <c r="D387" s="195" t="s">
        <v>1362</v>
      </c>
      <c r="E387" s="38"/>
      <c r="F387" s="239" t="s">
        <v>2874</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55.5" customHeight="1">
      <c r="A388" s="38"/>
      <c r="B388" s="180"/>
      <c r="C388" s="181" t="s">
        <v>1019</v>
      </c>
      <c r="D388" s="181" t="s">
        <v>258</v>
      </c>
      <c r="E388" s="182" t="s">
        <v>3098</v>
      </c>
      <c r="F388" s="183" t="s">
        <v>3099</v>
      </c>
      <c r="G388" s="184" t="s">
        <v>1374</v>
      </c>
      <c r="H388" s="185">
        <v>1</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1622</v>
      </c>
    </row>
    <row r="389" s="2" customFormat="1">
      <c r="A389" s="38"/>
      <c r="B389" s="39"/>
      <c r="C389" s="38"/>
      <c r="D389" s="195" t="s">
        <v>1362</v>
      </c>
      <c r="E389" s="38"/>
      <c r="F389" s="239" t="s">
        <v>2874</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55.5" customHeight="1">
      <c r="A390" s="38"/>
      <c r="B390" s="180"/>
      <c r="C390" s="181" t="s">
        <v>1097</v>
      </c>
      <c r="D390" s="181" t="s">
        <v>258</v>
      </c>
      <c r="E390" s="182" t="s">
        <v>3100</v>
      </c>
      <c r="F390" s="183" t="s">
        <v>3101</v>
      </c>
      <c r="G390" s="184" t="s">
        <v>1374</v>
      </c>
      <c r="H390" s="185">
        <v>1</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c r="A391" s="38"/>
      <c r="B391" s="39"/>
      <c r="C391" s="38"/>
      <c r="D391" s="195" t="s">
        <v>1362</v>
      </c>
      <c r="E391" s="38"/>
      <c r="F391" s="239" t="s">
        <v>2874</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55.5" customHeight="1">
      <c r="A392" s="38"/>
      <c r="B392" s="180"/>
      <c r="C392" s="181" t="s">
        <v>1101</v>
      </c>
      <c r="D392" s="181" t="s">
        <v>258</v>
      </c>
      <c r="E392" s="182" t="s">
        <v>3102</v>
      </c>
      <c r="F392" s="183" t="s">
        <v>3103</v>
      </c>
      <c r="G392" s="184" t="s">
        <v>1374</v>
      </c>
      <c r="H392" s="185">
        <v>1</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1628</v>
      </c>
    </row>
    <row r="393" s="2" customFormat="1">
      <c r="A393" s="38"/>
      <c r="B393" s="39"/>
      <c r="C393" s="38"/>
      <c r="D393" s="195" t="s">
        <v>1362</v>
      </c>
      <c r="E393" s="38"/>
      <c r="F393" s="239" t="s">
        <v>2918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55.5" customHeight="1">
      <c r="A394" s="38"/>
      <c r="B394" s="180"/>
      <c r="C394" s="181" t="s">
        <v>1105</v>
      </c>
      <c r="D394" s="181" t="s">
        <v>258</v>
      </c>
      <c r="E394" s="182" t="s">
        <v>3104</v>
      </c>
      <c r="F394" s="183" t="s">
        <v>3103</v>
      </c>
      <c r="G394" s="184" t="s">
        <v>1374</v>
      </c>
      <c r="H394" s="185">
        <v>1</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1631</v>
      </c>
    </row>
    <row r="395" s="2" customFormat="1">
      <c r="A395" s="38"/>
      <c r="B395" s="39"/>
      <c r="C395" s="38"/>
      <c r="D395" s="195" t="s">
        <v>1362</v>
      </c>
      <c r="E395" s="38"/>
      <c r="F395" s="239" t="s">
        <v>2910</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55.5" customHeight="1">
      <c r="A396" s="38"/>
      <c r="B396" s="180"/>
      <c r="C396" s="181" t="s">
        <v>1109</v>
      </c>
      <c r="D396" s="181" t="s">
        <v>258</v>
      </c>
      <c r="E396" s="182" t="s">
        <v>3105</v>
      </c>
      <c r="F396" s="183" t="s">
        <v>3103</v>
      </c>
      <c r="G396" s="184" t="s">
        <v>1374</v>
      </c>
      <c r="H396" s="185">
        <v>1</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1634</v>
      </c>
    </row>
    <row r="397" s="2" customFormat="1">
      <c r="A397" s="38"/>
      <c r="B397" s="39"/>
      <c r="C397" s="38"/>
      <c r="D397" s="195" t="s">
        <v>1362</v>
      </c>
      <c r="E397" s="38"/>
      <c r="F397" s="239" t="s">
        <v>2910</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55.5" customHeight="1">
      <c r="A398" s="38"/>
      <c r="B398" s="180"/>
      <c r="C398" s="181" t="s">
        <v>1113</v>
      </c>
      <c r="D398" s="181" t="s">
        <v>258</v>
      </c>
      <c r="E398" s="182" t="s">
        <v>3106</v>
      </c>
      <c r="F398" s="183" t="s">
        <v>3103</v>
      </c>
      <c r="G398" s="184" t="s">
        <v>1374</v>
      </c>
      <c r="H398" s="185">
        <v>1</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1637</v>
      </c>
    </row>
    <row r="399" s="2" customFormat="1">
      <c r="A399" s="38"/>
      <c r="B399" s="39"/>
      <c r="C399" s="38"/>
      <c r="D399" s="195" t="s">
        <v>1362</v>
      </c>
      <c r="E399" s="38"/>
      <c r="F399" s="239" t="s">
        <v>2910</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55.5" customHeight="1">
      <c r="A400" s="38"/>
      <c r="B400" s="180"/>
      <c r="C400" s="181" t="s">
        <v>1117</v>
      </c>
      <c r="D400" s="181" t="s">
        <v>258</v>
      </c>
      <c r="E400" s="182" t="s">
        <v>3107</v>
      </c>
      <c r="F400" s="183" t="s">
        <v>3103</v>
      </c>
      <c r="G400" s="184" t="s">
        <v>1374</v>
      </c>
      <c r="H400" s="185">
        <v>1</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1640</v>
      </c>
    </row>
    <row r="401" s="2" customFormat="1">
      <c r="A401" s="38"/>
      <c r="B401" s="39"/>
      <c r="C401" s="38"/>
      <c r="D401" s="195" t="s">
        <v>1362</v>
      </c>
      <c r="E401" s="38"/>
      <c r="F401" s="239" t="s">
        <v>2910</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55.5" customHeight="1">
      <c r="A402" s="38"/>
      <c r="B402" s="180"/>
      <c r="C402" s="181" t="s">
        <v>1123</v>
      </c>
      <c r="D402" s="181" t="s">
        <v>258</v>
      </c>
      <c r="E402" s="182" t="s">
        <v>3108</v>
      </c>
      <c r="F402" s="183" t="s">
        <v>3103</v>
      </c>
      <c r="G402" s="184" t="s">
        <v>1374</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1643</v>
      </c>
    </row>
    <row r="403" s="2" customFormat="1">
      <c r="A403" s="38"/>
      <c r="B403" s="39"/>
      <c r="C403" s="38"/>
      <c r="D403" s="195" t="s">
        <v>1362</v>
      </c>
      <c r="E403" s="38"/>
      <c r="F403" s="239" t="s">
        <v>2910</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55.5" customHeight="1">
      <c r="A404" s="38"/>
      <c r="B404" s="180"/>
      <c r="C404" s="181" t="s">
        <v>1129</v>
      </c>
      <c r="D404" s="181" t="s">
        <v>258</v>
      </c>
      <c r="E404" s="182" t="s">
        <v>3109</v>
      </c>
      <c r="F404" s="183" t="s">
        <v>3103</v>
      </c>
      <c r="G404" s="184" t="s">
        <v>1374</v>
      </c>
      <c r="H404" s="185">
        <v>1</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1646</v>
      </c>
    </row>
    <row r="405" s="2" customFormat="1">
      <c r="A405" s="38"/>
      <c r="B405" s="39"/>
      <c r="C405" s="38"/>
      <c r="D405" s="195" t="s">
        <v>1362</v>
      </c>
      <c r="E405" s="38"/>
      <c r="F405" s="239" t="s">
        <v>2910</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55.5" customHeight="1">
      <c r="A406" s="38"/>
      <c r="B406" s="180"/>
      <c r="C406" s="181" t="s">
        <v>1133</v>
      </c>
      <c r="D406" s="181" t="s">
        <v>258</v>
      </c>
      <c r="E406" s="182" t="s">
        <v>3110</v>
      </c>
      <c r="F406" s="183" t="s">
        <v>3111</v>
      </c>
      <c r="G406" s="184" t="s">
        <v>1374</v>
      </c>
      <c r="H406" s="185">
        <v>1</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1649</v>
      </c>
    </row>
    <row r="407" s="2" customFormat="1">
      <c r="A407" s="38"/>
      <c r="B407" s="39"/>
      <c r="C407" s="38"/>
      <c r="D407" s="195" t="s">
        <v>1362</v>
      </c>
      <c r="E407" s="38"/>
      <c r="F407" s="239" t="s">
        <v>2918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24.15" customHeight="1">
      <c r="A408" s="38"/>
      <c r="B408" s="180"/>
      <c r="C408" s="181" t="s">
        <v>1137</v>
      </c>
      <c r="D408" s="181" t="s">
        <v>258</v>
      </c>
      <c r="E408" s="182" t="s">
        <v>3112</v>
      </c>
      <c r="F408" s="183" t="s">
        <v>3054</v>
      </c>
      <c r="G408" s="184" t="s">
        <v>1374</v>
      </c>
      <c r="H408" s="185">
        <v>4</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1652</v>
      </c>
    </row>
    <row r="409" s="2" customFormat="1">
      <c r="A409" s="38"/>
      <c r="B409" s="39"/>
      <c r="C409" s="38"/>
      <c r="D409" s="195" t="s">
        <v>1362</v>
      </c>
      <c r="E409" s="38"/>
      <c r="F409" s="239" t="s">
        <v>2903</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4.15" customHeight="1">
      <c r="A410" s="38"/>
      <c r="B410" s="180"/>
      <c r="C410" s="181" t="s">
        <v>1143</v>
      </c>
      <c r="D410" s="181" t="s">
        <v>258</v>
      </c>
      <c r="E410" s="182" t="s">
        <v>3113</v>
      </c>
      <c r="F410" s="183" t="s">
        <v>2963</v>
      </c>
      <c r="G410" s="184" t="s">
        <v>1374</v>
      </c>
      <c r="H410" s="185">
        <v>1</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1655</v>
      </c>
    </row>
    <row r="411" s="2" customFormat="1">
      <c r="A411" s="38"/>
      <c r="B411" s="39"/>
      <c r="C411" s="38"/>
      <c r="D411" s="195" t="s">
        <v>1362</v>
      </c>
      <c r="E411" s="38"/>
      <c r="F411" s="239" t="s">
        <v>2903</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1147</v>
      </c>
      <c r="D412" s="181" t="s">
        <v>258</v>
      </c>
      <c r="E412" s="182" t="s">
        <v>3114</v>
      </c>
      <c r="F412" s="183" t="s">
        <v>2965</v>
      </c>
      <c r="G412" s="184" t="s">
        <v>1374</v>
      </c>
      <c r="H412" s="185">
        <v>7</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1658</v>
      </c>
    </row>
    <row r="413" s="2" customFormat="1">
      <c r="A413" s="38"/>
      <c r="B413" s="39"/>
      <c r="C413" s="38"/>
      <c r="D413" s="195" t="s">
        <v>1362</v>
      </c>
      <c r="E413" s="38"/>
      <c r="F413" s="239" t="s">
        <v>2903</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21.75" customHeight="1">
      <c r="A414" s="38"/>
      <c r="B414" s="180"/>
      <c r="C414" s="181" t="s">
        <v>1153</v>
      </c>
      <c r="D414" s="181" t="s">
        <v>258</v>
      </c>
      <c r="E414" s="182" t="s">
        <v>3115</v>
      </c>
      <c r="F414" s="183" t="s">
        <v>3116</v>
      </c>
      <c r="G414" s="184" t="s">
        <v>2970</v>
      </c>
      <c r="H414" s="185">
        <v>16</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1662</v>
      </c>
    </row>
    <row r="415" s="2" customFormat="1">
      <c r="A415" s="38"/>
      <c r="B415" s="39"/>
      <c r="C415" s="38"/>
      <c r="D415" s="195" t="s">
        <v>1362</v>
      </c>
      <c r="E415" s="38"/>
      <c r="F415" s="239" t="s">
        <v>2903</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1.75" customHeight="1">
      <c r="A416" s="38"/>
      <c r="B416" s="180"/>
      <c r="C416" s="181" t="s">
        <v>1158</v>
      </c>
      <c r="D416" s="181" t="s">
        <v>258</v>
      </c>
      <c r="E416" s="182" t="s">
        <v>3117</v>
      </c>
      <c r="F416" s="183" t="s">
        <v>2974</v>
      </c>
      <c r="G416" s="184" t="s">
        <v>2970</v>
      </c>
      <c r="H416" s="185">
        <v>2</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1666</v>
      </c>
    </row>
    <row r="417" s="2" customFormat="1">
      <c r="A417" s="38"/>
      <c r="B417" s="39"/>
      <c r="C417" s="38"/>
      <c r="D417" s="195" t="s">
        <v>1362</v>
      </c>
      <c r="E417" s="38"/>
      <c r="F417" s="239" t="s">
        <v>2903</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21.75" customHeight="1">
      <c r="A418" s="38"/>
      <c r="B418" s="180"/>
      <c r="C418" s="181" t="s">
        <v>1163</v>
      </c>
      <c r="D418" s="181" t="s">
        <v>258</v>
      </c>
      <c r="E418" s="182" t="s">
        <v>3118</v>
      </c>
      <c r="F418" s="183" t="s">
        <v>2976</v>
      </c>
      <c r="G418" s="184" t="s">
        <v>2970</v>
      </c>
      <c r="H418" s="185">
        <v>26</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1670</v>
      </c>
    </row>
    <row r="419" s="2" customFormat="1">
      <c r="A419" s="38"/>
      <c r="B419" s="39"/>
      <c r="C419" s="38"/>
      <c r="D419" s="195" t="s">
        <v>1362</v>
      </c>
      <c r="E419" s="38"/>
      <c r="F419" s="239" t="s">
        <v>2903</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44.25" customHeight="1">
      <c r="A420" s="38"/>
      <c r="B420" s="180"/>
      <c r="C420" s="181" t="s">
        <v>1167</v>
      </c>
      <c r="D420" s="181" t="s">
        <v>258</v>
      </c>
      <c r="E420" s="182" t="s">
        <v>3119</v>
      </c>
      <c r="F420" s="183" t="s">
        <v>2980</v>
      </c>
      <c r="G420" s="184" t="s">
        <v>279</v>
      </c>
      <c r="H420" s="185">
        <v>293</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1674</v>
      </c>
    </row>
    <row r="421" s="2" customFormat="1" ht="49.05" customHeight="1">
      <c r="A421" s="38"/>
      <c r="B421" s="180"/>
      <c r="C421" s="181" t="s">
        <v>1202</v>
      </c>
      <c r="D421" s="181" t="s">
        <v>258</v>
      </c>
      <c r="E421" s="182" t="s">
        <v>3120</v>
      </c>
      <c r="F421" s="183" t="s">
        <v>2982</v>
      </c>
      <c r="G421" s="184" t="s">
        <v>279</v>
      </c>
      <c r="H421" s="185">
        <v>65</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1678</v>
      </c>
    </row>
    <row r="422" s="2" customFormat="1" ht="44.25" customHeight="1">
      <c r="A422" s="38"/>
      <c r="B422" s="180"/>
      <c r="C422" s="181" t="s">
        <v>1207</v>
      </c>
      <c r="D422" s="181" t="s">
        <v>258</v>
      </c>
      <c r="E422" s="182" t="s">
        <v>3121</v>
      </c>
      <c r="F422" s="183" t="s">
        <v>2984</v>
      </c>
      <c r="G422" s="184" t="s">
        <v>279</v>
      </c>
      <c r="H422" s="185">
        <v>13</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1682</v>
      </c>
    </row>
    <row r="423" s="2" customFormat="1" ht="44.25" customHeight="1">
      <c r="A423" s="38"/>
      <c r="B423" s="180"/>
      <c r="C423" s="181" t="s">
        <v>1211</v>
      </c>
      <c r="D423" s="181" t="s">
        <v>258</v>
      </c>
      <c r="E423" s="182" t="s">
        <v>3122</v>
      </c>
      <c r="F423" s="183" t="s">
        <v>2986</v>
      </c>
      <c r="G423" s="184" t="s">
        <v>279</v>
      </c>
      <c r="H423" s="185">
        <v>7</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1686</v>
      </c>
    </row>
    <row r="424" s="2" customFormat="1" ht="16.5" customHeight="1">
      <c r="A424" s="38"/>
      <c r="B424" s="180"/>
      <c r="C424" s="181" t="s">
        <v>1218</v>
      </c>
      <c r="D424" s="181" t="s">
        <v>258</v>
      </c>
      <c r="E424" s="182" t="s">
        <v>3123</v>
      </c>
      <c r="F424" s="183" t="s">
        <v>2988</v>
      </c>
      <c r="G424" s="184" t="s">
        <v>1374</v>
      </c>
      <c r="H424" s="185">
        <v>1</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1690</v>
      </c>
    </row>
    <row r="425" s="2" customFormat="1">
      <c r="A425" s="38"/>
      <c r="B425" s="39"/>
      <c r="C425" s="38"/>
      <c r="D425" s="195" t="s">
        <v>1362</v>
      </c>
      <c r="E425" s="38"/>
      <c r="F425" s="239" t="s">
        <v>2858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12" customFormat="1" ht="25.92" customHeight="1">
      <c r="A426" s="12"/>
      <c r="B426" s="167"/>
      <c r="C426" s="12"/>
      <c r="D426" s="168" t="s">
        <v>74</v>
      </c>
      <c r="E426" s="169" t="s">
        <v>3124</v>
      </c>
      <c r="F426" s="169" t="s">
        <v>3125</v>
      </c>
      <c r="G426" s="12"/>
      <c r="H426" s="12"/>
      <c r="I426" s="170"/>
      <c r="J426" s="171">
        <f>BK426</f>
        <v>0</v>
      </c>
      <c r="K426" s="12"/>
      <c r="L426" s="167"/>
      <c r="M426" s="172"/>
      <c r="N426" s="173"/>
      <c r="O426" s="173"/>
      <c r="P426" s="174">
        <f>SUM(P427:P448)</f>
        <v>0</v>
      </c>
      <c r="Q426" s="173"/>
      <c r="R426" s="174">
        <f>SUM(R427:R448)</f>
        <v>0</v>
      </c>
      <c r="S426" s="173"/>
      <c r="T426" s="175">
        <f>SUM(T427:T448)</f>
        <v>0</v>
      </c>
      <c r="U426" s="12"/>
      <c r="V426" s="12"/>
      <c r="W426" s="12"/>
      <c r="X426" s="12"/>
      <c r="Y426" s="12"/>
      <c r="Z426" s="12"/>
      <c r="AA426" s="12"/>
      <c r="AB426" s="12"/>
      <c r="AC426" s="12"/>
      <c r="AD426" s="12"/>
      <c r="AE426" s="12"/>
      <c r="AR426" s="168" t="s">
        <v>82</v>
      </c>
      <c r="AT426" s="176" t="s">
        <v>74</v>
      </c>
      <c r="AU426" s="176" t="s">
        <v>75</v>
      </c>
      <c r="AY426" s="168" t="s">
        <v>253</v>
      </c>
      <c r="BK426" s="177">
        <f>SUM(BK427:BK448)</f>
        <v>0</v>
      </c>
    </row>
    <row r="427" s="2" customFormat="1" ht="44.25" customHeight="1">
      <c r="A427" s="38"/>
      <c r="B427" s="180"/>
      <c r="C427" s="181" t="s">
        <v>1222</v>
      </c>
      <c r="D427" s="181" t="s">
        <v>258</v>
      </c>
      <c r="E427" s="182" t="s">
        <v>3126</v>
      </c>
      <c r="F427" s="183" t="s">
        <v>3127</v>
      </c>
      <c r="G427" s="184" t="s">
        <v>1374</v>
      </c>
      <c r="H427" s="185">
        <v>1</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1694</v>
      </c>
    </row>
    <row r="428" s="2" customFormat="1">
      <c r="A428" s="38"/>
      <c r="B428" s="39"/>
      <c r="C428" s="38"/>
      <c r="D428" s="195" t="s">
        <v>1362</v>
      </c>
      <c r="E428" s="38"/>
      <c r="F428" s="239" t="s">
        <v>3128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44.25" customHeight="1">
      <c r="A429" s="38"/>
      <c r="B429" s="180"/>
      <c r="C429" s="181" t="s">
        <v>1228</v>
      </c>
      <c r="D429" s="181" t="s">
        <v>258</v>
      </c>
      <c r="E429" s="182" t="s">
        <v>3129</v>
      </c>
      <c r="F429" s="183" t="s">
        <v>3130</v>
      </c>
      <c r="G429" s="184" t="s">
        <v>1374</v>
      </c>
      <c r="H429" s="185">
        <v>1</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1697</v>
      </c>
    </row>
    <row r="430" s="2" customFormat="1">
      <c r="A430" s="38"/>
      <c r="B430" s="39"/>
      <c r="C430" s="38"/>
      <c r="D430" s="195" t="s">
        <v>1362</v>
      </c>
      <c r="E430" s="38"/>
      <c r="F430" s="239" t="s">
        <v>3128</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24.15" customHeight="1">
      <c r="A431" s="38"/>
      <c r="B431" s="180"/>
      <c r="C431" s="181" t="s">
        <v>1233</v>
      </c>
      <c r="D431" s="181" t="s">
        <v>258</v>
      </c>
      <c r="E431" s="182" t="s">
        <v>3131</v>
      </c>
      <c r="F431" s="183" t="s">
        <v>3132</v>
      </c>
      <c r="G431" s="184" t="s">
        <v>1374</v>
      </c>
      <c r="H431" s="185">
        <v>2</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1701</v>
      </c>
    </row>
    <row r="432" s="2" customFormat="1">
      <c r="A432" s="38"/>
      <c r="B432" s="39"/>
      <c r="C432" s="38"/>
      <c r="D432" s="195" t="s">
        <v>1362</v>
      </c>
      <c r="E432" s="38"/>
      <c r="F432" s="239" t="s">
        <v>3133</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49.05" customHeight="1">
      <c r="A433" s="38"/>
      <c r="B433" s="180"/>
      <c r="C433" s="181" t="s">
        <v>1237</v>
      </c>
      <c r="D433" s="181" t="s">
        <v>258</v>
      </c>
      <c r="E433" s="182" t="s">
        <v>3134</v>
      </c>
      <c r="F433" s="183" t="s">
        <v>3135</v>
      </c>
      <c r="G433" s="184" t="s">
        <v>1374</v>
      </c>
      <c r="H433" s="185">
        <v>2</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1704</v>
      </c>
    </row>
    <row r="434" s="2" customFormat="1">
      <c r="A434" s="38"/>
      <c r="B434" s="39"/>
      <c r="C434" s="38"/>
      <c r="D434" s="195" t="s">
        <v>1362</v>
      </c>
      <c r="E434" s="38"/>
      <c r="F434" s="239" t="s">
        <v>3133</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62.7" customHeight="1">
      <c r="A435" s="38"/>
      <c r="B435" s="180"/>
      <c r="C435" s="181" t="s">
        <v>1243</v>
      </c>
      <c r="D435" s="181" t="s">
        <v>258</v>
      </c>
      <c r="E435" s="182" t="s">
        <v>3136</v>
      </c>
      <c r="F435" s="183" t="s">
        <v>3137</v>
      </c>
      <c r="G435" s="184" t="s">
        <v>1374</v>
      </c>
      <c r="H435" s="185">
        <v>9</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1708</v>
      </c>
    </row>
    <row r="436" s="2" customFormat="1">
      <c r="A436" s="38"/>
      <c r="B436" s="39"/>
      <c r="C436" s="38"/>
      <c r="D436" s="195" t="s">
        <v>1362</v>
      </c>
      <c r="E436" s="38"/>
      <c r="F436" s="239" t="s">
        <v>3138</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62.7" customHeight="1">
      <c r="A437" s="38"/>
      <c r="B437" s="180"/>
      <c r="C437" s="181" t="s">
        <v>1247</v>
      </c>
      <c r="D437" s="181" t="s">
        <v>258</v>
      </c>
      <c r="E437" s="182" t="s">
        <v>3139</v>
      </c>
      <c r="F437" s="183" t="s">
        <v>3140</v>
      </c>
      <c r="G437" s="184" t="s">
        <v>1374</v>
      </c>
      <c r="H437" s="185">
        <v>9</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1711</v>
      </c>
    </row>
    <row r="438" s="2" customFormat="1">
      <c r="A438" s="38"/>
      <c r="B438" s="39"/>
      <c r="C438" s="38"/>
      <c r="D438" s="195" t="s">
        <v>1362</v>
      </c>
      <c r="E438" s="38"/>
      <c r="F438" s="239" t="s">
        <v>3138</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1251</v>
      </c>
      <c r="D439" s="181" t="s">
        <v>258</v>
      </c>
      <c r="E439" s="182" t="s">
        <v>3141</v>
      </c>
      <c r="F439" s="183" t="s">
        <v>2967</v>
      </c>
      <c r="G439" s="184" t="s">
        <v>1374</v>
      </c>
      <c r="H439" s="185">
        <v>18</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1713</v>
      </c>
    </row>
    <row r="440" s="2" customFormat="1">
      <c r="A440" s="38"/>
      <c r="B440" s="39"/>
      <c r="C440" s="38"/>
      <c r="D440" s="195" t="s">
        <v>1362</v>
      </c>
      <c r="E440" s="38"/>
      <c r="F440" s="239" t="s">
        <v>3133</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1.75" customHeight="1">
      <c r="A441" s="38"/>
      <c r="B441" s="180"/>
      <c r="C441" s="181" t="s">
        <v>1259</v>
      </c>
      <c r="D441" s="181" t="s">
        <v>258</v>
      </c>
      <c r="E441" s="182" t="s">
        <v>3142</v>
      </c>
      <c r="F441" s="183" t="s">
        <v>2978</v>
      </c>
      <c r="G441" s="184" t="s">
        <v>2970</v>
      </c>
      <c r="H441" s="185">
        <v>27</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1716</v>
      </c>
    </row>
    <row r="442" s="2" customFormat="1">
      <c r="A442" s="38"/>
      <c r="B442" s="39"/>
      <c r="C442" s="38"/>
      <c r="D442" s="195" t="s">
        <v>1362</v>
      </c>
      <c r="E442" s="38"/>
      <c r="F442" s="239" t="s">
        <v>3133</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44.25" customHeight="1">
      <c r="A443" s="38"/>
      <c r="B443" s="180"/>
      <c r="C443" s="181" t="s">
        <v>1263</v>
      </c>
      <c r="D443" s="181" t="s">
        <v>258</v>
      </c>
      <c r="E443" s="182" t="s">
        <v>3143</v>
      </c>
      <c r="F443" s="183" t="s">
        <v>3064</v>
      </c>
      <c r="G443" s="184" t="s">
        <v>279</v>
      </c>
      <c r="H443" s="185">
        <v>285</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1719</v>
      </c>
    </row>
    <row r="444" s="2" customFormat="1" ht="49.05" customHeight="1">
      <c r="A444" s="38"/>
      <c r="B444" s="180"/>
      <c r="C444" s="181" t="s">
        <v>1341</v>
      </c>
      <c r="D444" s="181" t="s">
        <v>258</v>
      </c>
      <c r="E444" s="182" t="s">
        <v>3144</v>
      </c>
      <c r="F444" s="183" t="s">
        <v>3066</v>
      </c>
      <c r="G444" s="184" t="s">
        <v>279</v>
      </c>
      <c r="H444" s="185">
        <v>113</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1720</v>
      </c>
    </row>
    <row r="445" s="2" customFormat="1" ht="44.25" customHeight="1">
      <c r="A445" s="38"/>
      <c r="B445" s="180"/>
      <c r="C445" s="181" t="s">
        <v>1508</v>
      </c>
      <c r="D445" s="181" t="s">
        <v>258</v>
      </c>
      <c r="E445" s="182" t="s">
        <v>3145</v>
      </c>
      <c r="F445" s="183" t="s">
        <v>3068</v>
      </c>
      <c r="G445" s="184" t="s">
        <v>279</v>
      </c>
      <c r="H445" s="185">
        <v>3</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1723</v>
      </c>
    </row>
    <row r="446" s="2" customFormat="1" ht="44.25" customHeight="1">
      <c r="A446" s="38"/>
      <c r="B446" s="180"/>
      <c r="C446" s="181" t="s">
        <v>1724</v>
      </c>
      <c r="D446" s="181" t="s">
        <v>258</v>
      </c>
      <c r="E446" s="182" t="s">
        <v>3146</v>
      </c>
      <c r="F446" s="183" t="s">
        <v>3070</v>
      </c>
      <c r="G446" s="184" t="s">
        <v>279</v>
      </c>
      <c r="H446" s="185">
        <v>1</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1726</v>
      </c>
    </row>
    <row r="447" s="2" customFormat="1" ht="16.5" customHeight="1">
      <c r="A447" s="38"/>
      <c r="B447" s="180"/>
      <c r="C447" s="181" t="s">
        <v>1509</v>
      </c>
      <c r="D447" s="181" t="s">
        <v>258</v>
      </c>
      <c r="E447" s="182" t="s">
        <v>3147</v>
      </c>
      <c r="F447" s="183" t="s">
        <v>3148</v>
      </c>
      <c r="G447" s="184" t="s">
        <v>1374</v>
      </c>
      <c r="H447" s="185">
        <v>2</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1727</v>
      </c>
    </row>
    <row r="448" s="2" customFormat="1">
      <c r="A448" s="38"/>
      <c r="B448" s="39"/>
      <c r="C448" s="38"/>
      <c r="D448" s="195" t="s">
        <v>1362</v>
      </c>
      <c r="E448" s="38"/>
      <c r="F448" s="239" t="s">
        <v>3133</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12" customFormat="1" ht="25.92" customHeight="1">
      <c r="A449" s="12"/>
      <c r="B449" s="167"/>
      <c r="C449" s="12"/>
      <c r="D449" s="168" t="s">
        <v>74</v>
      </c>
      <c r="E449" s="169" t="s">
        <v>3149</v>
      </c>
      <c r="F449" s="169" t="s">
        <v>3150</v>
      </c>
      <c r="G449" s="12"/>
      <c r="H449" s="12"/>
      <c r="I449" s="170"/>
      <c r="J449" s="171">
        <f>BK449</f>
        <v>0</v>
      </c>
      <c r="K449" s="12"/>
      <c r="L449" s="167"/>
      <c r="M449" s="172"/>
      <c r="N449" s="173"/>
      <c r="O449" s="173"/>
      <c r="P449" s="174">
        <f>SUM(P450:P459)</f>
        <v>0</v>
      </c>
      <c r="Q449" s="173"/>
      <c r="R449" s="174">
        <f>SUM(R450:R459)</f>
        <v>0</v>
      </c>
      <c r="S449" s="173"/>
      <c r="T449" s="175">
        <f>SUM(T450:T459)</f>
        <v>0</v>
      </c>
      <c r="U449" s="12"/>
      <c r="V449" s="12"/>
      <c r="W449" s="12"/>
      <c r="X449" s="12"/>
      <c r="Y449" s="12"/>
      <c r="Z449" s="12"/>
      <c r="AA449" s="12"/>
      <c r="AB449" s="12"/>
      <c r="AC449" s="12"/>
      <c r="AD449" s="12"/>
      <c r="AE449" s="12"/>
      <c r="AR449" s="168" t="s">
        <v>82</v>
      </c>
      <c r="AT449" s="176" t="s">
        <v>74</v>
      </c>
      <c r="AU449" s="176" t="s">
        <v>75</v>
      </c>
      <c r="AY449" s="168" t="s">
        <v>253</v>
      </c>
      <c r="BK449" s="177">
        <f>SUM(BK450:BK459)</f>
        <v>0</v>
      </c>
    </row>
    <row r="450" s="2" customFormat="1" ht="49.05" customHeight="1">
      <c r="A450" s="38"/>
      <c r="B450" s="180"/>
      <c r="C450" s="181" t="s">
        <v>1730</v>
      </c>
      <c r="D450" s="181" t="s">
        <v>258</v>
      </c>
      <c r="E450" s="182" t="s">
        <v>3151</v>
      </c>
      <c r="F450" s="183" t="s">
        <v>3152</v>
      </c>
      <c r="G450" s="184" t="s">
        <v>279</v>
      </c>
      <c r="H450" s="185">
        <v>373</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1733</v>
      </c>
    </row>
    <row r="451" s="2" customFormat="1">
      <c r="A451" s="38"/>
      <c r="B451" s="39"/>
      <c r="C451" s="38"/>
      <c r="D451" s="195" t="s">
        <v>1362</v>
      </c>
      <c r="E451" s="38"/>
      <c r="F451" s="239" t="s">
        <v>3153</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21.75" customHeight="1">
      <c r="A452" s="38"/>
      <c r="B452" s="180"/>
      <c r="C452" s="181" t="s">
        <v>1512</v>
      </c>
      <c r="D452" s="181" t="s">
        <v>258</v>
      </c>
      <c r="E452" s="182" t="s">
        <v>3154</v>
      </c>
      <c r="F452" s="183" t="s">
        <v>3155</v>
      </c>
      <c r="G452" s="184" t="s">
        <v>279</v>
      </c>
      <c r="H452" s="185">
        <v>1526</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1737</v>
      </c>
    </row>
    <row r="453" s="2" customFormat="1">
      <c r="A453" s="38"/>
      <c r="B453" s="39"/>
      <c r="C453" s="38"/>
      <c r="D453" s="195" t="s">
        <v>1362</v>
      </c>
      <c r="E453" s="38"/>
      <c r="F453" s="239" t="s">
        <v>3156</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21.75" customHeight="1">
      <c r="A454" s="38"/>
      <c r="B454" s="180"/>
      <c r="C454" s="181" t="s">
        <v>1738</v>
      </c>
      <c r="D454" s="181" t="s">
        <v>258</v>
      </c>
      <c r="E454" s="182" t="s">
        <v>3157</v>
      </c>
      <c r="F454" s="183" t="s">
        <v>3158</v>
      </c>
      <c r="G454" s="184" t="s">
        <v>279</v>
      </c>
      <c r="H454" s="185">
        <v>35</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1741</v>
      </c>
    </row>
    <row r="455" s="2" customFormat="1">
      <c r="A455" s="38"/>
      <c r="B455" s="39"/>
      <c r="C455" s="38"/>
      <c r="D455" s="195" t="s">
        <v>1362</v>
      </c>
      <c r="E455" s="38"/>
      <c r="F455" s="239" t="s">
        <v>3159</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55.5" customHeight="1">
      <c r="A456" s="38"/>
      <c r="B456" s="180"/>
      <c r="C456" s="181" t="s">
        <v>1515</v>
      </c>
      <c r="D456" s="181" t="s">
        <v>258</v>
      </c>
      <c r="E456" s="182" t="s">
        <v>3160</v>
      </c>
      <c r="F456" s="183" t="s">
        <v>3161</v>
      </c>
      <c r="G456" s="184" t="s">
        <v>279</v>
      </c>
      <c r="H456" s="185">
        <v>159</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1744</v>
      </c>
    </row>
    <row r="457" s="2" customFormat="1">
      <c r="A457" s="38"/>
      <c r="B457" s="39"/>
      <c r="C457" s="38"/>
      <c r="D457" s="195" t="s">
        <v>1362</v>
      </c>
      <c r="E457" s="38"/>
      <c r="F457" s="239" t="s">
        <v>3162</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24.15" customHeight="1">
      <c r="A458" s="38"/>
      <c r="B458" s="180"/>
      <c r="C458" s="181" t="s">
        <v>1745</v>
      </c>
      <c r="D458" s="181" t="s">
        <v>258</v>
      </c>
      <c r="E458" s="182" t="s">
        <v>3163</v>
      </c>
      <c r="F458" s="183" t="s">
        <v>3164</v>
      </c>
      <c r="G458" s="184" t="s">
        <v>279</v>
      </c>
      <c r="H458" s="185">
        <v>37</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1748</v>
      </c>
    </row>
    <row r="459" s="2" customFormat="1">
      <c r="A459" s="38"/>
      <c r="B459" s="39"/>
      <c r="C459" s="38"/>
      <c r="D459" s="195" t="s">
        <v>1362</v>
      </c>
      <c r="E459" s="38"/>
      <c r="F459" s="239" t="s">
        <v>3165</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12" customFormat="1" ht="25.92" customHeight="1">
      <c r="A460" s="12"/>
      <c r="B460" s="167"/>
      <c r="C460" s="12"/>
      <c r="D460" s="168" t="s">
        <v>74</v>
      </c>
      <c r="E460" s="169" t="s">
        <v>3166</v>
      </c>
      <c r="F460" s="169" t="s">
        <v>3167</v>
      </c>
      <c r="G460" s="12"/>
      <c r="H460" s="12"/>
      <c r="I460" s="170"/>
      <c r="J460" s="171">
        <f>BK460</f>
        <v>0</v>
      </c>
      <c r="K460" s="12"/>
      <c r="L460" s="167"/>
      <c r="M460" s="172"/>
      <c r="N460" s="173"/>
      <c r="O460" s="173"/>
      <c r="P460" s="174">
        <f>SUM(P461:P462)</f>
        <v>0</v>
      </c>
      <c r="Q460" s="173"/>
      <c r="R460" s="174">
        <f>SUM(R461:R462)</f>
        <v>0</v>
      </c>
      <c r="S460" s="173"/>
      <c r="T460" s="175">
        <f>SUM(T461:T462)</f>
        <v>0</v>
      </c>
      <c r="U460" s="12"/>
      <c r="V460" s="12"/>
      <c r="W460" s="12"/>
      <c r="X460" s="12"/>
      <c r="Y460" s="12"/>
      <c r="Z460" s="12"/>
      <c r="AA460" s="12"/>
      <c r="AB460" s="12"/>
      <c r="AC460" s="12"/>
      <c r="AD460" s="12"/>
      <c r="AE460" s="12"/>
      <c r="AR460" s="168" t="s">
        <v>82</v>
      </c>
      <c r="AT460" s="176" t="s">
        <v>74</v>
      </c>
      <c r="AU460" s="176" t="s">
        <v>75</v>
      </c>
      <c r="AY460" s="168" t="s">
        <v>253</v>
      </c>
      <c r="BK460" s="177">
        <f>SUM(BK461:BK462)</f>
        <v>0</v>
      </c>
    </row>
    <row r="461" s="2" customFormat="1" ht="49.05" customHeight="1">
      <c r="A461" s="38"/>
      <c r="B461" s="180"/>
      <c r="C461" s="181" t="s">
        <v>1518</v>
      </c>
      <c r="D461" s="181" t="s">
        <v>258</v>
      </c>
      <c r="E461" s="182" t="s">
        <v>3168</v>
      </c>
      <c r="F461" s="183" t="s">
        <v>3169</v>
      </c>
      <c r="G461" s="184" t="s">
        <v>1488</v>
      </c>
      <c r="H461" s="185">
        <v>1</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1751</v>
      </c>
    </row>
    <row r="462" s="2" customFormat="1">
      <c r="A462" s="38"/>
      <c r="B462" s="39"/>
      <c r="C462" s="38"/>
      <c r="D462" s="195" t="s">
        <v>1362</v>
      </c>
      <c r="E462" s="38"/>
      <c r="F462" s="239" t="s">
        <v>3170</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12" customFormat="1" ht="25.92" customHeight="1">
      <c r="A463" s="12"/>
      <c r="B463" s="167"/>
      <c r="C463" s="12"/>
      <c r="D463" s="168" t="s">
        <v>74</v>
      </c>
      <c r="E463" s="169" t="s">
        <v>3171</v>
      </c>
      <c r="F463" s="169" t="s">
        <v>3172</v>
      </c>
      <c r="G463" s="12"/>
      <c r="H463" s="12"/>
      <c r="I463" s="170"/>
      <c r="J463" s="171">
        <f>BK463</f>
        <v>0</v>
      </c>
      <c r="K463" s="12"/>
      <c r="L463" s="167"/>
      <c r="M463" s="172"/>
      <c r="N463" s="173"/>
      <c r="O463" s="173"/>
      <c r="P463" s="174">
        <f>P464</f>
        <v>0</v>
      </c>
      <c r="Q463" s="173"/>
      <c r="R463" s="174">
        <f>R464</f>
        <v>0</v>
      </c>
      <c r="S463" s="173"/>
      <c r="T463" s="175">
        <f>T464</f>
        <v>0</v>
      </c>
      <c r="U463" s="12"/>
      <c r="V463" s="12"/>
      <c r="W463" s="12"/>
      <c r="X463" s="12"/>
      <c r="Y463" s="12"/>
      <c r="Z463" s="12"/>
      <c r="AA463" s="12"/>
      <c r="AB463" s="12"/>
      <c r="AC463" s="12"/>
      <c r="AD463" s="12"/>
      <c r="AE463" s="12"/>
      <c r="AR463" s="168" t="s">
        <v>82</v>
      </c>
      <c r="AT463" s="176" t="s">
        <v>74</v>
      </c>
      <c r="AU463" s="176" t="s">
        <v>75</v>
      </c>
      <c r="AY463" s="168" t="s">
        <v>253</v>
      </c>
      <c r="BK463" s="177">
        <f>BK464</f>
        <v>0</v>
      </c>
    </row>
    <row r="464" s="2" customFormat="1" ht="24.15" customHeight="1">
      <c r="A464" s="38"/>
      <c r="B464" s="180"/>
      <c r="C464" s="181" t="s">
        <v>1752</v>
      </c>
      <c r="D464" s="181" t="s">
        <v>258</v>
      </c>
      <c r="E464" s="182" t="s">
        <v>3173</v>
      </c>
      <c r="F464" s="183" t="s">
        <v>3174</v>
      </c>
      <c r="G464" s="184" t="s">
        <v>1374</v>
      </c>
      <c r="H464" s="185">
        <v>1</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12" customFormat="1" ht="25.92" customHeight="1">
      <c r="A465" s="12"/>
      <c r="B465" s="167"/>
      <c r="C465" s="12"/>
      <c r="D465" s="168" t="s">
        <v>74</v>
      </c>
      <c r="E465" s="169" t="s">
        <v>3175</v>
      </c>
      <c r="F465" s="169" t="s">
        <v>3176</v>
      </c>
      <c r="G465" s="12"/>
      <c r="H465" s="12"/>
      <c r="I465" s="170"/>
      <c r="J465" s="171">
        <f>BK465</f>
        <v>0</v>
      </c>
      <c r="K465" s="12"/>
      <c r="L465" s="167"/>
      <c r="M465" s="172"/>
      <c r="N465" s="173"/>
      <c r="O465" s="173"/>
      <c r="P465" s="174">
        <f>P466</f>
        <v>0</v>
      </c>
      <c r="Q465" s="173"/>
      <c r="R465" s="174">
        <f>R466</f>
        <v>0</v>
      </c>
      <c r="S465" s="173"/>
      <c r="T465" s="175">
        <f>T466</f>
        <v>0</v>
      </c>
      <c r="U465" s="12"/>
      <c r="V465" s="12"/>
      <c r="W465" s="12"/>
      <c r="X465" s="12"/>
      <c r="Y465" s="12"/>
      <c r="Z465" s="12"/>
      <c r="AA465" s="12"/>
      <c r="AB465" s="12"/>
      <c r="AC465" s="12"/>
      <c r="AD465" s="12"/>
      <c r="AE465" s="12"/>
      <c r="AR465" s="168" t="s">
        <v>82</v>
      </c>
      <c r="AT465" s="176" t="s">
        <v>74</v>
      </c>
      <c r="AU465" s="176" t="s">
        <v>75</v>
      </c>
      <c r="AY465" s="168" t="s">
        <v>253</v>
      </c>
      <c r="BK465" s="177">
        <f>BK466</f>
        <v>0</v>
      </c>
    </row>
    <row r="466" s="2" customFormat="1" ht="16.5" customHeight="1">
      <c r="A466" s="38"/>
      <c r="B466" s="180"/>
      <c r="C466" s="181" t="s">
        <v>1521</v>
      </c>
      <c r="D466" s="181" t="s">
        <v>258</v>
      </c>
      <c r="E466" s="182" t="s">
        <v>3177</v>
      </c>
      <c r="F466" s="183" t="s">
        <v>3178</v>
      </c>
      <c r="G466" s="184" t="s">
        <v>1374</v>
      </c>
      <c r="H466" s="185">
        <v>1</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12" customFormat="1" ht="25.92" customHeight="1">
      <c r="A467" s="12"/>
      <c r="B467" s="167"/>
      <c r="C467" s="12"/>
      <c r="D467" s="168" t="s">
        <v>74</v>
      </c>
      <c r="E467" s="169" t="s">
        <v>313</v>
      </c>
      <c r="F467" s="169" t="s">
        <v>3179</v>
      </c>
      <c r="G467" s="12"/>
      <c r="H467" s="12"/>
      <c r="I467" s="170"/>
      <c r="J467" s="171">
        <f>BK467</f>
        <v>0</v>
      </c>
      <c r="K467" s="12"/>
      <c r="L467" s="167"/>
      <c r="M467" s="172"/>
      <c r="N467" s="173"/>
      <c r="O467" s="173"/>
      <c r="P467" s="174">
        <f>P468</f>
        <v>0</v>
      </c>
      <c r="Q467" s="173"/>
      <c r="R467" s="174">
        <f>R468</f>
        <v>0</v>
      </c>
      <c r="S467" s="173"/>
      <c r="T467" s="175">
        <f>T468</f>
        <v>0</v>
      </c>
      <c r="U467" s="12"/>
      <c r="V467" s="12"/>
      <c r="W467" s="12"/>
      <c r="X467" s="12"/>
      <c r="Y467" s="12"/>
      <c r="Z467" s="12"/>
      <c r="AA467" s="12"/>
      <c r="AB467" s="12"/>
      <c r="AC467" s="12"/>
      <c r="AD467" s="12"/>
      <c r="AE467" s="12"/>
      <c r="AR467" s="168" t="s">
        <v>82</v>
      </c>
      <c r="AT467" s="176" t="s">
        <v>74</v>
      </c>
      <c r="AU467" s="176" t="s">
        <v>75</v>
      </c>
      <c r="AY467" s="168" t="s">
        <v>253</v>
      </c>
      <c r="BK467" s="177">
        <f>BK468</f>
        <v>0</v>
      </c>
    </row>
    <row r="468" s="2" customFormat="1" ht="44.25" customHeight="1">
      <c r="A468" s="38"/>
      <c r="B468" s="180"/>
      <c r="C468" s="181" t="s">
        <v>1759</v>
      </c>
      <c r="D468" s="181" t="s">
        <v>258</v>
      </c>
      <c r="E468" s="182" t="s">
        <v>3180</v>
      </c>
      <c r="F468" s="183" t="s">
        <v>3181</v>
      </c>
      <c r="G468" s="184" t="s">
        <v>279</v>
      </c>
      <c r="H468" s="185">
        <v>18</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12" customFormat="1" ht="25.92" customHeight="1">
      <c r="A469" s="12"/>
      <c r="B469" s="167"/>
      <c r="C469" s="12"/>
      <c r="D469" s="168" t="s">
        <v>74</v>
      </c>
      <c r="E469" s="169" t="s">
        <v>320</v>
      </c>
      <c r="F469" s="169" t="s">
        <v>3182</v>
      </c>
      <c r="G469" s="12"/>
      <c r="H469" s="12"/>
      <c r="I469" s="170"/>
      <c r="J469" s="171">
        <f>BK469</f>
        <v>0</v>
      </c>
      <c r="K469" s="12"/>
      <c r="L469" s="167"/>
      <c r="M469" s="172"/>
      <c r="N469" s="173"/>
      <c r="O469" s="173"/>
      <c r="P469" s="174">
        <f>SUM(P470:P471)</f>
        <v>0</v>
      </c>
      <c r="Q469" s="173"/>
      <c r="R469" s="174">
        <f>SUM(R470:R471)</f>
        <v>0</v>
      </c>
      <c r="S469" s="173"/>
      <c r="T469" s="175">
        <f>SUM(T470:T471)</f>
        <v>0</v>
      </c>
      <c r="U469" s="12"/>
      <c r="V469" s="12"/>
      <c r="W469" s="12"/>
      <c r="X469" s="12"/>
      <c r="Y469" s="12"/>
      <c r="Z469" s="12"/>
      <c r="AA469" s="12"/>
      <c r="AB469" s="12"/>
      <c r="AC469" s="12"/>
      <c r="AD469" s="12"/>
      <c r="AE469" s="12"/>
      <c r="AR469" s="168" t="s">
        <v>82</v>
      </c>
      <c r="AT469" s="176" t="s">
        <v>74</v>
      </c>
      <c r="AU469" s="176" t="s">
        <v>75</v>
      </c>
      <c r="AY469" s="168" t="s">
        <v>253</v>
      </c>
      <c r="BK469" s="177">
        <f>SUM(BK470:BK471)</f>
        <v>0</v>
      </c>
    </row>
    <row r="470" s="2" customFormat="1" ht="24.15" customHeight="1">
      <c r="A470" s="38"/>
      <c r="B470" s="180"/>
      <c r="C470" s="181" t="s">
        <v>1522</v>
      </c>
      <c r="D470" s="181" t="s">
        <v>258</v>
      </c>
      <c r="E470" s="182" t="s">
        <v>3183</v>
      </c>
      <c r="F470" s="183" t="s">
        <v>3184</v>
      </c>
      <c r="G470" s="184" t="s">
        <v>1374</v>
      </c>
      <c r="H470" s="185">
        <v>1</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ht="16.5" customHeight="1">
      <c r="A471" s="38"/>
      <c r="B471" s="180"/>
      <c r="C471" s="181" t="s">
        <v>1764</v>
      </c>
      <c r="D471" s="181" t="s">
        <v>258</v>
      </c>
      <c r="E471" s="182" t="s">
        <v>3185</v>
      </c>
      <c r="F471" s="183" t="s">
        <v>3186</v>
      </c>
      <c r="G471" s="184" t="s">
        <v>1374</v>
      </c>
      <c r="H471" s="185">
        <v>1</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1765</v>
      </c>
    </row>
    <row r="472" s="12" customFormat="1" ht="25.92" customHeight="1">
      <c r="A472" s="12"/>
      <c r="B472" s="167"/>
      <c r="C472" s="12"/>
      <c r="D472" s="168" t="s">
        <v>74</v>
      </c>
      <c r="E472" s="169" t="s">
        <v>324</v>
      </c>
      <c r="F472" s="169" t="s">
        <v>3187</v>
      </c>
      <c r="G472" s="12"/>
      <c r="H472" s="12"/>
      <c r="I472" s="170"/>
      <c r="J472" s="171">
        <f>BK472</f>
        <v>0</v>
      </c>
      <c r="K472" s="12"/>
      <c r="L472" s="167"/>
      <c r="M472" s="172"/>
      <c r="N472" s="173"/>
      <c r="O472" s="173"/>
      <c r="P472" s="174">
        <f>SUM(P473:P486)</f>
        <v>0</v>
      </c>
      <c r="Q472" s="173"/>
      <c r="R472" s="174">
        <f>SUM(R473:R486)</f>
        <v>0</v>
      </c>
      <c r="S472" s="173"/>
      <c r="T472" s="175">
        <f>SUM(T473:T486)</f>
        <v>0</v>
      </c>
      <c r="U472" s="12"/>
      <c r="V472" s="12"/>
      <c r="W472" s="12"/>
      <c r="X472" s="12"/>
      <c r="Y472" s="12"/>
      <c r="Z472" s="12"/>
      <c r="AA472" s="12"/>
      <c r="AB472" s="12"/>
      <c r="AC472" s="12"/>
      <c r="AD472" s="12"/>
      <c r="AE472" s="12"/>
      <c r="AR472" s="168" t="s">
        <v>82</v>
      </c>
      <c r="AT472" s="176" t="s">
        <v>74</v>
      </c>
      <c r="AU472" s="176" t="s">
        <v>75</v>
      </c>
      <c r="AY472" s="168" t="s">
        <v>253</v>
      </c>
      <c r="BK472" s="177">
        <f>SUM(BK473:BK486)</f>
        <v>0</v>
      </c>
    </row>
    <row r="473" s="2" customFormat="1" ht="24.15" customHeight="1">
      <c r="A473" s="38"/>
      <c r="B473" s="180"/>
      <c r="C473" s="181" t="s">
        <v>1523</v>
      </c>
      <c r="D473" s="181" t="s">
        <v>258</v>
      </c>
      <c r="E473" s="182" t="s">
        <v>3188</v>
      </c>
      <c r="F473" s="183" t="s">
        <v>3189</v>
      </c>
      <c r="G473" s="184" t="s">
        <v>1779</v>
      </c>
      <c r="H473" s="185">
        <v>60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1769</v>
      </c>
    </row>
    <row r="474" s="2" customFormat="1" ht="16.5" customHeight="1">
      <c r="A474" s="38"/>
      <c r="B474" s="180"/>
      <c r="C474" s="181" t="s">
        <v>1771</v>
      </c>
      <c r="D474" s="181" t="s">
        <v>258</v>
      </c>
      <c r="E474" s="182" t="s">
        <v>3190</v>
      </c>
      <c r="F474" s="183" t="s">
        <v>3191</v>
      </c>
      <c r="G474" s="184" t="s">
        <v>1779</v>
      </c>
      <c r="H474" s="185">
        <v>30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1772</v>
      </c>
    </row>
    <row r="475" s="2" customFormat="1" ht="16.5" customHeight="1">
      <c r="A475" s="38"/>
      <c r="B475" s="180"/>
      <c r="C475" s="181" t="s">
        <v>1524</v>
      </c>
      <c r="D475" s="181" t="s">
        <v>258</v>
      </c>
      <c r="E475" s="182" t="s">
        <v>3192</v>
      </c>
      <c r="F475" s="183" t="s">
        <v>3193</v>
      </c>
      <c r="G475" s="184" t="s">
        <v>1779</v>
      </c>
      <c r="H475" s="185">
        <v>104</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1773</v>
      </c>
    </row>
    <row r="476" s="2" customFormat="1" ht="16.5" customHeight="1">
      <c r="A476" s="38"/>
      <c r="B476" s="180"/>
      <c r="C476" s="181" t="s">
        <v>1776</v>
      </c>
      <c r="D476" s="181" t="s">
        <v>258</v>
      </c>
      <c r="E476" s="182" t="s">
        <v>3194</v>
      </c>
      <c r="F476" s="183" t="s">
        <v>3195</v>
      </c>
      <c r="G476" s="184" t="s">
        <v>1779</v>
      </c>
      <c r="H476" s="185">
        <v>5</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1780</v>
      </c>
    </row>
    <row r="477" s="2" customFormat="1" ht="16.5" customHeight="1">
      <c r="A477" s="38"/>
      <c r="B477" s="180"/>
      <c r="C477" s="181" t="s">
        <v>1527</v>
      </c>
      <c r="D477" s="181" t="s">
        <v>258</v>
      </c>
      <c r="E477" s="182" t="s">
        <v>3196</v>
      </c>
      <c r="F477" s="183" t="s">
        <v>3197</v>
      </c>
      <c r="G477" s="184" t="s">
        <v>1374</v>
      </c>
      <c r="H477" s="185">
        <v>40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1785</v>
      </c>
    </row>
    <row r="478" s="2" customFormat="1" ht="49.05" customHeight="1">
      <c r="A478" s="38"/>
      <c r="B478" s="180"/>
      <c r="C478" s="181" t="s">
        <v>2363</v>
      </c>
      <c r="D478" s="181" t="s">
        <v>258</v>
      </c>
      <c r="E478" s="182" t="s">
        <v>3198</v>
      </c>
      <c r="F478" s="183" t="s">
        <v>3199</v>
      </c>
      <c r="G478" s="184" t="s">
        <v>1779</v>
      </c>
      <c r="H478" s="185">
        <v>45</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2366</v>
      </c>
    </row>
    <row r="479" s="2" customFormat="1">
      <c r="A479" s="38"/>
      <c r="B479" s="39"/>
      <c r="C479" s="38"/>
      <c r="D479" s="195" t="s">
        <v>1362</v>
      </c>
      <c r="E479" s="38"/>
      <c r="F479" s="239" t="s">
        <v>3200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37.8" customHeight="1">
      <c r="A480" s="38"/>
      <c r="B480" s="180"/>
      <c r="C480" s="181" t="s">
        <v>1530</v>
      </c>
      <c r="D480" s="181" t="s">
        <v>258</v>
      </c>
      <c r="E480" s="182" t="s">
        <v>3201</v>
      </c>
      <c r="F480" s="183" t="s">
        <v>3202</v>
      </c>
      <c r="G480" s="184" t="s">
        <v>1779</v>
      </c>
      <c r="H480" s="185">
        <v>24</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2369</v>
      </c>
    </row>
    <row r="481" s="2" customFormat="1" ht="37.8" customHeight="1">
      <c r="A481" s="38"/>
      <c r="B481" s="180"/>
      <c r="C481" s="181" t="s">
        <v>2370</v>
      </c>
      <c r="D481" s="181" t="s">
        <v>258</v>
      </c>
      <c r="E481" s="182" t="s">
        <v>3203</v>
      </c>
      <c r="F481" s="183" t="s">
        <v>3204</v>
      </c>
      <c r="G481" s="184" t="s">
        <v>1374</v>
      </c>
      <c r="H481" s="185">
        <v>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2373</v>
      </c>
    </row>
    <row r="482" s="2" customFormat="1" ht="24.15" customHeight="1">
      <c r="A482" s="38"/>
      <c r="B482" s="180"/>
      <c r="C482" s="181" t="s">
        <v>1532</v>
      </c>
      <c r="D482" s="181" t="s">
        <v>258</v>
      </c>
      <c r="E482" s="182" t="s">
        <v>3205</v>
      </c>
      <c r="F482" s="183" t="s">
        <v>3206</v>
      </c>
      <c r="G482" s="184" t="s">
        <v>1374</v>
      </c>
      <c r="H482" s="185">
        <v>1</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2376</v>
      </c>
    </row>
    <row r="483" s="2" customFormat="1" ht="37.8" customHeight="1">
      <c r="A483" s="38"/>
      <c r="B483" s="180"/>
      <c r="C483" s="181" t="s">
        <v>2377</v>
      </c>
      <c r="D483" s="181" t="s">
        <v>258</v>
      </c>
      <c r="E483" s="182" t="s">
        <v>3207</v>
      </c>
      <c r="F483" s="183" t="s">
        <v>3208</v>
      </c>
      <c r="G483" s="184" t="s">
        <v>1374</v>
      </c>
      <c r="H483" s="185">
        <v>1</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2380</v>
      </c>
    </row>
    <row r="484" s="2" customFormat="1">
      <c r="A484" s="38"/>
      <c r="B484" s="39"/>
      <c r="C484" s="38"/>
      <c r="D484" s="195" t="s">
        <v>1362</v>
      </c>
      <c r="E484" s="38"/>
      <c r="F484" s="239" t="s">
        <v>3209</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16.5" customHeight="1">
      <c r="A485" s="38"/>
      <c r="B485" s="180"/>
      <c r="C485" s="181" t="s">
        <v>1533</v>
      </c>
      <c r="D485" s="181" t="s">
        <v>258</v>
      </c>
      <c r="E485" s="182" t="s">
        <v>3210</v>
      </c>
      <c r="F485" s="183" t="s">
        <v>3211</v>
      </c>
      <c r="G485" s="184" t="s">
        <v>1779</v>
      </c>
      <c r="H485" s="185">
        <v>250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2383</v>
      </c>
    </row>
    <row r="486" s="2" customFormat="1" ht="44.25" customHeight="1">
      <c r="A486" s="38"/>
      <c r="B486" s="180"/>
      <c r="C486" s="181" t="s">
        <v>2384</v>
      </c>
      <c r="D486" s="181" t="s">
        <v>258</v>
      </c>
      <c r="E486" s="182" t="s">
        <v>3212</v>
      </c>
      <c r="F486" s="183" t="s">
        <v>3213</v>
      </c>
      <c r="G486" s="184" t="s">
        <v>1779</v>
      </c>
      <c r="H486" s="185">
        <v>150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2387</v>
      </c>
    </row>
    <row r="487" s="12" customFormat="1" ht="25.92" customHeight="1">
      <c r="A487" s="12"/>
      <c r="B487" s="167"/>
      <c r="C487" s="12"/>
      <c r="D487" s="168" t="s">
        <v>74</v>
      </c>
      <c r="E487" s="169" t="s">
        <v>332</v>
      </c>
      <c r="F487" s="169" t="s">
        <v>3214</v>
      </c>
      <c r="G487" s="12"/>
      <c r="H487" s="12"/>
      <c r="I487" s="170"/>
      <c r="J487" s="171">
        <f>BK487</f>
        <v>0</v>
      </c>
      <c r="K487" s="12"/>
      <c r="L487" s="167"/>
      <c r="M487" s="172"/>
      <c r="N487" s="173"/>
      <c r="O487" s="173"/>
      <c r="P487" s="174">
        <f>SUM(P488:P489)</f>
        <v>0</v>
      </c>
      <c r="Q487" s="173"/>
      <c r="R487" s="174">
        <f>SUM(R488:R489)</f>
        <v>0</v>
      </c>
      <c r="S487" s="173"/>
      <c r="T487" s="175">
        <f>SUM(T488:T489)</f>
        <v>0</v>
      </c>
      <c r="U487" s="12"/>
      <c r="V487" s="12"/>
      <c r="W487" s="12"/>
      <c r="X487" s="12"/>
      <c r="Y487" s="12"/>
      <c r="Z487" s="12"/>
      <c r="AA487" s="12"/>
      <c r="AB487" s="12"/>
      <c r="AC487" s="12"/>
      <c r="AD487" s="12"/>
      <c r="AE487" s="12"/>
      <c r="AR487" s="168" t="s">
        <v>82</v>
      </c>
      <c r="AT487" s="176" t="s">
        <v>74</v>
      </c>
      <c r="AU487" s="176" t="s">
        <v>75</v>
      </c>
      <c r="AY487" s="168" t="s">
        <v>253</v>
      </c>
      <c r="BK487" s="177">
        <f>SUM(BK488:BK489)</f>
        <v>0</v>
      </c>
    </row>
    <row r="488" s="2" customFormat="1" ht="21.75" customHeight="1">
      <c r="A488" s="38"/>
      <c r="B488" s="180"/>
      <c r="C488" s="181" t="s">
        <v>1534</v>
      </c>
      <c r="D488" s="181" t="s">
        <v>258</v>
      </c>
      <c r="E488" s="182" t="s">
        <v>3215</v>
      </c>
      <c r="F488" s="183" t="s">
        <v>3216</v>
      </c>
      <c r="G488" s="184" t="s">
        <v>279</v>
      </c>
      <c r="H488" s="185">
        <v>544</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2390</v>
      </c>
    </row>
    <row r="489" s="2" customFormat="1" ht="21.75" customHeight="1">
      <c r="A489" s="38"/>
      <c r="B489" s="180"/>
      <c r="C489" s="181" t="s">
        <v>2391</v>
      </c>
      <c r="D489" s="181" t="s">
        <v>258</v>
      </c>
      <c r="E489" s="182" t="s">
        <v>3217</v>
      </c>
      <c r="F489" s="183" t="s">
        <v>3218</v>
      </c>
      <c r="G489" s="184" t="s">
        <v>279</v>
      </c>
      <c r="H489" s="185">
        <v>90</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2394</v>
      </c>
    </row>
    <row r="490" s="12" customFormat="1" ht="25.92" customHeight="1">
      <c r="A490" s="12"/>
      <c r="B490" s="167"/>
      <c r="C490" s="12"/>
      <c r="D490" s="168" t="s">
        <v>74</v>
      </c>
      <c r="E490" s="169" t="s">
        <v>342</v>
      </c>
      <c r="F490" s="169" t="s">
        <v>3219</v>
      </c>
      <c r="G490" s="12"/>
      <c r="H490" s="12"/>
      <c r="I490" s="170"/>
      <c r="J490" s="171">
        <f>BK490</f>
        <v>0</v>
      </c>
      <c r="K490" s="12"/>
      <c r="L490" s="167"/>
      <c r="M490" s="172"/>
      <c r="N490" s="173"/>
      <c r="O490" s="173"/>
      <c r="P490" s="174">
        <f>SUM(P491:P493)</f>
        <v>0</v>
      </c>
      <c r="Q490" s="173"/>
      <c r="R490" s="174">
        <f>SUM(R491:R493)</f>
        <v>0</v>
      </c>
      <c r="S490" s="173"/>
      <c r="T490" s="175">
        <f>SUM(T491:T493)</f>
        <v>0</v>
      </c>
      <c r="U490" s="12"/>
      <c r="V490" s="12"/>
      <c r="W490" s="12"/>
      <c r="X490" s="12"/>
      <c r="Y490" s="12"/>
      <c r="Z490" s="12"/>
      <c r="AA490" s="12"/>
      <c r="AB490" s="12"/>
      <c r="AC490" s="12"/>
      <c r="AD490" s="12"/>
      <c r="AE490" s="12"/>
      <c r="AR490" s="168" t="s">
        <v>82</v>
      </c>
      <c r="AT490" s="176" t="s">
        <v>74</v>
      </c>
      <c r="AU490" s="176" t="s">
        <v>75</v>
      </c>
      <c r="AY490" s="168" t="s">
        <v>253</v>
      </c>
      <c r="BK490" s="177">
        <f>SUM(BK491:BK493)</f>
        <v>0</v>
      </c>
    </row>
    <row r="491" s="2" customFormat="1" ht="16.5" customHeight="1">
      <c r="A491" s="38"/>
      <c r="B491" s="180"/>
      <c r="C491" s="181" t="s">
        <v>1537</v>
      </c>
      <c r="D491" s="181" t="s">
        <v>258</v>
      </c>
      <c r="E491" s="182" t="s">
        <v>3220</v>
      </c>
      <c r="F491" s="183" t="s">
        <v>3221</v>
      </c>
      <c r="G491" s="184" t="s">
        <v>1374</v>
      </c>
      <c r="H491" s="185">
        <v>1</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2397</v>
      </c>
    </row>
    <row r="492" s="2" customFormat="1" ht="16.5" customHeight="1">
      <c r="A492" s="38"/>
      <c r="B492" s="180"/>
      <c r="C492" s="181" t="s">
        <v>2398</v>
      </c>
      <c r="D492" s="181" t="s">
        <v>258</v>
      </c>
      <c r="E492" s="182" t="s">
        <v>3222</v>
      </c>
      <c r="F492" s="183" t="s">
        <v>1775</v>
      </c>
      <c r="G492" s="184" t="s">
        <v>1374</v>
      </c>
      <c r="H492" s="185">
        <v>1</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2401</v>
      </c>
    </row>
    <row r="493" s="2" customFormat="1" ht="16.5" customHeight="1">
      <c r="A493" s="38"/>
      <c r="B493" s="180"/>
      <c r="C493" s="181" t="s">
        <v>1538</v>
      </c>
      <c r="D493" s="181" t="s">
        <v>258</v>
      </c>
      <c r="E493" s="182" t="s">
        <v>3223</v>
      </c>
      <c r="F493" s="183" t="s">
        <v>3224</v>
      </c>
      <c r="G493" s="184" t="s">
        <v>1374</v>
      </c>
      <c r="H493" s="185">
        <v>1</v>
      </c>
      <c r="I493" s="186"/>
      <c r="J493" s="187">
        <f>ROUND(I493*H493,2)</f>
        <v>0</v>
      </c>
      <c r="K493" s="183" t="s">
        <v>1361</v>
      </c>
      <c r="L493" s="39"/>
      <c r="M493" s="243" t="s">
        <v>1</v>
      </c>
      <c r="N493" s="244" t="s">
        <v>40</v>
      </c>
      <c r="O493" s="245"/>
      <c r="P493" s="246">
        <f>O493*H493</f>
        <v>0</v>
      </c>
      <c r="Q493" s="246">
        <v>0</v>
      </c>
      <c r="R493" s="246">
        <f>Q493*H493</f>
        <v>0</v>
      </c>
      <c r="S493" s="246">
        <v>0</v>
      </c>
      <c r="T493" s="247">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2404</v>
      </c>
    </row>
    <row r="494" s="2" customFormat="1" ht="6.96" customHeight="1">
      <c r="A494" s="38"/>
      <c r="B494" s="60"/>
      <c r="C494" s="61"/>
      <c r="D494" s="61"/>
      <c r="E494" s="61"/>
      <c r="F494" s="61"/>
      <c r="G494" s="61"/>
      <c r="H494" s="61"/>
      <c r="I494" s="61"/>
      <c r="J494" s="61"/>
      <c r="K494" s="61"/>
      <c r="L494" s="39"/>
      <c r="M494" s="38"/>
      <c r="O494" s="38"/>
      <c r="P494" s="38"/>
      <c r="Q494" s="38"/>
      <c r="R494" s="38"/>
      <c r="S494" s="38"/>
      <c r="T494" s="38"/>
      <c r="U494" s="38"/>
      <c r="V494" s="38"/>
      <c r="W494" s="38"/>
      <c r="X494" s="38"/>
      <c r="Y494" s="38"/>
      <c r="Z494" s="38"/>
      <c r="AA494" s="38"/>
      <c r="AB494" s="38"/>
      <c r="AC494" s="38"/>
      <c r="AD494" s="38"/>
      <c r="AE494" s="38"/>
    </row>
  </sheetData>
  <autoFilter ref="C136:K493"/>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ROUND((SUM(BE129:BE372)),  2)</f>
        <v>0</v>
      </c>
      <c r="G37" s="38"/>
      <c r="H37" s="38"/>
      <c r="I37" s="137">
        <v>0.20999999999999999</v>
      </c>
      <c r="J37" s="136">
        <f>ROUND(((SUM(BE129:BE372))*I37),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ROUND((SUM(BF129:BF372)),  2)</f>
        <v>0</v>
      </c>
      <c r="G38" s="38"/>
      <c r="H38" s="38"/>
      <c r="I38" s="137">
        <v>0.14999999999999999</v>
      </c>
      <c r="J38" s="136">
        <f>ROUND(((SUM(BF129:BF372))*I38),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ROUND((SUM(BG129:BG372)),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ROUND((SUM(BH129:BH372)),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ROUND((SUM(BI129:BI372)),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3227</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3228</v>
      </c>
      <c r="E102" s="151"/>
      <c r="F102" s="151"/>
      <c r="G102" s="151"/>
      <c r="H102" s="151"/>
      <c r="I102" s="151"/>
      <c r="J102" s="152">
        <f>J159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3229</v>
      </c>
      <c r="E103" s="151"/>
      <c r="F103" s="151"/>
      <c r="G103" s="151"/>
      <c r="H103" s="151"/>
      <c r="I103" s="151"/>
      <c r="J103" s="152">
        <f>J208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3230</v>
      </c>
      <c r="E104" s="151"/>
      <c r="F104" s="151"/>
      <c r="G104" s="151"/>
      <c r="H104" s="151"/>
      <c r="I104" s="151"/>
      <c r="J104" s="152">
        <f>J253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3231</v>
      </c>
      <c r="E105" s="151"/>
      <c r="F105" s="151"/>
      <c r="G105" s="151"/>
      <c r="H105" s="151"/>
      <c r="I105" s="151"/>
      <c r="J105" s="152">
        <f>J286</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212</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P130+P159+P208+P253+P286</f>
        <v>0</v>
      </c>
      <c r="Q129" s="90"/>
      <c r="R129" s="164">
        <f>R130+R159+R208+R253+R286</f>
        <v>0</v>
      </c>
      <c r="S129" s="90"/>
      <c r="T129" s="165">
        <f>T130+T159+T208+T253+T286</f>
        <v>0</v>
      </c>
      <c r="U129" s="38"/>
      <c r="V129" s="38"/>
      <c r="W129" s="38"/>
      <c r="X129" s="38"/>
      <c r="Y129" s="38"/>
      <c r="Z129" s="38"/>
      <c r="AA129" s="38"/>
      <c r="AB129" s="38"/>
      <c r="AC129" s="38"/>
      <c r="AD129" s="38"/>
      <c r="AE129" s="38"/>
      <c r="AT129" s="19" t="s">
        <v>74</v>
      </c>
      <c r="AU129" s="19" t="s">
        <v>220</v>
      </c>
      <c r="BK129" s="166">
        <f>BK130+BK159+BK208+BK253+BK286</f>
        <v>0</v>
      </c>
    </row>
    <row r="130" s="12" customFormat="1" ht="25.92" customHeight="1">
      <c r="A130" s="12"/>
      <c r="B130" s="167"/>
      <c r="C130" s="12"/>
      <c r="D130" s="168" t="s">
        <v>74</v>
      </c>
      <c r="E130" s="169" t="s">
        <v>3232</v>
      </c>
      <c r="F130" s="169" t="s">
        <v>3233</v>
      </c>
      <c r="G130" s="12"/>
      <c r="H130" s="12"/>
      <c r="I130" s="170"/>
      <c r="J130" s="171">
        <f>BK130</f>
        <v>0</v>
      </c>
      <c r="K130" s="12"/>
      <c r="L130" s="167"/>
      <c r="M130" s="172"/>
      <c r="N130" s="173"/>
      <c r="O130" s="173"/>
      <c r="P130" s="174">
        <f>SUM(P131:P158)</f>
        <v>0</v>
      </c>
      <c r="Q130" s="173"/>
      <c r="R130" s="174">
        <f>SUM(R131:R158)</f>
        <v>0</v>
      </c>
      <c r="S130" s="173"/>
      <c r="T130" s="175">
        <f>SUM(T131:T158)</f>
        <v>0</v>
      </c>
      <c r="U130" s="12"/>
      <c r="V130" s="12"/>
      <c r="W130" s="12"/>
      <c r="X130" s="12"/>
      <c r="Y130" s="12"/>
      <c r="Z130" s="12"/>
      <c r="AA130" s="12"/>
      <c r="AB130" s="12"/>
      <c r="AC130" s="12"/>
      <c r="AD130" s="12"/>
      <c r="AE130" s="12"/>
      <c r="AR130" s="168" t="s">
        <v>82</v>
      </c>
      <c r="AT130" s="176" t="s">
        <v>74</v>
      </c>
      <c r="AU130" s="176" t="s">
        <v>75</v>
      </c>
      <c r="AY130" s="168" t="s">
        <v>253</v>
      </c>
      <c r="BK130" s="177">
        <f>SUM(BK131:BK158)</f>
        <v>0</v>
      </c>
    </row>
    <row r="131" s="2" customFormat="1" ht="37.8" customHeight="1">
      <c r="A131" s="38"/>
      <c r="B131" s="180"/>
      <c r="C131" s="181" t="s">
        <v>82</v>
      </c>
      <c r="D131" s="181" t="s">
        <v>258</v>
      </c>
      <c r="E131" s="182" t="s">
        <v>3234</v>
      </c>
      <c r="F131" s="183" t="s">
        <v>3235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85</v>
      </c>
      <c r="D133" s="181" t="s">
        <v>258</v>
      </c>
      <c r="E133" s="182" t="s">
        <v>3237</v>
      </c>
      <c r="F133" s="183" t="s">
        <v>3238</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c r="A134" s="38"/>
      <c r="B134" s="39"/>
      <c r="C134" s="38"/>
      <c r="D134" s="195" t="s">
        <v>1362</v>
      </c>
      <c r="E134" s="38"/>
      <c r="F134" s="239" t="s">
        <v>3236</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1.75" customHeight="1">
      <c r="A135" s="38"/>
      <c r="B135" s="180"/>
      <c r="C135" s="181" t="s">
        <v>93</v>
      </c>
      <c r="D135" s="181" t="s">
        <v>258</v>
      </c>
      <c r="E135" s="182" t="s">
        <v>3239</v>
      </c>
      <c r="F135" s="183" t="s">
        <v>3240</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254</v>
      </c>
    </row>
    <row r="136" s="2" customFormat="1">
      <c r="A136" s="38"/>
      <c r="B136" s="39"/>
      <c r="C136" s="38"/>
      <c r="D136" s="195" t="s">
        <v>1362</v>
      </c>
      <c r="E136" s="38"/>
      <c r="F136" s="239" t="s">
        <v>3236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109</v>
      </c>
      <c r="D137" s="181" t="s">
        <v>258</v>
      </c>
      <c r="E137" s="182" t="s">
        <v>3241</v>
      </c>
      <c r="F137" s="183" t="s">
        <v>3242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305</v>
      </c>
    </row>
    <row r="138" s="2" customFormat="1">
      <c r="A138" s="38"/>
      <c r="B138" s="39"/>
      <c r="C138" s="38"/>
      <c r="D138" s="195" t="s">
        <v>1362</v>
      </c>
      <c r="E138" s="38"/>
      <c r="F138" s="239" t="s">
        <v>3236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283</v>
      </c>
      <c r="D139" s="181" t="s">
        <v>258</v>
      </c>
      <c r="E139" s="182" t="s">
        <v>3243</v>
      </c>
      <c r="F139" s="183" t="s">
        <v>3244</v>
      </c>
      <c r="G139" s="184" t="s">
        <v>1374</v>
      </c>
      <c r="H139" s="185">
        <v>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313</v>
      </c>
    </row>
    <row r="140" s="2" customFormat="1">
      <c r="A140" s="38"/>
      <c r="B140" s="39"/>
      <c r="C140" s="38"/>
      <c r="D140" s="195" t="s">
        <v>1362</v>
      </c>
      <c r="E140" s="38"/>
      <c r="F140" s="239" t="s">
        <v>3236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254</v>
      </c>
      <c r="D141" s="181" t="s">
        <v>258</v>
      </c>
      <c r="E141" s="182" t="s">
        <v>3245</v>
      </c>
      <c r="F141" s="183" t="s">
        <v>3246</v>
      </c>
      <c r="G141" s="184" t="s">
        <v>1374</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324</v>
      </c>
    </row>
    <row r="142" s="2" customFormat="1">
      <c r="A142" s="38"/>
      <c r="B142" s="39"/>
      <c r="C142" s="38"/>
      <c r="D142" s="195" t="s">
        <v>1362</v>
      </c>
      <c r="E142" s="38"/>
      <c r="F142" s="239" t="s">
        <v>3236</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297</v>
      </c>
      <c r="D143" s="181" t="s">
        <v>258</v>
      </c>
      <c r="E143" s="182" t="s">
        <v>3247</v>
      </c>
      <c r="F143" s="183" t="s">
        <v>3248</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342</v>
      </c>
    </row>
    <row r="144" s="2" customFormat="1">
      <c r="A144" s="38"/>
      <c r="B144" s="39"/>
      <c r="C144" s="38"/>
      <c r="D144" s="195" t="s">
        <v>1362</v>
      </c>
      <c r="E144" s="38"/>
      <c r="F144" s="239" t="s">
        <v>3236</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305</v>
      </c>
      <c r="D145" s="181" t="s">
        <v>258</v>
      </c>
      <c r="E145" s="182" t="s">
        <v>3249</v>
      </c>
      <c r="F145" s="183" t="s">
        <v>3250</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335</v>
      </c>
    </row>
    <row r="146" s="2" customFormat="1">
      <c r="A146" s="38"/>
      <c r="B146" s="39"/>
      <c r="C146" s="38"/>
      <c r="D146" s="195" t="s">
        <v>1362</v>
      </c>
      <c r="E146" s="38"/>
      <c r="F146" s="239" t="s">
        <v>3236</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303</v>
      </c>
      <c r="D147" s="181" t="s">
        <v>258</v>
      </c>
      <c r="E147" s="182" t="s">
        <v>3251</v>
      </c>
      <c r="F147" s="183" t="s">
        <v>3252</v>
      </c>
      <c r="G147" s="184" t="s">
        <v>1374</v>
      </c>
      <c r="H147" s="185">
        <v>40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437</v>
      </c>
    </row>
    <row r="148" s="2" customFormat="1">
      <c r="A148" s="38"/>
      <c r="B148" s="39"/>
      <c r="C148" s="38"/>
      <c r="D148" s="195" t="s">
        <v>1362</v>
      </c>
      <c r="E148" s="38"/>
      <c r="F148" s="239" t="s">
        <v>3236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313</v>
      </c>
      <c r="D149" s="181" t="s">
        <v>258</v>
      </c>
      <c r="E149" s="182" t="s">
        <v>3253</v>
      </c>
      <c r="F149" s="183" t="s">
        <v>3254</v>
      </c>
      <c r="G149" s="184" t="s">
        <v>1374</v>
      </c>
      <c r="H149" s="185">
        <v>5</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446</v>
      </c>
    </row>
    <row r="150" s="2" customFormat="1">
      <c r="A150" s="38"/>
      <c r="B150" s="39"/>
      <c r="C150" s="38"/>
      <c r="D150" s="195" t="s">
        <v>1362</v>
      </c>
      <c r="E150" s="38"/>
      <c r="F150" s="239" t="s">
        <v>3236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320</v>
      </c>
      <c r="D151" s="181" t="s">
        <v>258</v>
      </c>
      <c r="E151" s="182" t="s">
        <v>3255</v>
      </c>
      <c r="F151" s="183" t="s">
        <v>3256</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c r="A152" s="38"/>
      <c r="B152" s="39"/>
      <c r="C152" s="38"/>
      <c r="D152" s="195" t="s">
        <v>1362</v>
      </c>
      <c r="E152" s="38"/>
      <c r="F152" s="239" t="s">
        <v>3236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324</v>
      </c>
      <c r="D153" s="181" t="s">
        <v>258</v>
      </c>
      <c r="E153" s="182" t="s">
        <v>3257</v>
      </c>
      <c r="F153" s="183" t="s">
        <v>3258</v>
      </c>
      <c r="G153" s="184" t="s">
        <v>1374</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472</v>
      </c>
    </row>
    <row r="154" s="2" customFormat="1">
      <c r="A154" s="38"/>
      <c r="B154" s="39"/>
      <c r="C154" s="38"/>
      <c r="D154" s="195" t="s">
        <v>1362</v>
      </c>
      <c r="E154" s="38"/>
      <c r="F154" s="239" t="s">
        <v>3259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1.75" customHeight="1">
      <c r="A155" s="38"/>
      <c r="B155" s="180"/>
      <c r="C155" s="181" t="s">
        <v>332</v>
      </c>
      <c r="D155" s="181" t="s">
        <v>258</v>
      </c>
      <c r="E155" s="182" t="s">
        <v>3260</v>
      </c>
      <c r="F155" s="183" t="s">
        <v>3261</v>
      </c>
      <c r="G155" s="184" t="s">
        <v>1374</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486</v>
      </c>
    </row>
    <row r="156" s="2" customFormat="1">
      <c r="A156" s="38"/>
      <c r="B156" s="39"/>
      <c r="C156" s="38"/>
      <c r="D156" s="195" t="s">
        <v>1362</v>
      </c>
      <c r="E156" s="38"/>
      <c r="F156" s="239" t="s">
        <v>3236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1.75" customHeight="1">
      <c r="A157" s="38"/>
      <c r="B157" s="180"/>
      <c r="C157" s="181" t="s">
        <v>342</v>
      </c>
      <c r="D157" s="181" t="s">
        <v>258</v>
      </c>
      <c r="E157" s="182" t="s">
        <v>3262</v>
      </c>
      <c r="F157" s="183" t="s">
        <v>3263</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504</v>
      </c>
    </row>
    <row r="158" s="2" customFormat="1">
      <c r="A158" s="38"/>
      <c r="B158" s="39"/>
      <c r="C158" s="38"/>
      <c r="D158" s="195" t="s">
        <v>1362</v>
      </c>
      <c r="E158" s="38"/>
      <c r="F158" s="239" t="s">
        <v>3236</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3264</v>
      </c>
      <c r="F159" s="169" t="s">
        <v>3265</v>
      </c>
      <c r="G159" s="12"/>
      <c r="H159" s="12"/>
      <c r="I159" s="170"/>
      <c r="J159" s="171">
        <f>BK159</f>
        <v>0</v>
      </c>
      <c r="K159" s="12"/>
      <c r="L159" s="167"/>
      <c r="M159" s="172"/>
      <c r="N159" s="173"/>
      <c r="O159" s="173"/>
      <c r="P159" s="174">
        <f>SUM(P160:P207)</f>
        <v>0</v>
      </c>
      <c r="Q159" s="173"/>
      <c r="R159" s="174">
        <f>SUM(R160:R207)</f>
        <v>0</v>
      </c>
      <c r="S159" s="173"/>
      <c r="T159" s="175">
        <f>SUM(T160:T207)</f>
        <v>0</v>
      </c>
      <c r="U159" s="12"/>
      <c r="V159" s="12"/>
      <c r="W159" s="12"/>
      <c r="X159" s="12"/>
      <c r="Y159" s="12"/>
      <c r="Z159" s="12"/>
      <c r="AA159" s="12"/>
      <c r="AB159" s="12"/>
      <c r="AC159" s="12"/>
      <c r="AD159" s="12"/>
      <c r="AE159" s="12"/>
      <c r="AR159" s="168" t="s">
        <v>82</v>
      </c>
      <c r="AT159" s="176" t="s">
        <v>74</v>
      </c>
      <c r="AU159" s="176" t="s">
        <v>75</v>
      </c>
      <c r="AY159" s="168" t="s">
        <v>253</v>
      </c>
      <c r="BK159" s="177">
        <f>SUM(BK160:BK207)</f>
        <v>0</v>
      </c>
    </row>
    <row r="160" s="2" customFormat="1" ht="24.15" customHeight="1">
      <c r="A160" s="38"/>
      <c r="B160" s="180"/>
      <c r="C160" s="181" t="s">
        <v>8</v>
      </c>
      <c r="D160" s="181" t="s">
        <v>258</v>
      </c>
      <c r="E160" s="182" t="s">
        <v>3266</v>
      </c>
      <c r="F160" s="183" t="s">
        <v>3267</v>
      </c>
      <c r="G160" s="184" t="s">
        <v>1374</v>
      </c>
      <c r="H160" s="185">
        <v>3</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3268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33" customHeight="1">
      <c r="A162" s="38"/>
      <c r="B162" s="180"/>
      <c r="C162" s="181" t="s">
        <v>335</v>
      </c>
      <c r="D162" s="181" t="s">
        <v>258</v>
      </c>
      <c r="E162" s="182" t="s">
        <v>3269</v>
      </c>
      <c r="F162" s="183" t="s">
        <v>3270</v>
      </c>
      <c r="G162" s="184" t="s">
        <v>1374</v>
      </c>
      <c r="H162" s="185">
        <v>9</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357</v>
      </c>
      <c r="D164" s="181" t="s">
        <v>258</v>
      </c>
      <c r="E164" s="182" t="s">
        <v>3271</v>
      </c>
      <c r="F164" s="183" t="s">
        <v>3272</v>
      </c>
      <c r="G164" s="184" t="s">
        <v>1374</v>
      </c>
      <c r="H164" s="185">
        <v>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437</v>
      </c>
      <c r="D166" s="181" t="s">
        <v>258</v>
      </c>
      <c r="E166" s="182" t="s">
        <v>3273</v>
      </c>
      <c r="F166" s="183" t="s">
        <v>3274</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442</v>
      </c>
      <c r="D168" s="181" t="s">
        <v>258</v>
      </c>
      <c r="E168" s="182" t="s">
        <v>3275</v>
      </c>
      <c r="F168" s="183" t="s">
        <v>3276</v>
      </c>
      <c r="G168" s="184" t="s">
        <v>1374</v>
      </c>
      <c r="H168" s="185">
        <v>3</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3277</v>
      </c>
      <c r="F170" s="183" t="s">
        <v>3278</v>
      </c>
      <c r="G170" s="184" t="s">
        <v>1374</v>
      </c>
      <c r="H170" s="185">
        <v>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3268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1.75" customHeight="1">
      <c r="A172" s="38"/>
      <c r="B172" s="180"/>
      <c r="C172" s="181" t="s">
        <v>7</v>
      </c>
      <c r="D172" s="181" t="s">
        <v>258</v>
      </c>
      <c r="E172" s="182" t="s">
        <v>3279</v>
      </c>
      <c r="F172" s="183" t="s">
        <v>3280</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3268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458</v>
      </c>
      <c r="D174" s="181" t="s">
        <v>258</v>
      </c>
      <c r="E174" s="182" t="s">
        <v>3281</v>
      </c>
      <c r="F174" s="183" t="s">
        <v>3282</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3268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3283</v>
      </c>
      <c r="F176" s="183" t="s">
        <v>3284</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3268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37.8" customHeight="1">
      <c r="A178" s="38"/>
      <c r="B178" s="180"/>
      <c r="C178" s="181" t="s">
        <v>472</v>
      </c>
      <c r="D178" s="181" t="s">
        <v>258</v>
      </c>
      <c r="E178" s="182" t="s">
        <v>3285</v>
      </c>
      <c r="F178" s="183" t="s">
        <v>3286</v>
      </c>
      <c r="G178" s="184" t="s">
        <v>1374</v>
      </c>
      <c r="H178" s="185">
        <v>40</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3268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49.05" customHeight="1">
      <c r="A180" s="38"/>
      <c r="B180" s="180"/>
      <c r="C180" s="181" t="s">
        <v>480</v>
      </c>
      <c r="D180" s="181" t="s">
        <v>258</v>
      </c>
      <c r="E180" s="182" t="s">
        <v>3287</v>
      </c>
      <c r="F180" s="183" t="s">
        <v>3288</v>
      </c>
      <c r="G180" s="184" t="s">
        <v>1374</v>
      </c>
      <c r="H180" s="185">
        <v>2</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3268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7.8" customHeight="1">
      <c r="A182" s="38"/>
      <c r="B182" s="180"/>
      <c r="C182" s="181" t="s">
        <v>486</v>
      </c>
      <c r="D182" s="181" t="s">
        <v>258</v>
      </c>
      <c r="E182" s="182" t="s">
        <v>3289</v>
      </c>
      <c r="F182" s="183" t="s">
        <v>3290</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3268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55.5" customHeight="1">
      <c r="A184" s="38"/>
      <c r="B184" s="180"/>
      <c r="C184" s="181" t="s">
        <v>492</v>
      </c>
      <c r="D184" s="181" t="s">
        <v>258</v>
      </c>
      <c r="E184" s="182" t="s">
        <v>3291</v>
      </c>
      <c r="F184" s="183" t="s">
        <v>3292</v>
      </c>
      <c r="G184" s="184" t="s">
        <v>1374</v>
      </c>
      <c r="H184" s="185">
        <v>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c r="A185" s="38"/>
      <c r="B185" s="39"/>
      <c r="C185" s="38"/>
      <c r="D185" s="195" t="s">
        <v>1362</v>
      </c>
      <c r="E185" s="38"/>
      <c r="F185" s="239" t="s">
        <v>3293</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504</v>
      </c>
      <c r="D186" s="181" t="s">
        <v>258</v>
      </c>
      <c r="E186" s="182" t="s">
        <v>3294</v>
      </c>
      <c r="F186" s="183" t="s">
        <v>3295</v>
      </c>
      <c r="G186" s="184" t="s">
        <v>1374</v>
      </c>
      <c r="H186" s="185">
        <v>2</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714</v>
      </c>
    </row>
    <row r="187" s="2" customFormat="1">
      <c r="A187" s="38"/>
      <c r="B187" s="39"/>
      <c r="C187" s="38"/>
      <c r="D187" s="195" t="s">
        <v>1362</v>
      </c>
      <c r="E187" s="38"/>
      <c r="F187" s="239" t="s">
        <v>3293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510</v>
      </c>
      <c r="D188" s="181" t="s">
        <v>258</v>
      </c>
      <c r="E188" s="182" t="s">
        <v>3296</v>
      </c>
      <c r="F188" s="183" t="s">
        <v>3297</v>
      </c>
      <c r="G188" s="184" t="s">
        <v>1374</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722</v>
      </c>
    </row>
    <row r="189" s="2" customFormat="1">
      <c r="A189" s="38"/>
      <c r="B189" s="39"/>
      <c r="C189" s="38"/>
      <c r="D189" s="195" t="s">
        <v>1362</v>
      </c>
      <c r="E189" s="38"/>
      <c r="F189" s="239" t="s">
        <v>3293</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515</v>
      </c>
      <c r="D190" s="181" t="s">
        <v>258</v>
      </c>
      <c r="E190" s="182" t="s">
        <v>3298</v>
      </c>
      <c r="F190" s="183" t="s">
        <v>3299</v>
      </c>
      <c r="G190" s="184" t="s">
        <v>1374</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730</v>
      </c>
    </row>
    <row r="191" s="2" customFormat="1">
      <c r="A191" s="38"/>
      <c r="B191" s="39"/>
      <c r="C191" s="38"/>
      <c r="D191" s="195" t="s">
        <v>1362</v>
      </c>
      <c r="E191" s="38"/>
      <c r="F191" s="239" t="s">
        <v>3293</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519</v>
      </c>
      <c r="D192" s="181" t="s">
        <v>258</v>
      </c>
      <c r="E192" s="182" t="s">
        <v>3300</v>
      </c>
      <c r="F192" s="183" t="s">
        <v>3301</v>
      </c>
      <c r="G192" s="184" t="s">
        <v>1374</v>
      </c>
      <c r="H192" s="185">
        <v>2</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738</v>
      </c>
    </row>
    <row r="193" s="2" customFormat="1">
      <c r="A193" s="38"/>
      <c r="B193" s="39"/>
      <c r="C193" s="38"/>
      <c r="D193" s="195" t="s">
        <v>1362</v>
      </c>
      <c r="E193" s="38"/>
      <c r="F193" s="239" t="s">
        <v>3268</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349</v>
      </c>
      <c r="D194" s="181" t="s">
        <v>258</v>
      </c>
      <c r="E194" s="182" t="s">
        <v>3302</v>
      </c>
      <c r="F194" s="183" t="s">
        <v>3303</v>
      </c>
      <c r="G194" s="184" t="s">
        <v>1374</v>
      </c>
      <c r="H194" s="185">
        <v>2</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745</v>
      </c>
    </row>
    <row r="195" s="2" customFormat="1">
      <c r="A195" s="38"/>
      <c r="B195" s="39"/>
      <c r="C195" s="38"/>
      <c r="D195" s="195" t="s">
        <v>1362</v>
      </c>
      <c r="E195" s="38"/>
      <c r="F195" s="239" t="s">
        <v>3268</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541</v>
      </c>
      <c r="D196" s="181" t="s">
        <v>258</v>
      </c>
      <c r="E196" s="182" t="s">
        <v>3304</v>
      </c>
      <c r="F196" s="183" t="s">
        <v>3305</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753</v>
      </c>
    </row>
    <row r="197" s="2" customFormat="1">
      <c r="A197" s="38"/>
      <c r="B197" s="39"/>
      <c r="C197" s="38"/>
      <c r="D197" s="195" t="s">
        <v>1362</v>
      </c>
      <c r="E197" s="38"/>
      <c r="F197" s="239" t="s">
        <v>3268</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548</v>
      </c>
      <c r="D198" s="181" t="s">
        <v>258</v>
      </c>
      <c r="E198" s="182" t="s">
        <v>3306</v>
      </c>
      <c r="F198" s="183" t="s">
        <v>3307</v>
      </c>
      <c r="G198" s="184" t="s">
        <v>1374</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761</v>
      </c>
    </row>
    <row r="199" s="2" customFormat="1">
      <c r="A199" s="38"/>
      <c r="B199" s="39"/>
      <c r="C199" s="38"/>
      <c r="D199" s="195" t="s">
        <v>1362</v>
      </c>
      <c r="E199" s="38"/>
      <c r="F199" s="239" t="s">
        <v>3268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24.15" customHeight="1">
      <c r="A200" s="38"/>
      <c r="B200" s="180"/>
      <c r="C200" s="181" t="s">
        <v>564</v>
      </c>
      <c r="D200" s="181" t="s">
        <v>258</v>
      </c>
      <c r="E200" s="182" t="s">
        <v>3308</v>
      </c>
      <c r="F200" s="183" t="s">
        <v>3309</v>
      </c>
      <c r="G200" s="184" t="s">
        <v>1374</v>
      </c>
      <c r="H200" s="185">
        <v>6</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2" customFormat="1">
      <c r="A201" s="38"/>
      <c r="B201" s="39"/>
      <c r="C201" s="38"/>
      <c r="D201" s="195" t="s">
        <v>1362</v>
      </c>
      <c r="E201" s="38"/>
      <c r="F201" s="239" t="s">
        <v>3268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572</v>
      </c>
      <c r="D202" s="181" t="s">
        <v>258</v>
      </c>
      <c r="E202" s="182" t="s">
        <v>3310</v>
      </c>
      <c r="F202" s="183" t="s">
        <v>3311</v>
      </c>
      <c r="G202" s="184" t="s">
        <v>1374</v>
      </c>
      <c r="H202" s="185">
        <v>3</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c r="A203" s="38"/>
      <c r="B203" s="39"/>
      <c r="C203" s="38"/>
      <c r="D203" s="195" t="s">
        <v>1362</v>
      </c>
      <c r="E203" s="38"/>
      <c r="F203" s="239" t="s">
        <v>3268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3312</v>
      </c>
      <c r="F204" s="183" t="s">
        <v>3313</v>
      </c>
      <c r="G204" s="184" t="s">
        <v>1374</v>
      </c>
      <c r="H204" s="185">
        <v>3</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785</v>
      </c>
    </row>
    <row r="205" s="2" customFormat="1">
      <c r="A205" s="38"/>
      <c r="B205" s="39"/>
      <c r="C205" s="38"/>
      <c r="D205" s="195" t="s">
        <v>1362</v>
      </c>
      <c r="E205" s="38"/>
      <c r="F205" s="239" t="s">
        <v>3268</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3314</v>
      </c>
      <c r="F206" s="183" t="s">
        <v>3315</v>
      </c>
      <c r="G206" s="184" t="s">
        <v>1374</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793</v>
      </c>
    </row>
    <row r="207" s="2" customFormat="1">
      <c r="A207" s="38"/>
      <c r="B207" s="39"/>
      <c r="C207" s="38"/>
      <c r="D207" s="195" t="s">
        <v>1362</v>
      </c>
      <c r="E207" s="38"/>
      <c r="F207" s="239" t="s">
        <v>3316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12" customFormat="1" ht="25.92" customHeight="1">
      <c r="A208" s="12"/>
      <c r="B208" s="167"/>
      <c r="C208" s="12"/>
      <c r="D208" s="168" t="s">
        <v>74</v>
      </c>
      <c r="E208" s="169" t="s">
        <v>3317</v>
      </c>
      <c r="F208" s="169" t="s">
        <v>3318</v>
      </c>
      <c r="G208" s="12"/>
      <c r="H208" s="12"/>
      <c r="I208" s="170"/>
      <c r="J208" s="171">
        <f>BK208</f>
        <v>0</v>
      </c>
      <c r="K208" s="12"/>
      <c r="L208" s="167"/>
      <c r="M208" s="172"/>
      <c r="N208" s="173"/>
      <c r="O208" s="173"/>
      <c r="P208" s="174">
        <f>SUM(P209:P252)</f>
        <v>0</v>
      </c>
      <c r="Q208" s="173"/>
      <c r="R208" s="174">
        <f>SUM(R209:R252)</f>
        <v>0</v>
      </c>
      <c r="S208" s="173"/>
      <c r="T208" s="175">
        <f>SUM(T209:T252)</f>
        <v>0</v>
      </c>
      <c r="U208" s="12"/>
      <c r="V208" s="12"/>
      <c r="W208" s="12"/>
      <c r="X208" s="12"/>
      <c r="Y208" s="12"/>
      <c r="Z208" s="12"/>
      <c r="AA208" s="12"/>
      <c r="AB208" s="12"/>
      <c r="AC208" s="12"/>
      <c r="AD208" s="12"/>
      <c r="AE208" s="12"/>
      <c r="AR208" s="168" t="s">
        <v>82</v>
      </c>
      <c r="AT208" s="176" t="s">
        <v>74</v>
      </c>
      <c r="AU208" s="176" t="s">
        <v>75</v>
      </c>
      <c r="AY208" s="168" t="s">
        <v>253</v>
      </c>
      <c r="BK208" s="177">
        <f>SUM(BK209:BK252)</f>
        <v>0</v>
      </c>
    </row>
    <row r="209" s="2" customFormat="1" ht="16.5" customHeight="1">
      <c r="A209" s="38"/>
      <c r="B209" s="180"/>
      <c r="C209" s="181" t="s">
        <v>608</v>
      </c>
      <c r="D209" s="181" t="s">
        <v>258</v>
      </c>
      <c r="E209" s="182" t="s">
        <v>3319</v>
      </c>
      <c r="F209" s="183" t="s">
        <v>3320</v>
      </c>
      <c r="G209" s="184" t="s">
        <v>316</v>
      </c>
      <c r="H209" s="185">
        <v>820</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801</v>
      </c>
    </row>
    <row r="210" s="2" customFormat="1">
      <c r="A210" s="38"/>
      <c r="B210" s="39"/>
      <c r="C210" s="38"/>
      <c r="D210" s="195" t="s">
        <v>1362</v>
      </c>
      <c r="E210" s="38"/>
      <c r="F210" s="239" t="s">
        <v>3268</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16.5" customHeight="1">
      <c r="A211" s="38"/>
      <c r="B211" s="180"/>
      <c r="C211" s="181" t="s">
        <v>641</v>
      </c>
      <c r="D211" s="181" t="s">
        <v>258</v>
      </c>
      <c r="E211" s="182" t="s">
        <v>3321</v>
      </c>
      <c r="F211" s="183" t="s">
        <v>3322</v>
      </c>
      <c r="G211" s="184" t="s">
        <v>316</v>
      </c>
      <c r="H211" s="185">
        <v>1400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809</v>
      </c>
    </row>
    <row r="212" s="2" customFormat="1">
      <c r="A212" s="38"/>
      <c r="B212" s="39"/>
      <c r="C212" s="38"/>
      <c r="D212" s="195" t="s">
        <v>1362</v>
      </c>
      <c r="E212" s="38"/>
      <c r="F212" s="239" t="s">
        <v>3268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650</v>
      </c>
      <c r="D213" s="181" t="s">
        <v>258</v>
      </c>
      <c r="E213" s="182" t="s">
        <v>3323</v>
      </c>
      <c r="F213" s="183" t="s">
        <v>3324</v>
      </c>
      <c r="G213" s="184" t="s">
        <v>316</v>
      </c>
      <c r="H213" s="185">
        <v>2100</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817</v>
      </c>
    </row>
    <row r="214" s="2" customFormat="1">
      <c r="A214" s="38"/>
      <c r="B214" s="39"/>
      <c r="C214" s="38"/>
      <c r="D214" s="195" t="s">
        <v>1362</v>
      </c>
      <c r="E214" s="38"/>
      <c r="F214" s="239" t="s">
        <v>3268</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1.75" customHeight="1">
      <c r="A215" s="38"/>
      <c r="B215" s="180"/>
      <c r="C215" s="181" t="s">
        <v>655</v>
      </c>
      <c r="D215" s="181" t="s">
        <v>258</v>
      </c>
      <c r="E215" s="182" t="s">
        <v>3325</v>
      </c>
      <c r="F215" s="183" t="s">
        <v>3326</v>
      </c>
      <c r="G215" s="184" t="s">
        <v>316</v>
      </c>
      <c r="H215" s="185">
        <v>1020</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825</v>
      </c>
    </row>
    <row r="216" s="2" customFormat="1">
      <c r="A216" s="38"/>
      <c r="B216" s="39"/>
      <c r="C216" s="38"/>
      <c r="D216" s="195" t="s">
        <v>1362</v>
      </c>
      <c r="E216" s="38"/>
      <c r="F216" s="239" t="s">
        <v>3268</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1.75" customHeight="1">
      <c r="A217" s="38"/>
      <c r="B217" s="180"/>
      <c r="C217" s="181" t="s">
        <v>659</v>
      </c>
      <c r="D217" s="181" t="s">
        <v>258</v>
      </c>
      <c r="E217" s="182" t="s">
        <v>3327</v>
      </c>
      <c r="F217" s="183" t="s">
        <v>3328</v>
      </c>
      <c r="G217" s="184" t="s">
        <v>316</v>
      </c>
      <c r="H217" s="185">
        <v>250</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833</v>
      </c>
    </row>
    <row r="218" s="2" customFormat="1">
      <c r="A218" s="38"/>
      <c r="B218" s="39"/>
      <c r="C218" s="38"/>
      <c r="D218" s="195" t="s">
        <v>1362</v>
      </c>
      <c r="E218" s="38"/>
      <c r="F218" s="239" t="s">
        <v>3268</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665</v>
      </c>
      <c r="D219" s="181" t="s">
        <v>258</v>
      </c>
      <c r="E219" s="182" t="s">
        <v>3329</v>
      </c>
      <c r="F219" s="183" t="s">
        <v>3330</v>
      </c>
      <c r="G219" s="184" t="s">
        <v>316</v>
      </c>
      <c r="H219" s="185">
        <v>202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843</v>
      </c>
    </row>
    <row r="220" s="2" customFormat="1">
      <c r="A220" s="38"/>
      <c r="B220" s="39"/>
      <c r="C220" s="38"/>
      <c r="D220" s="195" t="s">
        <v>1362</v>
      </c>
      <c r="E220" s="38"/>
      <c r="F220" s="239" t="s">
        <v>3268</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670</v>
      </c>
      <c r="D221" s="181" t="s">
        <v>258</v>
      </c>
      <c r="E221" s="182" t="s">
        <v>3331</v>
      </c>
      <c r="F221" s="183" t="s">
        <v>3332</v>
      </c>
      <c r="G221" s="184" t="s">
        <v>316</v>
      </c>
      <c r="H221" s="185">
        <v>160</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851</v>
      </c>
    </row>
    <row r="222" s="2" customFormat="1">
      <c r="A222" s="38"/>
      <c r="B222" s="39"/>
      <c r="C222" s="38"/>
      <c r="D222" s="195" t="s">
        <v>1362</v>
      </c>
      <c r="E222" s="38"/>
      <c r="F222" s="239" t="s">
        <v>3268</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674</v>
      </c>
      <c r="D223" s="181" t="s">
        <v>258</v>
      </c>
      <c r="E223" s="182" t="s">
        <v>3333</v>
      </c>
      <c r="F223" s="183" t="s">
        <v>3334</v>
      </c>
      <c r="G223" s="184" t="s">
        <v>316</v>
      </c>
      <c r="H223" s="185">
        <v>320</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859</v>
      </c>
    </row>
    <row r="224" s="2" customFormat="1">
      <c r="A224" s="38"/>
      <c r="B224" s="39"/>
      <c r="C224" s="38"/>
      <c r="D224" s="195" t="s">
        <v>1362</v>
      </c>
      <c r="E224" s="38"/>
      <c r="F224" s="239" t="s">
        <v>3268</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678</v>
      </c>
      <c r="D225" s="181" t="s">
        <v>258</v>
      </c>
      <c r="E225" s="182" t="s">
        <v>3335</v>
      </c>
      <c r="F225" s="183" t="s">
        <v>3336</v>
      </c>
      <c r="G225" s="184" t="s">
        <v>316</v>
      </c>
      <c r="H225" s="185">
        <v>40</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867</v>
      </c>
    </row>
    <row r="226" s="2" customFormat="1">
      <c r="A226" s="38"/>
      <c r="B226" s="39"/>
      <c r="C226" s="38"/>
      <c r="D226" s="195" t="s">
        <v>1362</v>
      </c>
      <c r="E226" s="38"/>
      <c r="F226" s="239" t="s">
        <v>3268</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1.75" customHeight="1">
      <c r="A227" s="38"/>
      <c r="B227" s="180"/>
      <c r="C227" s="181" t="s">
        <v>682</v>
      </c>
      <c r="D227" s="181" t="s">
        <v>258</v>
      </c>
      <c r="E227" s="182" t="s">
        <v>3337</v>
      </c>
      <c r="F227" s="183" t="s">
        <v>3338</v>
      </c>
      <c r="G227" s="184" t="s">
        <v>316</v>
      </c>
      <c r="H227" s="185">
        <v>25</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876</v>
      </c>
    </row>
    <row r="228" s="2" customFormat="1">
      <c r="A228" s="38"/>
      <c r="B228" s="39"/>
      <c r="C228" s="38"/>
      <c r="D228" s="195" t="s">
        <v>1362</v>
      </c>
      <c r="E228" s="38"/>
      <c r="F228" s="239" t="s">
        <v>3268</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1.75" customHeight="1">
      <c r="A229" s="38"/>
      <c r="B229" s="180"/>
      <c r="C229" s="181" t="s">
        <v>686</v>
      </c>
      <c r="D229" s="181" t="s">
        <v>258</v>
      </c>
      <c r="E229" s="182" t="s">
        <v>3339</v>
      </c>
      <c r="F229" s="183" t="s">
        <v>3340</v>
      </c>
      <c r="G229" s="184" t="s">
        <v>316</v>
      </c>
      <c r="H229" s="185">
        <v>5</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884</v>
      </c>
    </row>
    <row r="230" s="2" customFormat="1">
      <c r="A230" s="38"/>
      <c r="B230" s="39"/>
      <c r="C230" s="38"/>
      <c r="D230" s="195" t="s">
        <v>1362</v>
      </c>
      <c r="E230" s="38"/>
      <c r="F230" s="239" t="s">
        <v>3268</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16.5" customHeight="1">
      <c r="A231" s="38"/>
      <c r="B231" s="180"/>
      <c r="C231" s="181" t="s">
        <v>690</v>
      </c>
      <c r="D231" s="181" t="s">
        <v>258</v>
      </c>
      <c r="E231" s="182" t="s">
        <v>3341</v>
      </c>
      <c r="F231" s="183" t="s">
        <v>3342</v>
      </c>
      <c r="G231" s="184" t="s">
        <v>316</v>
      </c>
      <c r="H231" s="185">
        <v>80</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892</v>
      </c>
    </row>
    <row r="232" s="2" customFormat="1">
      <c r="A232" s="38"/>
      <c r="B232" s="39"/>
      <c r="C232" s="38"/>
      <c r="D232" s="195" t="s">
        <v>1362</v>
      </c>
      <c r="E232" s="38"/>
      <c r="F232" s="239" t="s">
        <v>3268</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16.5" customHeight="1">
      <c r="A233" s="38"/>
      <c r="B233" s="180"/>
      <c r="C233" s="181" t="s">
        <v>694</v>
      </c>
      <c r="D233" s="181" t="s">
        <v>258</v>
      </c>
      <c r="E233" s="182" t="s">
        <v>3343</v>
      </c>
      <c r="F233" s="183" t="s">
        <v>3344</v>
      </c>
      <c r="G233" s="184" t="s">
        <v>316</v>
      </c>
      <c r="H233" s="185">
        <v>40</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900</v>
      </c>
    </row>
    <row r="234" s="2" customFormat="1">
      <c r="A234" s="38"/>
      <c r="B234" s="39"/>
      <c r="C234" s="38"/>
      <c r="D234" s="195" t="s">
        <v>1362</v>
      </c>
      <c r="E234" s="38"/>
      <c r="F234" s="239" t="s">
        <v>3316</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16.5" customHeight="1">
      <c r="A235" s="38"/>
      <c r="B235" s="180"/>
      <c r="C235" s="181" t="s">
        <v>698</v>
      </c>
      <c r="D235" s="181" t="s">
        <v>258</v>
      </c>
      <c r="E235" s="182" t="s">
        <v>3345</v>
      </c>
      <c r="F235" s="183" t="s">
        <v>3346</v>
      </c>
      <c r="G235" s="184" t="s">
        <v>1374</v>
      </c>
      <c r="H235" s="185">
        <v>8</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908</v>
      </c>
    </row>
    <row r="236" s="2" customFormat="1">
      <c r="A236" s="38"/>
      <c r="B236" s="39"/>
      <c r="C236" s="38"/>
      <c r="D236" s="195" t="s">
        <v>1362</v>
      </c>
      <c r="E236" s="38"/>
      <c r="F236" s="239" t="s">
        <v>3316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16.5" customHeight="1">
      <c r="A237" s="38"/>
      <c r="B237" s="180"/>
      <c r="C237" s="181" t="s">
        <v>702</v>
      </c>
      <c r="D237" s="181" t="s">
        <v>258</v>
      </c>
      <c r="E237" s="182" t="s">
        <v>3347</v>
      </c>
      <c r="F237" s="183" t="s">
        <v>3348</v>
      </c>
      <c r="G237" s="184" t="s">
        <v>1374</v>
      </c>
      <c r="H237" s="185">
        <v>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916</v>
      </c>
    </row>
    <row r="238" s="2" customFormat="1">
      <c r="A238" s="38"/>
      <c r="B238" s="39"/>
      <c r="C238" s="38"/>
      <c r="D238" s="195" t="s">
        <v>1362</v>
      </c>
      <c r="E238" s="38"/>
      <c r="F238" s="239" t="s">
        <v>3316</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16.5" customHeight="1">
      <c r="A239" s="38"/>
      <c r="B239" s="180"/>
      <c r="C239" s="181" t="s">
        <v>706</v>
      </c>
      <c r="D239" s="181" t="s">
        <v>258</v>
      </c>
      <c r="E239" s="182" t="s">
        <v>3349</v>
      </c>
      <c r="F239" s="183" t="s">
        <v>3350</v>
      </c>
      <c r="G239" s="184" t="s">
        <v>316</v>
      </c>
      <c r="H239" s="185">
        <v>24</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924</v>
      </c>
    </row>
    <row r="240" s="2" customFormat="1">
      <c r="A240" s="38"/>
      <c r="B240" s="39"/>
      <c r="C240" s="38"/>
      <c r="D240" s="195" t="s">
        <v>1362</v>
      </c>
      <c r="E240" s="38"/>
      <c r="F240" s="239" t="s">
        <v>3316</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16.5" customHeight="1">
      <c r="A241" s="38"/>
      <c r="B241" s="180"/>
      <c r="C241" s="181" t="s">
        <v>710</v>
      </c>
      <c r="D241" s="181" t="s">
        <v>258</v>
      </c>
      <c r="E241" s="182" t="s">
        <v>3351</v>
      </c>
      <c r="F241" s="183" t="s">
        <v>3352</v>
      </c>
      <c r="G241" s="184" t="s">
        <v>1374</v>
      </c>
      <c r="H241" s="185">
        <v>54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932</v>
      </c>
    </row>
    <row r="242" s="2" customFormat="1">
      <c r="A242" s="38"/>
      <c r="B242" s="39"/>
      <c r="C242" s="38"/>
      <c r="D242" s="195" t="s">
        <v>1362</v>
      </c>
      <c r="E242" s="38"/>
      <c r="F242" s="239" t="s">
        <v>3316</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16.5" customHeight="1">
      <c r="A243" s="38"/>
      <c r="B243" s="180"/>
      <c r="C243" s="181" t="s">
        <v>714</v>
      </c>
      <c r="D243" s="181" t="s">
        <v>258</v>
      </c>
      <c r="E243" s="182" t="s">
        <v>3353</v>
      </c>
      <c r="F243" s="183" t="s">
        <v>3354</v>
      </c>
      <c r="G243" s="184" t="s">
        <v>1374</v>
      </c>
      <c r="H243" s="185">
        <v>54</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942</v>
      </c>
    </row>
    <row r="244" s="2" customFormat="1">
      <c r="A244" s="38"/>
      <c r="B244" s="39"/>
      <c r="C244" s="38"/>
      <c r="D244" s="195" t="s">
        <v>1362</v>
      </c>
      <c r="E244" s="38"/>
      <c r="F244" s="239" t="s">
        <v>3316</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718</v>
      </c>
      <c r="D245" s="181" t="s">
        <v>258</v>
      </c>
      <c r="E245" s="182" t="s">
        <v>3355</v>
      </c>
      <c r="F245" s="183" t="s">
        <v>3356</v>
      </c>
      <c r="G245" s="184" t="s">
        <v>1374</v>
      </c>
      <c r="H245" s="185">
        <v>180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950</v>
      </c>
    </row>
    <row r="246" s="2" customFormat="1">
      <c r="A246" s="38"/>
      <c r="B246" s="39"/>
      <c r="C246" s="38"/>
      <c r="D246" s="195" t="s">
        <v>1362</v>
      </c>
      <c r="E246" s="38"/>
      <c r="F246" s="239" t="s">
        <v>3316</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16.5" customHeight="1">
      <c r="A247" s="38"/>
      <c r="B247" s="180"/>
      <c r="C247" s="181" t="s">
        <v>722</v>
      </c>
      <c r="D247" s="181" t="s">
        <v>258</v>
      </c>
      <c r="E247" s="182" t="s">
        <v>3357</v>
      </c>
      <c r="F247" s="183" t="s">
        <v>3358</v>
      </c>
      <c r="G247" s="184" t="s">
        <v>1374</v>
      </c>
      <c r="H247" s="185">
        <v>34</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958</v>
      </c>
    </row>
    <row r="248" s="2" customFormat="1">
      <c r="A248" s="38"/>
      <c r="B248" s="39"/>
      <c r="C248" s="38"/>
      <c r="D248" s="195" t="s">
        <v>1362</v>
      </c>
      <c r="E248" s="38"/>
      <c r="F248" s="239" t="s">
        <v>3316</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16.5" customHeight="1">
      <c r="A249" s="38"/>
      <c r="B249" s="180"/>
      <c r="C249" s="181" t="s">
        <v>726</v>
      </c>
      <c r="D249" s="181" t="s">
        <v>258</v>
      </c>
      <c r="E249" s="182" t="s">
        <v>3359</v>
      </c>
      <c r="F249" s="183" t="s">
        <v>3360</v>
      </c>
      <c r="G249" s="184" t="s">
        <v>1488</v>
      </c>
      <c r="H249" s="185">
        <v>1</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966</v>
      </c>
    </row>
    <row r="250" s="2" customFormat="1">
      <c r="A250" s="38"/>
      <c r="B250" s="39"/>
      <c r="C250" s="38"/>
      <c r="D250" s="195" t="s">
        <v>1362</v>
      </c>
      <c r="E250" s="38"/>
      <c r="F250" s="239" t="s">
        <v>3316</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730</v>
      </c>
      <c r="D251" s="181" t="s">
        <v>258</v>
      </c>
      <c r="E251" s="182" t="s">
        <v>3361</v>
      </c>
      <c r="F251" s="183" t="s">
        <v>3362</v>
      </c>
      <c r="G251" s="184" t="s">
        <v>1374</v>
      </c>
      <c r="H251" s="185">
        <v>240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974</v>
      </c>
    </row>
    <row r="252" s="2" customFormat="1">
      <c r="A252" s="38"/>
      <c r="B252" s="39"/>
      <c r="C252" s="38"/>
      <c r="D252" s="195" t="s">
        <v>1362</v>
      </c>
      <c r="E252" s="38"/>
      <c r="F252" s="239" t="s">
        <v>3268</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12" customFormat="1" ht="25.92" customHeight="1">
      <c r="A253" s="12"/>
      <c r="B253" s="167"/>
      <c r="C253" s="12"/>
      <c r="D253" s="168" t="s">
        <v>74</v>
      </c>
      <c r="E253" s="169" t="s">
        <v>3363</v>
      </c>
      <c r="F253" s="169" t="s">
        <v>3364</v>
      </c>
      <c r="G253" s="12"/>
      <c r="H253" s="12"/>
      <c r="I253" s="170"/>
      <c r="J253" s="171">
        <f>BK253</f>
        <v>0</v>
      </c>
      <c r="K253" s="12"/>
      <c r="L253" s="167"/>
      <c r="M253" s="172"/>
      <c r="N253" s="173"/>
      <c r="O253" s="173"/>
      <c r="P253" s="174">
        <f>SUM(P254:P285)</f>
        <v>0</v>
      </c>
      <c r="Q253" s="173"/>
      <c r="R253" s="174">
        <f>SUM(R254:R285)</f>
        <v>0</v>
      </c>
      <c r="S253" s="173"/>
      <c r="T253" s="175">
        <f>SUM(T254:T285)</f>
        <v>0</v>
      </c>
      <c r="U253" s="12"/>
      <c r="V253" s="12"/>
      <c r="W253" s="12"/>
      <c r="X253" s="12"/>
      <c r="Y253" s="12"/>
      <c r="Z253" s="12"/>
      <c r="AA253" s="12"/>
      <c r="AB253" s="12"/>
      <c r="AC253" s="12"/>
      <c r="AD253" s="12"/>
      <c r="AE253" s="12"/>
      <c r="AR253" s="168" t="s">
        <v>82</v>
      </c>
      <c r="AT253" s="176" t="s">
        <v>74</v>
      </c>
      <c r="AU253" s="176" t="s">
        <v>75</v>
      </c>
      <c r="AY253" s="168" t="s">
        <v>253</v>
      </c>
      <c r="BK253" s="177">
        <f>SUM(BK254:BK285)</f>
        <v>0</v>
      </c>
    </row>
    <row r="254" s="2" customFormat="1" ht="16.5" customHeight="1">
      <c r="A254" s="38"/>
      <c r="B254" s="180"/>
      <c r="C254" s="181" t="s">
        <v>734</v>
      </c>
      <c r="D254" s="181" t="s">
        <v>258</v>
      </c>
      <c r="E254" s="182" t="s">
        <v>3365</v>
      </c>
      <c r="F254" s="183" t="s">
        <v>3344</v>
      </c>
      <c r="G254" s="184" t="s">
        <v>316</v>
      </c>
      <c r="H254" s="185">
        <v>40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986</v>
      </c>
    </row>
    <row r="255" s="2" customFormat="1">
      <c r="A255" s="38"/>
      <c r="B255" s="39"/>
      <c r="C255" s="38"/>
      <c r="D255" s="195" t="s">
        <v>1362</v>
      </c>
      <c r="E255" s="38"/>
      <c r="F255" s="239" t="s">
        <v>3316</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738</v>
      </c>
      <c r="D256" s="181" t="s">
        <v>258</v>
      </c>
      <c r="E256" s="182" t="s">
        <v>3366</v>
      </c>
      <c r="F256" s="183" t="s">
        <v>3367</v>
      </c>
      <c r="G256" s="184" t="s">
        <v>1374</v>
      </c>
      <c r="H256" s="185">
        <v>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994</v>
      </c>
    </row>
    <row r="257" s="2" customFormat="1">
      <c r="A257" s="38"/>
      <c r="B257" s="39"/>
      <c r="C257" s="38"/>
      <c r="D257" s="195" t="s">
        <v>1362</v>
      </c>
      <c r="E257" s="38"/>
      <c r="F257" s="239" t="s">
        <v>3316</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256</v>
      </c>
      <c r="D258" s="181" t="s">
        <v>258</v>
      </c>
      <c r="E258" s="182" t="s">
        <v>3368</v>
      </c>
      <c r="F258" s="183" t="s">
        <v>3369</v>
      </c>
      <c r="G258" s="184" t="s">
        <v>1374</v>
      </c>
      <c r="H258" s="185">
        <v>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1004</v>
      </c>
    </row>
    <row r="259" s="2" customFormat="1">
      <c r="A259" s="38"/>
      <c r="B259" s="39"/>
      <c r="C259" s="38"/>
      <c r="D259" s="195" t="s">
        <v>1362</v>
      </c>
      <c r="E259" s="38"/>
      <c r="F259" s="239" t="s">
        <v>3316</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16.5" customHeight="1">
      <c r="A260" s="38"/>
      <c r="B260" s="180"/>
      <c r="C260" s="181" t="s">
        <v>745</v>
      </c>
      <c r="D260" s="181" t="s">
        <v>258</v>
      </c>
      <c r="E260" s="182" t="s">
        <v>3370</v>
      </c>
      <c r="F260" s="183" t="s">
        <v>3350</v>
      </c>
      <c r="G260" s="184" t="s">
        <v>316</v>
      </c>
      <c r="H260" s="185">
        <v>24</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1013</v>
      </c>
    </row>
    <row r="261" s="2" customFormat="1">
      <c r="A261" s="38"/>
      <c r="B261" s="39"/>
      <c r="C261" s="38"/>
      <c r="D261" s="195" t="s">
        <v>1362</v>
      </c>
      <c r="E261" s="38"/>
      <c r="F261" s="239" t="s">
        <v>3316</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16.5" customHeight="1">
      <c r="A262" s="38"/>
      <c r="B262" s="180"/>
      <c r="C262" s="181" t="s">
        <v>749</v>
      </c>
      <c r="D262" s="181" t="s">
        <v>258</v>
      </c>
      <c r="E262" s="182" t="s">
        <v>3371</v>
      </c>
      <c r="F262" s="183" t="s">
        <v>3352</v>
      </c>
      <c r="G262" s="184" t="s">
        <v>1374</v>
      </c>
      <c r="H262" s="185">
        <v>54</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3316</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16.5" customHeight="1">
      <c r="A264" s="38"/>
      <c r="B264" s="180"/>
      <c r="C264" s="181" t="s">
        <v>753</v>
      </c>
      <c r="D264" s="181" t="s">
        <v>258</v>
      </c>
      <c r="E264" s="182" t="s">
        <v>3372</v>
      </c>
      <c r="F264" s="183" t="s">
        <v>3354</v>
      </c>
      <c r="G264" s="184" t="s">
        <v>1374</v>
      </c>
      <c r="H264" s="185">
        <v>54</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3316</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757</v>
      </c>
      <c r="D266" s="181" t="s">
        <v>258</v>
      </c>
      <c r="E266" s="182" t="s">
        <v>3373</v>
      </c>
      <c r="F266" s="183" t="s">
        <v>3374</v>
      </c>
      <c r="G266" s="184" t="s">
        <v>1374</v>
      </c>
      <c r="H266" s="185">
        <v>180</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3316</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761</v>
      </c>
      <c r="D268" s="181" t="s">
        <v>258</v>
      </c>
      <c r="E268" s="182" t="s">
        <v>3375</v>
      </c>
      <c r="F268" s="183" t="s">
        <v>3358</v>
      </c>
      <c r="G268" s="184" t="s">
        <v>1374</v>
      </c>
      <c r="H268" s="185">
        <v>34</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3316</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765</v>
      </c>
      <c r="D270" s="181" t="s">
        <v>258</v>
      </c>
      <c r="E270" s="182" t="s">
        <v>3376</v>
      </c>
      <c r="F270" s="183" t="s">
        <v>3362</v>
      </c>
      <c r="G270" s="184" t="s">
        <v>1374</v>
      </c>
      <c r="H270" s="185">
        <v>240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3316</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769</v>
      </c>
      <c r="D272" s="181" t="s">
        <v>258</v>
      </c>
      <c r="E272" s="182" t="s">
        <v>3377</v>
      </c>
      <c r="F272" s="183" t="s">
        <v>3378</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3316</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773</v>
      </c>
      <c r="D274" s="181" t="s">
        <v>258</v>
      </c>
      <c r="E274" s="182" t="s">
        <v>3379</v>
      </c>
      <c r="F274" s="183" t="s">
        <v>3380</v>
      </c>
      <c r="G274" s="184" t="s">
        <v>1374</v>
      </c>
      <c r="H274" s="185">
        <v>159</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3268</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777</v>
      </c>
      <c r="D276" s="181" t="s">
        <v>258</v>
      </c>
      <c r="E276" s="182" t="s">
        <v>3381</v>
      </c>
      <c r="F276" s="183" t="s">
        <v>3382</v>
      </c>
      <c r="G276" s="184" t="s">
        <v>316</v>
      </c>
      <c r="H276" s="185">
        <v>5590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1163</v>
      </c>
    </row>
    <row r="277" s="2" customFormat="1">
      <c r="A277" s="38"/>
      <c r="B277" s="39"/>
      <c r="C277" s="38"/>
      <c r="D277" s="195" t="s">
        <v>1362</v>
      </c>
      <c r="E277" s="38"/>
      <c r="F277" s="239" t="s">
        <v>3268</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781</v>
      </c>
      <c r="D278" s="181" t="s">
        <v>258</v>
      </c>
      <c r="E278" s="182" t="s">
        <v>3383</v>
      </c>
      <c r="F278" s="183" t="s">
        <v>3384</v>
      </c>
      <c r="G278" s="184" t="s">
        <v>316</v>
      </c>
      <c r="H278" s="185">
        <v>832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1202</v>
      </c>
    </row>
    <row r="279" s="2" customFormat="1">
      <c r="A279" s="38"/>
      <c r="B279" s="39"/>
      <c r="C279" s="38"/>
      <c r="D279" s="195" t="s">
        <v>1362</v>
      </c>
      <c r="E279" s="38"/>
      <c r="F279" s="239" t="s">
        <v>3268</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785</v>
      </c>
      <c r="D280" s="181" t="s">
        <v>258</v>
      </c>
      <c r="E280" s="182" t="s">
        <v>3385</v>
      </c>
      <c r="F280" s="183" t="s">
        <v>3386</v>
      </c>
      <c r="G280" s="184" t="s">
        <v>1374</v>
      </c>
      <c r="H280" s="185">
        <v>120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1211</v>
      </c>
    </row>
    <row r="281" s="2" customFormat="1">
      <c r="A281" s="38"/>
      <c r="B281" s="39"/>
      <c r="C281" s="38"/>
      <c r="D281" s="195" t="s">
        <v>1362</v>
      </c>
      <c r="E281" s="38"/>
      <c r="F281" s="239" t="s">
        <v>3268</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789</v>
      </c>
      <c r="D282" s="181" t="s">
        <v>258</v>
      </c>
      <c r="E282" s="182" t="s">
        <v>3387</v>
      </c>
      <c r="F282" s="183" t="s">
        <v>3388</v>
      </c>
      <c r="G282" s="184" t="s">
        <v>1374</v>
      </c>
      <c r="H282" s="185">
        <v>28</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1222</v>
      </c>
    </row>
    <row r="283" s="2" customFormat="1">
      <c r="A283" s="38"/>
      <c r="B283" s="39"/>
      <c r="C283" s="38"/>
      <c r="D283" s="195" t="s">
        <v>1362</v>
      </c>
      <c r="E283" s="38"/>
      <c r="F283" s="239" t="s">
        <v>3316</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793</v>
      </c>
      <c r="D284" s="181" t="s">
        <v>258</v>
      </c>
      <c r="E284" s="182" t="s">
        <v>3389</v>
      </c>
      <c r="F284" s="183" t="s">
        <v>3390</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1233</v>
      </c>
    </row>
    <row r="285" s="2" customFormat="1">
      <c r="A285" s="38"/>
      <c r="B285" s="39"/>
      <c r="C285" s="38"/>
      <c r="D285" s="195" t="s">
        <v>1362</v>
      </c>
      <c r="E285" s="38"/>
      <c r="F285" s="239" t="s">
        <v>3316</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12" customFormat="1" ht="25.92" customHeight="1">
      <c r="A286" s="12"/>
      <c r="B286" s="167"/>
      <c r="C286" s="12"/>
      <c r="D286" s="168" t="s">
        <v>74</v>
      </c>
      <c r="E286" s="169" t="s">
        <v>3391</v>
      </c>
      <c r="F286" s="169" t="s">
        <v>3392</v>
      </c>
      <c r="G286" s="12"/>
      <c r="H286" s="12"/>
      <c r="I286" s="170"/>
      <c r="J286" s="171">
        <f>BK286</f>
        <v>0</v>
      </c>
      <c r="K286" s="12"/>
      <c r="L286" s="167"/>
      <c r="M286" s="172"/>
      <c r="N286" s="173"/>
      <c r="O286" s="173"/>
      <c r="P286" s="174">
        <f>SUM(P287:P372)</f>
        <v>0</v>
      </c>
      <c r="Q286" s="173"/>
      <c r="R286" s="174">
        <f>SUM(R287:R372)</f>
        <v>0</v>
      </c>
      <c r="S286" s="173"/>
      <c r="T286" s="175">
        <f>SUM(T287:T372)</f>
        <v>0</v>
      </c>
      <c r="U286" s="12"/>
      <c r="V286" s="12"/>
      <c r="W286" s="12"/>
      <c r="X286" s="12"/>
      <c r="Y286" s="12"/>
      <c r="Z286" s="12"/>
      <c r="AA286" s="12"/>
      <c r="AB286" s="12"/>
      <c r="AC286" s="12"/>
      <c r="AD286" s="12"/>
      <c r="AE286" s="12"/>
      <c r="AR286" s="168" t="s">
        <v>82</v>
      </c>
      <c r="AT286" s="176" t="s">
        <v>74</v>
      </c>
      <c r="AU286" s="176" t="s">
        <v>75</v>
      </c>
      <c r="AY286" s="168" t="s">
        <v>253</v>
      </c>
      <c r="BK286" s="177">
        <f>SUM(BK287:BK372)</f>
        <v>0</v>
      </c>
    </row>
    <row r="287" s="2" customFormat="1" ht="16.5" customHeight="1">
      <c r="A287" s="38"/>
      <c r="B287" s="180"/>
      <c r="C287" s="181" t="s">
        <v>797</v>
      </c>
      <c r="D287" s="181" t="s">
        <v>258</v>
      </c>
      <c r="E287" s="182" t="s">
        <v>3393</v>
      </c>
      <c r="F287" s="183" t="s">
        <v>3394</v>
      </c>
      <c r="G287" s="184" t="s">
        <v>1488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3395</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16.5" customHeight="1">
      <c r="A289" s="38"/>
      <c r="B289" s="180"/>
      <c r="C289" s="181" t="s">
        <v>801</v>
      </c>
      <c r="D289" s="181" t="s">
        <v>258</v>
      </c>
      <c r="E289" s="182" t="s">
        <v>3396</v>
      </c>
      <c r="F289" s="183" t="s">
        <v>3397</v>
      </c>
      <c r="G289" s="184" t="s">
        <v>3398</v>
      </c>
      <c r="H289" s="185">
        <v>120</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3395</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21.75" customHeight="1">
      <c r="A291" s="38"/>
      <c r="B291" s="180"/>
      <c r="C291" s="181" t="s">
        <v>805</v>
      </c>
      <c r="D291" s="181" t="s">
        <v>258</v>
      </c>
      <c r="E291" s="182" t="s">
        <v>3399</v>
      </c>
      <c r="F291" s="183" t="s">
        <v>3400</v>
      </c>
      <c r="G291" s="184" t="s">
        <v>1488</v>
      </c>
      <c r="H291" s="185">
        <v>1</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3395</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16.5" customHeight="1">
      <c r="A293" s="38"/>
      <c r="B293" s="180"/>
      <c r="C293" s="181" t="s">
        <v>809</v>
      </c>
      <c r="D293" s="181" t="s">
        <v>258</v>
      </c>
      <c r="E293" s="182" t="s">
        <v>3401</v>
      </c>
      <c r="F293" s="183" t="s">
        <v>3402</v>
      </c>
      <c r="G293" s="184" t="s">
        <v>3398</v>
      </c>
      <c r="H293" s="185">
        <v>108</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3395</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24.15" customHeight="1">
      <c r="A295" s="38"/>
      <c r="B295" s="180"/>
      <c r="C295" s="181" t="s">
        <v>813</v>
      </c>
      <c r="D295" s="181" t="s">
        <v>258</v>
      </c>
      <c r="E295" s="182" t="s">
        <v>3403</v>
      </c>
      <c r="F295" s="183" t="s">
        <v>3404</v>
      </c>
      <c r="G295" s="184" t="s">
        <v>1488</v>
      </c>
      <c r="H295" s="185">
        <v>1</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3395</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21.75" customHeight="1">
      <c r="A297" s="38"/>
      <c r="B297" s="180"/>
      <c r="C297" s="181" t="s">
        <v>817</v>
      </c>
      <c r="D297" s="181" t="s">
        <v>258</v>
      </c>
      <c r="E297" s="182" t="s">
        <v>3405</v>
      </c>
      <c r="F297" s="183" t="s">
        <v>3406</v>
      </c>
      <c r="G297" s="184" t="s">
        <v>3398</v>
      </c>
      <c r="H297" s="185">
        <v>140</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3395</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24.15" customHeight="1">
      <c r="A299" s="38"/>
      <c r="B299" s="180"/>
      <c r="C299" s="181" t="s">
        <v>821</v>
      </c>
      <c r="D299" s="181" t="s">
        <v>258</v>
      </c>
      <c r="E299" s="182" t="s">
        <v>3407</v>
      </c>
      <c r="F299" s="183" t="s">
        <v>3408</v>
      </c>
      <c r="G299" s="184" t="s">
        <v>1488</v>
      </c>
      <c r="H299" s="185">
        <v>1</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3395</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21.75" customHeight="1">
      <c r="A301" s="38"/>
      <c r="B301" s="180"/>
      <c r="C301" s="181" t="s">
        <v>825</v>
      </c>
      <c r="D301" s="181" t="s">
        <v>258</v>
      </c>
      <c r="E301" s="182" t="s">
        <v>3409</v>
      </c>
      <c r="F301" s="183" t="s">
        <v>3410</v>
      </c>
      <c r="G301" s="184" t="s">
        <v>3398</v>
      </c>
      <c r="H301" s="185">
        <v>180</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3395</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24.15" customHeight="1">
      <c r="A303" s="38"/>
      <c r="B303" s="180"/>
      <c r="C303" s="181" t="s">
        <v>829</v>
      </c>
      <c r="D303" s="181" t="s">
        <v>258</v>
      </c>
      <c r="E303" s="182" t="s">
        <v>3411</v>
      </c>
      <c r="F303" s="183" t="s">
        <v>3412</v>
      </c>
      <c r="G303" s="184" t="s">
        <v>1488</v>
      </c>
      <c r="H303" s="185">
        <v>1</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3395</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21.75" customHeight="1">
      <c r="A305" s="38"/>
      <c r="B305" s="180"/>
      <c r="C305" s="181" t="s">
        <v>833</v>
      </c>
      <c r="D305" s="181" t="s">
        <v>258</v>
      </c>
      <c r="E305" s="182" t="s">
        <v>3413</v>
      </c>
      <c r="F305" s="183" t="s">
        <v>3414</v>
      </c>
      <c r="G305" s="184" t="s">
        <v>3398</v>
      </c>
      <c r="H305" s="185">
        <v>29</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3395</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24.15" customHeight="1">
      <c r="A307" s="38"/>
      <c r="B307" s="180"/>
      <c r="C307" s="181" t="s">
        <v>839</v>
      </c>
      <c r="D307" s="181" t="s">
        <v>258</v>
      </c>
      <c r="E307" s="182" t="s">
        <v>3415</v>
      </c>
      <c r="F307" s="183" t="s">
        <v>3416</v>
      </c>
      <c r="G307" s="184" t="s">
        <v>1488</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3395</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4.15" customHeight="1">
      <c r="A309" s="38"/>
      <c r="B309" s="180"/>
      <c r="C309" s="181" t="s">
        <v>843</v>
      </c>
      <c r="D309" s="181" t="s">
        <v>258</v>
      </c>
      <c r="E309" s="182" t="s">
        <v>3417</v>
      </c>
      <c r="F309" s="183" t="s">
        <v>3418</v>
      </c>
      <c r="G309" s="184" t="s">
        <v>3398</v>
      </c>
      <c r="H309" s="185">
        <v>36</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3395</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24.15" customHeight="1">
      <c r="A311" s="38"/>
      <c r="B311" s="180"/>
      <c r="C311" s="181" t="s">
        <v>847</v>
      </c>
      <c r="D311" s="181" t="s">
        <v>258</v>
      </c>
      <c r="E311" s="182" t="s">
        <v>3419</v>
      </c>
      <c r="F311" s="183" t="s">
        <v>3420</v>
      </c>
      <c r="G311" s="184" t="s">
        <v>1488</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3395</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851</v>
      </c>
      <c r="D313" s="181" t="s">
        <v>258</v>
      </c>
      <c r="E313" s="182" t="s">
        <v>3421</v>
      </c>
      <c r="F313" s="183" t="s">
        <v>3422</v>
      </c>
      <c r="G313" s="184" t="s">
        <v>3398</v>
      </c>
      <c r="H313" s="185">
        <v>36</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3395</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855</v>
      </c>
      <c r="D315" s="181" t="s">
        <v>258</v>
      </c>
      <c r="E315" s="182" t="s">
        <v>3423</v>
      </c>
      <c r="F315" s="183" t="s">
        <v>3424</v>
      </c>
      <c r="G315" s="184" t="s">
        <v>1488</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3395</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1.75" customHeight="1">
      <c r="A317" s="38"/>
      <c r="B317" s="180"/>
      <c r="C317" s="181" t="s">
        <v>859</v>
      </c>
      <c r="D317" s="181" t="s">
        <v>258</v>
      </c>
      <c r="E317" s="182" t="s">
        <v>3425</v>
      </c>
      <c r="F317" s="183" t="s">
        <v>3426</v>
      </c>
      <c r="G317" s="184" t="s">
        <v>3398</v>
      </c>
      <c r="H317" s="185">
        <v>200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3395</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21.75" customHeight="1">
      <c r="A319" s="38"/>
      <c r="B319" s="180"/>
      <c r="C319" s="181" t="s">
        <v>863</v>
      </c>
      <c r="D319" s="181" t="s">
        <v>258</v>
      </c>
      <c r="E319" s="182" t="s">
        <v>3427</v>
      </c>
      <c r="F319" s="183" t="s">
        <v>3428</v>
      </c>
      <c r="G319" s="184" t="s">
        <v>1488</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3395</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16.5" customHeight="1">
      <c r="A321" s="38"/>
      <c r="B321" s="180"/>
      <c r="C321" s="181" t="s">
        <v>867</v>
      </c>
      <c r="D321" s="181" t="s">
        <v>258</v>
      </c>
      <c r="E321" s="182" t="s">
        <v>3429</v>
      </c>
      <c r="F321" s="183" t="s">
        <v>3430</v>
      </c>
      <c r="G321" s="184" t="s">
        <v>3398</v>
      </c>
      <c r="H321" s="185">
        <v>120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3395</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16.5" customHeight="1">
      <c r="A323" s="38"/>
      <c r="B323" s="180"/>
      <c r="C323" s="181" t="s">
        <v>872</v>
      </c>
      <c r="D323" s="181" t="s">
        <v>258</v>
      </c>
      <c r="E323" s="182" t="s">
        <v>3431</v>
      </c>
      <c r="F323" s="183" t="s">
        <v>3432</v>
      </c>
      <c r="G323" s="184" t="s">
        <v>1779</v>
      </c>
      <c r="H323" s="185">
        <v>6</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3395</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876</v>
      </c>
      <c r="D325" s="181" t="s">
        <v>258</v>
      </c>
      <c r="E325" s="182" t="s">
        <v>3433</v>
      </c>
      <c r="F325" s="183" t="s">
        <v>3434</v>
      </c>
      <c r="G325" s="184" t="s">
        <v>3398</v>
      </c>
      <c r="H325" s="185">
        <v>120</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3395</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880</v>
      </c>
      <c r="D327" s="181" t="s">
        <v>258</v>
      </c>
      <c r="E327" s="182" t="s">
        <v>3435</v>
      </c>
      <c r="F327" s="183" t="s">
        <v>3436</v>
      </c>
      <c r="G327" s="184" t="s">
        <v>3398</v>
      </c>
      <c r="H327" s="185">
        <v>432</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3395</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884</v>
      </c>
      <c r="D329" s="181" t="s">
        <v>258</v>
      </c>
      <c r="E329" s="182" t="s">
        <v>3437</v>
      </c>
      <c r="F329" s="183" t="s">
        <v>3438</v>
      </c>
      <c r="G329" s="184" t="s">
        <v>3398</v>
      </c>
      <c r="H329" s="185">
        <v>320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3395</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888</v>
      </c>
      <c r="D331" s="181" t="s">
        <v>258</v>
      </c>
      <c r="E331" s="182" t="s">
        <v>3439</v>
      </c>
      <c r="F331" s="183" t="s">
        <v>3440</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3395</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21.75" customHeight="1">
      <c r="A333" s="38"/>
      <c r="B333" s="180"/>
      <c r="C333" s="181" t="s">
        <v>892</v>
      </c>
      <c r="D333" s="181" t="s">
        <v>258</v>
      </c>
      <c r="E333" s="182" t="s">
        <v>3441</v>
      </c>
      <c r="F333" s="183" t="s">
        <v>3442</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3395</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16.5" customHeight="1">
      <c r="A335" s="38"/>
      <c r="B335" s="180"/>
      <c r="C335" s="181" t="s">
        <v>896</v>
      </c>
      <c r="D335" s="181" t="s">
        <v>258</v>
      </c>
      <c r="E335" s="182" t="s">
        <v>3443</v>
      </c>
      <c r="F335" s="183" t="s">
        <v>3444</v>
      </c>
      <c r="G335" s="184" t="s">
        <v>1374</v>
      </c>
      <c r="H335" s="185">
        <v>40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3395</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37.8" customHeight="1">
      <c r="A337" s="38"/>
      <c r="B337" s="180"/>
      <c r="C337" s="181" t="s">
        <v>900</v>
      </c>
      <c r="D337" s="181" t="s">
        <v>258</v>
      </c>
      <c r="E337" s="182" t="s">
        <v>3445</v>
      </c>
      <c r="F337" s="183" t="s">
        <v>3446</v>
      </c>
      <c r="G337" s="184" t="s">
        <v>3398</v>
      </c>
      <c r="H337" s="185">
        <v>120</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3395</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1.75" customHeight="1">
      <c r="A339" s="38"/>
      <c r="B339" s="180"/>
      <c r="C339" s="181" t="s">
        <v>904</v>
      </c>
      <c r="D339" s="181" t="s">
        <v>258</v>
      </c>
      <c r="E339" s="182" t="s">
        <v>3447</v>
      </c>
      <c r="F339" s="183" t="s">
        <v>3448</v>
      </c>
      <c r="G339" s="184" t="s">
        <v>3398</v>
      </c>
      <c r="H339" s="185">
        <v>320</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3395</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3449</v>
      </c>
      <c r="F341" s="183" t="s">
        <v>3450</v>
      </c>
      <c r="G341" s="184" t="s">
        <v>3398</v>
      </c>
      <c r="H341" s="185">
        <v>120</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3395</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3451</v>
      </c>
      <c r="F343" s="183" t="s">
        <v>3452</v>
      </c>
      <c r="G343" s="184" t="s">
        <v>3398</v>
      </c>
      <c r="H343" s="185">
        <v>560</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3395</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916</v>
      </c>
      <c r="D345" s="181" t="s">
        <v>258</v>
      </c>
      <c r="E345" s="182" t="s">
        <v>3453</v>
      </c>
      <c r="F345" s="183" t="s">
        <v>3454</v>
      </c>
      <c r="G345" s="184" t="s">
        <v>1374</v>
      </c>
      <c r="H345" s="185">
        <v>32</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3395</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3455</v>
      </c>
      <c r="F347" s="183" t="s">
        <v>3456</v>
      </c>
      <c r="G347" s="184" t="s">
        <v>1374</v>
      </c>
      <c r="H347" s="185">
        <v>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3395</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4.15" customHeight="1">
      <c r="A349" s="38"/>
      <c r="B349" s="180"/>
      <c r="C349" s="181" t="s">
        <v>924</v>
      </c>
      <c r="D349" s="181" t="s">
        <v>258</v>
      </c>
      <c r="E349" s="182" t="s">
        <v>3457</v>
      </c>
      <c r="F349" s="183" t="s">
        <v>3458</v>
      </c>
      <c r="G349" s="184" t="s">
        <v>1374</v>
      </c>
      <c r="H349" s="185">
        <v>2</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3395</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16.5" customHeight="1">
      <c r="A351" s="38"/>
      <c r="B351" s="180"/>
      <c r="C351" s="181" t="s">
        <v>928</v>
      </c>
      <c r="D351" s="181" t="s">
        <v>258</v>
      </c>
      <c r="E351" s="182" t="s">
        <v>3459</v>
      </c>
      <c r="F351" s="183" t="s">
        <v>3460</v>
      </c>
      <c r="G351" s="184" t="s">
        <v>3398</v>
      </c>
      <c r="H351" s="185">
        <v>1120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3461</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16.5" customHeight="1">
      <c r="A353" s="38"/>
      <c r="B353" s="180"/>
      <c r="C353" s="181" t="s">
        <v>932</v>
      </c>
      <c r="D353" s="181" t="s">
        <v>258</v>
      </c>
      <c r="E353" s="182" t="s">
        <v>3462</v>
      </c>
      <c r="F353" s="183" t="s">
        <v>3463</v>
      </c>
      <c r="G353" s="184" t="s">
        <v>1374</v>
      </c>
      <c r="H353" s="185">
        <v>4</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3461</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24.15" customHeight="1">
      <c r="A355" s="38"/>
      <c r="B355" s="180"/>
      <c r="C355" s="181" t="s">
        <v>936</v>
      </c>
      <c r="D355" s="181" t="s">
        <v>258</v>
      </c>
      <c r="E355" s="182" t="s">
        <v>3464</v>
      </c>
      <c r="F355" s="183" t="s">
        <v>3465</v>
      </c>
      <c r="G355" s="184" t="s">
        <v>3398</v>
      </c>
      <c r="H355" s="185">
        <v>1120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c r="A356" s="38"/>
      <c r="B356" s="39"/>
      <c r="C356" s="38"/>
      <c r="D356" s="195" t="s">
        <v>1362</v>
      </c>
      <c r="E356" s="38"/>
      <c r="F356" s="239" t="s">
        <v>3461</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16.5" customHeight="1">
      <c r="A357" s="38"/>
      <c r="B357" s="180"/>
      <c r="C357" s="181" t="s">
        <v>942</v>
      </c>
      <c r="D357" s="181" t="s">
        <v>258</v>
      </c>
      <c r="E357" s="182" t="s">
        <v>3466</v>
      </c>
      <c r="F357" s="183" t="s">
        <v>3467</v>
      </c>
      <c r="G357" s="184" t="s">
        <v>1374</v>
      </c>
      <c r="H357" s="185">
        <v>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1572</v>
      </c>
    </row>
    <row r="358" s="2" customFormat="1">
      <c r="A358" s="38"/>
      <c r="B358" s="39"/>
      <c r="C358" s="38"/>
      <c r="D358" s="195" t="s">
        <v>1362</v>
      </c>
      <c r="E358" s="38"/>
      <c r="F358" s="239" t="s">
        <v>3461</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16.5" customHeight="1">
      <c r="A359" s="38"/>
      <c r="B359" s="180"/>
      <c r="C359" s="181" t="s">
        <v>946</v>
      </c>
      <c r="D359" s="181" t="s">
        <v>258</v>
      </c>
      <c r="E359" s="182" t="s">
        <v>3468</v>
      </c>
      <c r="F359" s="183" t="s">
        <v>3469</v>
      </c>
      <c r="G359" s="184" t="s">
        <v>1779</v>
      </c>
      <c r="H359" s="185">
        <v>6</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1575</v>
      </c>
    </row>
    <row r="360" s="2" customFormat="1">
      <c r="A360" s="38"/>
      <c r="B360" s="39"/>
      <c r="C360" s="38"/>
      <c r="D360" s="195" t="s">
        <v>1362</v>
      </c>
      <c r="E360" s="38"/>
      <c r="F360" s="239" t="s">
        <v>3461</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16.5" customHeight="1">
      <c r="A361" s="38"/>
      <c r="B361" s="180"/>
      <c r="C361" s="181" t="s">
        <v>950</v>
      </c>
      <c r="D361" s="181" t="s">
        <v>258</v>
      </c>
      <c r="E361" s="182" t="s">
        <v>3470</v>
      </c>
      <c r="F361" s="183" t="s">
        <v>3471</v>
      </c>
      <c r="G361" s="184" t="s">
        <v>1374</v>
      </c>
      <c r="H361" s="185">
        <v>1</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1578</v>
      </c>
    </row>
    <row r="362" s="2" customFormat="1">
      <c r="A362" s="38"/>
      <c r="B362" s="39"/>
      <c r="C362" s="38"/>
      <c r="D362" s="195" t="s">
        <v>1362</v>
      </c>
      <c r="E362" s="38"/>
      <c r="F362" s="239" t="s">
        <v>3461</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16.5" customHeight="1">
      <c r="A363" s="38"/>
      <c r="B363" s="180"/>
      <c r="C363" s="181" t="s">
        <v>954</v>
      </c>
      <c r="D363" s="181" t="s">
        <v>258</v>
      </c>
      <c r="E363" s="182" t="s">
        <v>3472</v>
      </c>
      <c r="F363" s="183" t="s">
        <v>3473</v>
      </c>
      <c r="G363" s="184" t="s">
        <v>1779</v>
      </c>
      <c r="H363" s="185">
        <v>8</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1581</v>
      </c>
    </row>
    <row r="364" s="2" customFormat="1">
      <c r="A364" s="38"/>
      <c r="B364" s="39"/>
      <c r="C364" s="38"/>
      <c r="D364" s="195" t="s">
        <v>1362</v>
      </c>
      <c r="E364" s="38"/>
      <c r="F364" s="239" t="s">
        <v>3461</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16.5" customHeight="1">
      <c r="A365" s="38"/>
      <c r="B365" s="180"/>
      <c r="C365" s="181" t="s">
        <v>958</v>
      </c>
      <c r="D365" s="181" t="s">
        <v>258</v>
      </c>
      <c r="E365" s="182" t="s">
        <v>3474</v>
      </c>
      <c r="F365" s="183" t="s">
        <v>3475</v>
      </c>
      <c r="G365" s="184" t="s">
        <v>1779</v>
      </c>
      <c r="H365" s="185">
        <v>20</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1584</v>
      </c>
    </row>
    <row r="366" s="2" customFormat="1">
      <c r="A366" s="38"/>
      <c r="B366" s="39"/>
      <c r="C366" s="38"/>
      <c r="D366" s="195" t="s">
        <v>1362</v>
      </c>
      <c r="E366" s="38"/>
      <c r="F366" s="239" t="s">
        <v>3461</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16.5" customHeight="1">
      <c r="A367" s="38"/>
      <c r="B367" s="180"/>
      <c r="C367" s="181" t="s">
        <v>962</v>
      </c>
      <c r="D367" s="181" t="s">
        <v>258</v>
      </c>
      <c r="E367" s="182" t="s">
        <v>3476</v>
      </c>
      <c r="F367" s="183" t="s">
        <v>3477</v>
      </c>
      <c r="G367" s="184" t="s">
        <v>1779</v>
      </c>
      <c r="H367" s="185">
        <v>36</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1585</v>
      </c>
    </row>
    <row r="368" s="2" customFormat="1">
      <c r="A368" s="38"/>
      <c r="B368" s="39"/>
      <c r="C368" s="38"/>
      <c r="D368" s="195" t="s">
        <v>1362</v>
      </c>
      <c r="E368" s="38"/>
      <c r="F368" s="239" t="s">
        <v>3461</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966</v>
      </c>
      <c r="D369" s="181" t="s">
        <v>258</v>
      </c>
      <c r="E369" s="182" t="s">
        <v>3478</v>
      </c>
      <c r="F369" s="183" t="s">
        <v>3479</v>
      </c>
      <c r="G369" s="184" t="s">
        <v>3480</v>
      </c>
      <c r="H369" s="185">
        <v>1</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1588</v>
      </c>
    </row>
    <row r="370" s="2" customFormat="1">
      <c r="A370" s="38"/>
      <c r="B370" s="39"/>
      <c r="C370" s="38"/>
      <c r="D370" s="195" t="s">
        <v>1362</v>
      </c>
      <c r="E370" s="38"/>
      <c r="F370" s="239" t="s">
        <v>3461</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16.5" customHeight="1">
      <c r="A371" s="38"/>
      <c r="B371" s="180"/>
      <c r="C371" s="181" t="s">
        <v>970</v>
      </c>
      <c r="D371" s="181" t="s">
        <v>258</v>
      </c>
      <c r="E371" s="182" t="s">
        <v>3481</v>
      </c>
      <c r="F371" s="183" t="s">
        <v>3482</v>
      </c>
      <c r="G371" s="184" t="s">
        <v>3480</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1591</v>
      </c>
    </row>
    <row r="372" s="2" customFormat="1">
      <c r="A372" s="38"/>
      <c r="B372" s="39"/>
      <c r="C372" s="38"/>
      <c r="D372" s="195" t="s">
        <v>1362</v>
      </c>
      <c r="E372" s="38"/>
      <c r="F372" s="239" t="s">
        <v>3461</v>
      </c>
      <c r="G372" s="38"/>
      <c r="H372" s="38"/>
      <c r="I372" s="240"/>
      <c r="J372" s="38"/>
      <c r="K372" s="38"/>
      <c r="L372" s="39"/>
      <c r="M372" s="249"/>
      <c r="N372" s="250"/>
      <c r="O372" s="245"/>
      <c r="P372" s="245"/>
      <c r="Q372" s="245"/>
      <c r="R372" s="245"/>
      <c r="S372" s="245"/>
      <c r="T372" s="251"/>
      <c r="U372" s="38"/>
      <c r="V372" s="38"/>
      <c r="W372" s="38"/>
      <c r="X372" s="38"/>
      <c r="Y372" s="38"/>
      <c r="Z372" s="38"/>
      <c r="AA372" s="38"/>
      <c r="AB372" s="38"/>
      <c r="AC372" s="38"/>
      <c r="AD372" s="38"/>
      <c r="AE372" s="38"/>
      <c r="AT372" s="19" t="s">
        <v>1362</v>
      </c>
      <c r="AU372" s="19" t="s">
        <v>82</v>
      </c>
    </row>
    <row r="373" s="2" customFormat="1" ht="6.96" customHeight="1">
      <c r="A373" s="38"/>
      <c r="B373" s="60"/>
      <c r="C373" s="61"/>
      <c r="D373" s="61"/>
      <c r="E373" s="61"/>
      <c r="F373" s="61"/>
      <c r="G373" s="61"/>
      <c r="H373" s="61"/>
      <c r="I373" s="61"/>
      <c r="J373" s="61"/>
      <c r="K373" s="61"/>
      <c r="L373" s="39"/>
      <c r="M373" s="38"/>
      <c r="O373" s="38"/>
      <c r="P373" s="38"/>
      <c r="Q373" s="38"/>
      <c r="R373" s="38"/>
      <c r="S373" s="38"/>
      <c r="T373" s="38"/>
      <c r="U373" s="38"/>
      <c r="V373" s="38"/>
      <c r="W373" s="38"/>
      <c r="X373" s="38"/>
      <c r="Y373" s="38"/>
      <c r="Z373" s="38"/>
      <c r="AA373" s="38"/>
      <c r="AB373" s="38"/>
      <c r="AC373" s="38"/>
      <c r="AD373" s="38"/>
      <c r="AE373" s="38"/>
    </row>
  </sheetData>
  <autoFilter ref="C128:K3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3483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ROUND((SUM(BE125:BE209)),  2)</f>
        <v>0</v>
      </c>
      <c r="G37" s="38"/>
      <c r="H37" s="38"/>
      <c r="I37" s="137">
        <v>0.20999999999999999</v>
      </c>
      <c r="J37" s="136">
        <f>ROUND(((SUM(BE125:BE209))*I37),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ROUND((SUM(BF125:BF209)),  2)</f>
        <v>0</v>
      </c>
      <c r="G38" s="38"/>
      <c r="H38" s="38"/>
      <c r="I38" s="137">
        <v>0.14999999999999999</v>
      </c>
      <c r="J38" s="136">
        <f>ROUND(((SUM(BF125:BF209))*I38),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ROUND((SUM(BG125:BG209)),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ROUND((SUM(BH125:BH209)),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ROUND((SUM(BI125:BI209)),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(2)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(2)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SUM(P127:P209)</f>
        <v>0</v>
      </c>
      <c r="Q126" s="173"/>
      <c r="R126" s="174">
        <f>SUM(R127:R209)</f>
        <v>0</v>
      </c>
      <c r="S126" s="173"/>
      <c r="T126" s="175">
        <f>SUM(T127:T209)</f>
        <v>0</v>
      </c>
      <c r="U126" s="12"/>
      <c r="V126" s="12"/>
      <c r="W126" s="12"/>
      <c r="X126" s="12"/>
      <c r="Y126" s="12"/>
      <c r="Z126" s="12"/>
      <c r="AA126" s="12"/>
      <c r="AB126" s="12"/>
      <c r="AC126" s="12"/>
      <c r="AD126" s="12"/>
      <c r="AE126" s="12"/>
      <c r="AR126" s="168" t="s">
        <v>82</v>
      </c>
      <c r="AT126" s="176" t="s">
        <v>74</v>
      </c>
      <c r="AU126" s="176" t="s">
        <v>75</v>
      </c>
      <c r="AY126" s="168" t="s">
        <v>253</v>
      </c>
      <c r="BK126" s="177">
        <f>SUM(BK127:BK209)</f>
        <v>0</v>
      </c>
    </row>
    <row r="127" s="2" customFormat="1" ht="37.8" customHeight="1">
      <c r="A127" s="38"/>
      <c r="B127" s="180"/>
      <c r="C127" s="181" t="s">
        <v>82</v>
      </c>
      <c r="D127" s="181" t="s">
        <v>258</v>
      </c>
      <c r="E127" s="182" t="s">
        <v>2446</v>
      </c>
      <c r="F127" s="183" t="s">
        <v>3486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44.25" customHeight="1">
      <c r="A128" s="38"/>
      <c r="B128" s="180"/>
      <c r="C128" s="181" t="s">
        <v>85</v>
      </c>
      <c r="D128" s="181" t="s">
        <v>258</v>
      </c>
      <c r="E128" s="182" t="s">
        <v>2448</v>
      </c>
      <c r="F128" s="183" t="s">
        <v>3487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3488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3489</v>
      </c>
      <c r="G130" s="184" t="s">
        <v>1374</v>
      </c>
      <c r="H130" s="185">
        <v>138</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3490</v>
      </c>
      <c r="G131" s="184" t="s">
        <v>1374</v>
      </c>
      <c r="H131" s="185">
        <v>138</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3491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3492</v>
      </c>
      <c r="G133" s="184" t="s">
        <v>1374</v>
      </c>
      <c r="H133" s="185">
        <v>138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3493</v>
      </c>
      <c r="G134" s="184" t="s">
        <v>1374</v>
      </c>
      <c r="H134" s="185">
        <v>138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3491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3494</v>
      </c>
      <c r="G136" s="184" t="s">
        <v>1374</v>
      </c>
      <c r="H136" s="185">
        <v>15</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3495</v>
      </c>
      <c r="G137" s="184" t="s">
        <v>1374</v>
      </c>
      <c r="H137" s="185">
        <v>15</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3496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3497</v>
      </c>
      <c r="G139" s="184" t="s">
        <v>1374</v>
      </c>
      <c r="H139" s="185">
        <v>66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3498</v>
      </c>
      <c r="G140" s="184" t="s">
        <v>1374</v>
      </c>
      <c r="H140" s="185">
        <v>66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3499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3500</v>
      </c>
      <c r="G142" s="184" t="s">
        <v>1374</v>
      </c>
      <c r="H142" s="185">
        <v>10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3501</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3502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3503</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3504</v>
      </c>
      <c r="G146" s="184" t="s">
        <v>1374</v>
      </c>
      <c r="H146" s="185">
        <v>8</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3505</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3506</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3507</v>
      </c>
      <c r="G149" s="184" t="s">
        <v>1374</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3508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3509</v>
      </c>
      <c r="G151" s="184" t="s">
        <v>1374</v>
      </c>
      <c r="H151" s="185">
        <v>5</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3510</v>
      </c>
      <c r="G152" s="184" t="s">
        <v>1374</v>
      </c>
      <c r="H152" s="185">
        <v>5</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3511</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442</v>
      </c>
      <c r="D154" s="181" t="s">
        <v>258</v>
      </c>
      <c r="E154" s="182" t="s">
        <v>2508</v>
      </c>
      <c r="F154" s="183" t="s">
        <v>3512</v>
      </c>
      <c r="G154" s="184" t="s">
        <v>316</v>
      </c>
      <c r="H154" s="185">
        <v>2330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1.75" customHeight="1">
      <c r="A155" s="38"/>
      <c r="B155" s="180"/>
      <c r="C155" s="181" t="s">
        <v>446</v>
      </c>
      <c r="D155" s="181" t="s">
        <v>258</v>
      </c>
      <c r="E155" s="182" t="s">
        <v>2511</v>
      </c>
      <c r="F155" s="183" t="s">
        <v>3513</v>
      </c>
      <c r="G155" s="184" t="s">
        <v>316</v>
      </c>
      <c r="H155" s="185">
        <v>2330</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3514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3515</v>
      </c>
      <c r="G157" s="184" t="s">
        <v>316</v>
      </c>
      <c r="H157" s="185">
        <v>1539</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3516</v>
      </c>
      <c r="G158" s="184" t="s">
        <v>316</v>
      </c>
      <c r="H158" s="185">
        <v>1539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3517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3518</v>
      </c>
      <c r="G160" s="184" t="s">
        <v>1374</v>
      </c>
      <c r="H160" s="185">
        <v>60</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3519</v>
      </c>
      <c r="G161" s="184" t="s">
        <v>1374</v>
      </c>
      <c r="H161" s="185">
        <v>60</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3520</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37.8" customHeight="1">
      <c r="A163" s="38"/>
      <c r="B163" s="180"/>
      <c r="C163" s="181" t="s">
        <v>480</v>
      </c>
      <c r="D163" s="181" t="s">
        <v>258</v>
      </c>
      <c r="E163" s="182" t="s">
        <v>2523</v>
      </c>
      <c r="F163" s="183" t="s">
        <v>3521</v>
      </c>
      <c r="G163" s="184" t="s">
        <v>1374</v>
      </c>
      <c r="H163" s="185">
        <v>8</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37.8" customHeight="1">
      <c r="A164" s="38"/>
      <c r="B164" s="180"/>
      <c r="C164" s="181" t="s">
        <v>486</v>
      </c>
      <c r="D164" s="181" t="s">
        <v>258</v>
      </c>
      <c r="E164" s="182" t="s">
        <v>2526</v>
      </c>
      <c r="F164" s="183" t="s">
        <v>3522</v>
      </c>
      <c r="G164" s="184" t="s">
        <v>1374</v>
      </c>
      <c r="H164" s="185">
        <v>8</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3523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2522</v>
      </c>
      <c r="G166" s="184" t="s">
        <v>1374</v>
      </c>
      <c r="H166" s="185">
        <v>6058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2524</v>
      </c>
      <c r="G167" s="184" t="s">
        <v>1374</v>
      </c>
      <c r="H167" s="185">
        <v>6058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3524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3525</v>
      </c>
      <c r="G169" s="184" t="s">
        <v>1374</v>
      </c>
      <c r="H169" s="185">
        <v>2392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3526</v>
      </c>
      <c r="G170" s="184" t="s">
        <v>1374</v>
      </c>
      <c r="H170" s="185">
        <v>2392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3527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519</v>
      </c>
      <c r="D172" s="181" t="s">
        <v>258</v>
      </c>
      <c r="E172" s="182" t="s">
        <v>2539</v>
      </c>
      <c r="F172" s="183" t="s">
        <v>3528</v>
      </c>
      <c r="G172" s="184" t="s">
        <v>1374</v>
      </c>
      <c r="H172" s="185">
        <v>566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24.15" customHeight="1">
      <c r="A173" s="38"/>
      <c r="B173" s="180"/>
      <c r="C173" s="181" t="s">
        <v>349</v>
      </c>
      <c r="D173" s="181" t="s">
        <v>258</v>
      </c>
      <c r="E173" s="182" t="s">
        <v>2541</v>
      </c>
      <c r="F173" s="183" t="s">
        <v>3529</v>
      </c>
      <c r="G173" s="184" t="s">
        <v>1374</v>
      </c>
      <c r="H173" s="185">
        <v>566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3530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3531</v>
      </c>
      <c r="G175" s="184" t="s">
        <v>1374</v>
      </c>
      <c r="H175" s="185">
        <v>198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3532</v>
      </c>
      <c r="G176" s="184" t="s">
        <v>1374</v>
      </c>
      <c r="H176" s="185">
        <v>198</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3533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564</v>
      </c>
      <c r="D178" s="181" t="s">
        <v>258</v>
      </c>
      <c r="E178" s="182" t="s">
        <v>2547</v>
      </c>
      <c r="F178" s="183" t="s">
        <v>2527</v>
      </c>
      <c r="G178" s="184" t="s">
        <v>316</v>
      </c>
      <c r="H178" s="185">
        <v>32</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4.15" customHeight="1">
      <c r="A179" s="38"/>
      <c r="B179" s="180"/>
      <c r="C179" s="181" t="s">
        <v>572</v>
      </c>
      <c r="D179" s="181" t="s">
        <v>258</v>
      </c>
      <c r="E179" s="182" t="s">
        <v>2549</v>
      </c>
      <c r="F179" s="183" t="s">
        <v>2529</v>
      </c>
      <c r="G179" s="184" t="s">
        <v>316</v>
      </c>
      <c r="H179" s="185">
        <v>32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3534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591</v>
      </c>
      <c r="D181" s="181" t="s">
        <v>258</v>
      </c>
      <c r="E181" s="182" t="s">
        <v>2550</v>
      </c>
      <c r="F181" s="183" t="s">
        <v>2535</v>
      </c>
      <c r="G181" s="184" t="s">
        <v>1374</v>
      </c>
      <c r="H181" s="185">
        <v>38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c r="A182" s="38"/>
      <c r="B182" s="39"/>
      <c r="C182" s="38"/>
      <c r="D182" s="195" t="s">
        <v>1362</v>
      </c>
      <c r="E182" s="38"/>
      <c r="F182" s="239" t="s">
        <v>3535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597</v>
      </c>
      <c r="D183" s="181" t="s">
        <v>258</v>
      </c>
      <c r="E183" s="182" t="s">
        <v>2551</v>
      </c>
      <c r="F183" s="183" t="s">
        <v>2457</v>
      </c>
      <c r="G183" s="184" t="s">
        <v>1374</v>
      </c>
      <c r="H183" s="185">
        <v>22</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2" customFormat="1">
      <c r="A184" s="38"/>
      <c r="B184" s="39"/>
      <c r="C184" s="38"/>
      <c r="D184" s="195" t="s">
        <v>1362</v>
      </c>
      <c r="E184" s="38"/>
      <c r="F184" s="239" t="s">
        <v>3536</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608</v>
      </c>
      <c r="D185" s="181" t="s">
        <v>258</v>
      </c>
      <c r="E185" s="182" t="s">
        <v>2552</v>
      </c>
      <c r="F185" s="183" t="s">
        <v>3537</v>
      </c>
      <c r="G185" s="184" t="s">
        <v>1374</v>
      </c>
      <c r="H185" s="185">
        <v>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c r="A186" s="38"/>
      <c r="B186" s="39"/>
      <c r="C186" s="38"/>
      <c r="D186" s="195" t="s">
        <v>1362</v>
      </c>
      <c r="E186" s="38"/>
      <c r="F186" s="239" t="s">
        <v>3538</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641</v>
      </c>
      <c r="D187" s="181" t="s">
        <v>258</v>
      </c>
      <c r="E187" s="182" t="s">
        <v>2623</v>
      </c>
      <c r="F187" s="183" t="s">
        <v>2540</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809</v>
      </c>
    </row>
    <row r="188" s="2" customFormat="1" ht="24.15" customHeight="1">
      <c r="A188" s="38"/>
      <c r="B188" s="180"/>
      <c r="C188" s="181" t="s">
        <v>650</v>
      </c>
      <c r="D188" s="181" t="s">
        <v>258</v>
      </c>
      <c r="E188" s="182" t="s">
        <v>2626</v>
      </c>
      <c r="F188" s="183" t="s">
        <v>2542</v>
      </c>
      <c r="G188" s="184" t="s">
        <v>1488</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817</v>
      </c>
    </row>
    <row r="189" s="2" customFormat="1">
      <c r="A189" s="38"/>
      <c r="B189" s="39"/>
      <c r="C189" s="38"/>
      <c r="D189" s="195" t="s">
        <v>1362</v>
      </c>
      <c r="E189" s="38"/>
      <c r="F189" s="239" t="s">
        <v>3539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33" customHeight="1">
      <c r="A190" s="38"/>
      <c r="B190" s="180"/>
      <c r="C190" s="181" t="s">
        <v>655</v>
      </c>
      <c r="D190" s="181" t="s">
        <v>258</v>
      </c>
      <c r="E190" s="182" t="s">
        <v>2627</v>
      </c>
      <c r="F190" s="183" t="s">
        <v>2460</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825</v>
      </c>
    </row>
    <row r="191" s="2" customFormat="1">
      <c r="A191" s="38"/>
      <c r="B191" s="39"/>
      <c r="C191" s="38"/>
      <c r="D191" s="195" t="s">
        <v>1362</v>
      </c>
      <c r="E191" s="38"/>
      <c r="F191" s="239" t="s">
        <v>3539</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659</v>
      </c>
      <c r="D192" s="181" t="s">
        <v>258</v>
      </c>
      <c r="E192" s="182" t="s">
        <v>2629</v>
      </c>
      <c r="F192" s="183" t="s">
        <v>3540</v>
      </c>
      <c r="G192" s="184" t="s">
        <v>1779</v>
      </c>
      <c r="H192" s="185">
        <v>24</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833</v>
      </c>
    </row>
    <row r="193" s="2" customFormat="1">
      <c r="A193" s="38"/>
      <c r="B193" s="39"/>
      <c r="C193" s="38"/>
      <c r="D193" s="195" t="s">
        <v>1362</v>
      </c>
      <c r="E193" s="38"/>
      <c r="F193" s="239" t="s">
        <v>3541</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665</v>
      </c>
      <c r="D194" s="181" t="s">
        <v>258</v>
      </c>
      <c r="E194" s="182" t="s">
        <v>2630</v>
      </c>
      <c r="F194" s="183" t="s">
        <v>3542</v>
      </c>
      <c r="G194" s="184" t="s">
        <v>1779</v>
      </c>
      <c r="H194" s="185">
        <v>28</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843</v>
      </c>
    </row>
    <row r="195" s="2" customFormat="1">
      <c r="A195" s="38"/>
      <c r="B195" s="39"/>
      <c r="C195" s="38"/>
      <c r="D195" s="195" t="s">
        <v>1362</v>
      </c>
      <c r="E195" s="38"/>
      <c r="F195" s="239" t="s">
        <v>3543</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1.75" customHeight="1">
      <c r="A196" s="38"/>
      <c r="B196" s="180"/>
      <c r="C196" s="181" t="s">
        <v>670</v>
      </c>
      <c r="D196" s="181" t="s">
        <v>258</v>
      </c>
      <c r="E196" s="182" t="s">
        <v>2632</v>
      </c>
      <c r="F196" s="183" t="s">
        <v>2471</v>
      </c>
      <c r="G196" s="184" t="s">
        <v>1488</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851</v>
      </c>
    </row>
    <row r="197" s="2" customFormat="1">
      <c r="A197" s="38"/>
      <c r="B197" s="39"/>
      <c r="C197" s="38"/>
      <c r="D197" s="195" t="s">
        <v>1362</v>
      </c>
      <c r="E197" s="38"/>
      <c r="F197" s="239" t="s">
        <v>3539</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674</v>
      </c>
      <c r="D198" s="181" t="s">
        <v>258</v>
      </c>
      <c r="E198" s="182" t="s">
        <v>2634</v>
      </c>
      <c r="F198" s="183" t="s">
        <v>3544</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859</v>
      </c>
    </row>
    <row r="199" s="2" customFormat="1">
      <c r="A199" s="38"/>
      <c r="B199" s="39"/>
      <c r="C199" s="38"/>
      <c r="D199" s="195" t="s">
        <v>1362</v>
      </c>
      <c r="E199" s="38"/>
      <c r="F199" s="239" t="s">
        <v>3539</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16.5" customHeight="1">
      <c r="A200" s="38"/>
      <c r="B200" s="180"/>
      <c r="C200" s="181" t="s">
        <v>678</v>
      </c>
      <c r="D200" s="181" t="s">
        <v>258</v>
      </c>
      <c r="E200" s="182" t="s">
        <v>2636</v>
      </c>
      <c r="F200" s="183" t="s">
        <v>3545</v>
      </c>
      <c r="G200" s="184" t="s">
        <v>1374</v>
      </c>
      <c r="H200" s="185">
        <v>148</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867</v>
      </c>
    </row>
    <row r="201" s="2" customFormat="1">
      <c r="A201" s="38"/>
      <c r="B201" s="39"/>
      <c r="C201" s="38"/>
      <c r="D201" s="195" t="s">
        <v>1362</v>
      </c>
      <c r="E201" s="38"/>
      <c r="F201" s="239" t="s">
        <v>3546</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682</v>
      </c>
      <c r="D202" s="181" t="s">
        <v>258</v>
      </c>
      <c r="E202" s="182" t="s">
        <v>2637</v>
      </c>
      <c r="F202" s="183" t="s">
        <v>3547</v>
      </c>
      <c r="G202" s="184" t="s">
        <v>1779</v>
      </c>
      <c r="H202" s="185">
        <v>16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876</v>
      </c>
    </row>
    <row r="203" s="2" customFormat="1">
      <c r="A203" s="38"/>
      <c r="B203" s="39"/>
      <c r="C203" s="38"/>
      <c r="D203" s="195" t="s">
        <v>1362</v>
      </c>
      <c r="E203" s="38"/>
      <c r="F203" s="239" t="s">
        <v>3548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686</v>
      </c>
      <c r="D204" s="181" t="s">
        <v>258</v>
      </c>
      <c r="E204" s="182" t="s">
        <v>2638</v>
      </c>
      <c r="F204" s="183" t="s">
        <v>2473</v>
      </c>
      <c r="G204" s="184" t="s">
        <v>1779</v>
      </c>
      <c r="H204" s="185">
        <v>22</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884</v>
      </c>
    </row>
    <row r="205" s="2" customFormat="1">
      <c r="A205" s="38"/>
      <c r="B205" s="39"/>
      <c r="C205" s="38"/>
      <c r="D205" s="195" t="s">
        <v>1362</v>
      </c>
      <c r="E205" s="38"/>
      <c r="F205" s="239" t="s">
        <v>3536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690</v>
      </c>
      <c r="D206" s="181" t="s">
        <v>258</v>
      </c>
      <c r="E206" s="182" t="s">
        <v>2640</v>
      </c>
      <c r="F206" s="183" t="s">
        <v>2475</v>
      </c>
      <c r="G206" s="184" t="s">
        <v>1488</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892</v>
      </c>
    </row>
    <row r="207" s="2" customFormat="1">
      <c r="A207" s="38"/>
      <c r="B207" s="39"/>
      <c r="C207" s="38"/>
      <c r="D207" s="195" t="s">
        <v>1362</v>
      </c>
      <c r="E207" s="38"/>
      <c r="F207" s="239" t="s">
        <v>3539</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694</v>
      </c>
      <c r="D208" s="181" t="s">
        <v>258</v>
      </c>
      <c r="E208" s="182" t="s">
        <v>2643</v>
      </c>
      <c r="F208" s="183" t="s">
        <v>2477</v>
      </c>
      <c r="G208" s="184" t="s">
        <v>1488</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900</v>
      </c>
    </row>
    <row r="209" s="2" customFormat="1">
      <c r="A209" s="38"/>
      <c r="B209" s="39"/>
      <c r="C209" s="38"/>
      <c r="D209" s="195" t="s">
        <v>1362</v>
      </c>
      <c r="E209" s="38"/>
      <c r="F209" s="239" t="s">
        <v>3539</v>
      </c>
      <c r="G209" s="38"/>
      <c r="H209" s="38"/>
      <c r="I209" s="240"/>
      <c r="J209" s="38"/>
      <c r="K209" s="38"/>
      <c r="L209" s="39"/>
      <c r="M209" s="249"/>
      <c r="N209" s="250"/>
      <c r="O209" s="245"/>
      <c r="P209" s="245"/>
      <c r="Q209" s="245"/>
      <c r="R209" s="245"/>
      <c r="S209" s="245"/>
      <c r="T209" s="251"/>
      <c r="U209" s="38"/>
      <c r="V209" s="38"/>
      <c r="W209" s="38"/>
      <c r="X209" s="38"/>
      <c r="Y209" s="38"/>
      <c r="Z209" s="38"/>
      <c r="AA209" s="38"/>
      <c r="AB209" s="38"/>
      <c r="AC209" s="38"/>
      <c r="AD209" s="38"/>
      <c r="AE209" s="38"/>
      <c r="AT209" s="19" t="s">
        <v>1362</v>
      </c>
      <c r="AU209" s="19" t="s">
        <v>82</v>
      </c>
    </row>
    <row r="210" s="2" customFormat="1" ht="6.96" customHeight="1">
      <c r="A210" s="38"/>
      <c r="B210" s="60"/>
      <c r="C210" s="61"/>
      <c r="D210" s="61"/>
      <c r="E210" s="61"/>
      <c r="F210" s="61"/>
      <c r="G210" s="61"/>
      <c r="H210" s="61"/>
      <c r="I210" s="61"/>
      <c r="J210" s="61"/>
      <c r="K210" s="61"/>
      <c r="L210" s="39"/>
      <c r="M210" s="38"/>
      <c r="O210" s="38"/>
      <c r="P210" s="38"/>
      <c r="Q210" s="38"/>
      <c r="R210" s="38"/>
      <c r="S210" s="38"/>
      <c r="T210" s="38"/>
      <c r="U210" s="38"/>
      <c r="V210" s="38"/>
      <c r="W210" s="38"/>
      <c r="X210" s="38"/>
      <c r="Y210" s="38"/>
      <c r="Z210" s="38"/>
      <c r="AA210" s="38"/>
      <c r="AB210" s="38"/>
      <c r="AC210" s="38"/>
      <c r="AD210" s="38"/>
      <c r="AE210" s="38"/>
    </row>
  </sheetData>
  <autoFilter ref="C124:K20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3549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ROUND((SUM(BE125:BE187)),  2)</f>
        <v>0</v>
      </c>
      <c r="G37" s="38"/>
      <c r="H37" s="38"/>
      <c r="I37" s="137">
        <v>0.20999999999999999</v>
      </c>
      <c r="J37" s="136">
        <f>ROUND(((SUM(BE125:BE187))*I37),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ROUND((SUM(BF125:BF187)),  2)</f>
        <v>0</v>
      </c>
      <c r="G38" s="38"/>
      <c r="H38" s="38"/>
      <c r="I38" s="137">
        <v>0.14999999999999999</v>
      </c>
      <c r="J38" s="136">
        <f>ROUND(((SUM(BF125:BF187))*I38),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(3)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(3)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SUM(P127:P187)</f>
        <v>0</v>
      </c>
      <c r="Q126" s="173"/>
      <c r="R126" s="174">
        <f>SUM(R127:R187)</f>
        <v>0</v>
      </c>
      <c r="S126" s="173"/>
      <c r="T126" s="175">
        <f>SUM(T127:T187)</f>
        <v>0</v>
      </c>
      <c r="U126" s="12"/>
      <c r="V126" s="12"/>
      <c r="W126" s="12"/>
      <c r="X126" s="12"/>
      <c r="Y126" s="12"/>
      <c r="Z126" s="12"/>
      <c r="AA126" s="12"/>
      <c r="AB126" s="12"/>
      <c r="AC126" s="12"/>
      <c r="AD126" s="12"/>
      <c r="AE126" s="12"/>
      <c r="AR126" s="168" t="s">
        <v>82</v>
      </c>
      <c r="AT126" s="176" t="s">
        <v>74</v>
      </c>
      <c r="AU126" s="176" t="s">
        <v>75</v>
      </c>
      <c r="AY126" s="168" t="s">
        <v>253</v>
      </c>
      <c r="BK126" s="177">
        <f>SUM(BK127:BK187)</f>
        <v>0</v>
      </c>
    </row>
    <row r="127" s="2" customFormat="1" ht="24.15" customHeight="1">
      <c r="A127" s="38"/>
      <c r="B127" s="180"/>
      <c r="C127" s="181" t="s">
        <v>82</v>
      </c>
      <c r="D127" s="181" t="s">
        <v>258</v>
      </c>
      <c r="E127" s="182" t="s">
        <v>2446</v>
      </c>
      <c r="F127" s="183" t="s">
        <v>3552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3553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3554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3555</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3556</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3554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3557</v>
      </c>
      <c r="G133" s="184" t="s">
        <v>1374</v>
      </c>
      <c r="H133" s="185">
        <v>85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3558</v>
      </c>
      <c r="G134" s="184" t="s">
        <v>1374</v>
      </c>
      <c r="H134" s="185">
        <v>85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3559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3560</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3561</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3554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3562</v>
      </c>
      <c r="G139" s="184" t="s">
        <v>316</v>
      </c>
      <c r="H139" s="185">
        <v>1116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3563</v>
      </c>
      <c r="G140" s="184" t="s">
        <v>316</v>
      </c>
      <c r="H140" s="185">
        <v>1116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3564</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3565</v>
      </c>
      <c r="G142" s="184" t="s">
        <v>316</v>
      </c>
      <c r="H142" s="185">
        <v>92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3566</v>
      </c>
      <c r="G143" s="184" t="s">
        <v>316</v>
      </c>
      <c r="H143" s="185">
        <v>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3567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3568</v>
      </c>
      <c r="G145" s="184" t="s">
        <v>1374</v>
      </c>
      <c r="H145" s="185">
        <v>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3569</v>
      </c>
      <c r="G146" s="184" t="s">
        <v>1374</v>
      </c>
      <c r="H146" s="185">
        <v>3</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3571</v>
      </c>
      <c r="G148" s="184" t="s">
        <v>1374</v>
      </c>
      <c r="H148" s="185">
        <v>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3572</v>
      </c>
      <c r="G149" s="184" t="s">
        <v>1374</v>
      </c>
      <c r="H149" s="185">
        <v>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3573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33" customHeight="1">
      <c r="A151" s="38"/>
      <c r="B151" s="180"/>
      <c r="C151" s="181" t="s">
        <v>357</v>
      </c>
      <c r="D151" s="181" t="s">
        <v>258</v>
      </c>
      <c r="E151" s="182" t="s">
        <v>2503</v>
      </c>
      <c r="F151" s="183" t="s">
        <v>3574</v>
      </c>
      <c r="G151" s="184" t="s">
        <v>1374</v>
      </c>
      <c r="H151" s="185">
        <v>3176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33" customHeight="1">
      <c r="A152" s="38"/>
      <c r="B152" s="180"/>
      <c r="C152" s="181" t="s">
        <v>437</v>
      </c>
      <c r="D152" s="181" t="s">
        <v>258</v>
      </c>
      <c r="E152" s="182" t="s">
        <v>2506</v>
      </c>
      <c r="F152" s="183" t="s">
        <v>3575</v>
      </c>
      <c r="G152" s="184" t="s">
        <v>1374</v>
      </c>
      <c r="H152" s="185">
        <v>3176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3576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3" customHeight="1">
      <c r="A154" s="38"/>
      <c r="B154" s="180"/>
      <c r="C154" s="181" t="s">
        <v>442</v>
      </c>
      <c r="D154" s="181" t="s">
        <v>258</v>
      </c>
      <c r="E154" s="182" t="s">
        <v>2508</v>
      </c>
      <c r="F154" s="183" t="s">
        <v>3577</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33" customHeight="1">
      <c r="A155" s="38"/>
      <c r="B155" s="180"/>
      <c r="C155" s="181" t="s">
        <v>446</v>
      </c>
      <c r="D155" s="181" t="s">
        <v>258</v>
      </c>
      <c r="E155" s="182" t="s">
        <v>2511</v>
      </c>
      <c r="F155" s="183" t="s">
        <v>3578</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3579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3580</v>
      </c>
      <c r="G157" s="184" t="s">
        <v>1374</v>
      </c>
      <c r="H157" s="185">
        <v>50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3581</v>
      </c>
      <c r="G158" s="184" t="s">
        <v>1374</v>
      </c>
      <c r="H158" s="185">
        <v>50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3573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2724</v>
      </c>
      <c r="G160" s="184" t="s">
        <v>316</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2725</v>
      </c>
      <c r="G161" s="184" t="s">
        <v>316</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3582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480</v>
      </c>
      <c r="D163" s="181" t="s">
        <v>258</v>
      </c>
      <c r="E163" s="182" t="s">
        <v>2523</v>
      </c>
      <c r="F163" s="183" t="s">
        <v>2535</v>
      </c>
      <c r="G163" s="184" t="s">
        <v>1374</v>
      </c>
      <c r="H163" s="185">
        <v>83</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3583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486</v>
      </c>
      <c r="D165" s="181" t="s">
        <v>258</v>
      </c>
      <c r="E165" s="182" t="s">
        <v>2526</v>
      </c>
      <c r="F165" s="183" t="s">
        <v>2457</v>
      </c>
      <c r="G165" s="184" t="s">
        <v>1374</v>
      </c>
      <c r="H165" s="185">
        <v>3</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c r="A166" s="38"/>
      <c r="B166" s="39"/>
      <c r="C166" s="38"/>
      <c r="D166" s="195" t="s">
        <v>1362</v>
      </c>
      <c r="E166" s="38"/>
      <c r="F166" s="239" t="s">
        <v>3570</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492</v>
      </c>
      <c r="D167" s="181" t="s">
        <v>258</v>
      </c>
      <c r="E167" s="182" t="s">
        <v>2528</v>
      </c>
      <c r="F167" s="183" t="s">
        <v>2540</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706</v>
      </c>
    </row>
    <row r="168" s="2" customFormat="1" ht="24.15" customHeight="1">
      <c r="A168" s="38"/>
      <c r="B168" s="180"/>
      <c r="C168" s="181" t="s">
        <v>504</v>
      </c>
      <c r="D168" s="181" t="s">
        <v>258</v>
      </c>
      <c r="E168" s="182" t="s">
        <v>2531</v>
      </c>
      <c r="F168" s="183" t="s">
        <v>2542</v>
      </c>
      <c r="G168" s="184" t="s">
        <v>1488</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3554</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510</v>
      </c>
      <c r="D170" s="181" t="s">
        <v>258</v>
      </c>
      <c r="E170" s="182" t="s">
        <v>2534</v>
      </c>
      <c r="F170" s="183" t="s">
        <v>2460</v>
      </c>
      <c r="G170" s="184" t="s">
        <v>1488</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3554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3584</v>
      </c>
      <c r="G172" s="184" t="s">
        <v>1779</v>
      </c>
      <c r="H172" s="185">
        <v>32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3585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519</v>
      </c>
      <c r="D174" s="181" t="s">
        <v>258</v>
      </c>
      <c r="E174" s="182" t="s">
        <v>2539</v>
      </c>
      <c r="F174" s="183" t="s">
        <v>2469</v>
      </c>
      <c r="G174" s="184" t="s">
        <v>1779</v>
      </c>
      <c r="H174" s="185">
        <v>24</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c r="A175" s="38"/>
      <c r="B175" s="39"/>
      <c r="C175" s="38"/>
      <c r="D175" s="195" t="s">
        <v>1362</v>
      </c>
      <c r="E175" s="38"/>
      <c r="F175" s="239" t="s">
        <v>3586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1.75" customHeight="1">
      <c r="A176" s="38"/>
      <c r="B176" s="180"/>
      <c r="C176" s="181" t="s">
        <v>349</v>
      </c>
      <c r="D176" s="181" t="s">
        <v>258</v>
      </c>
      <c r="E176" s="182" t="s">
        <v>2541</v>
      </c>
      <c r="F176" s="183" t="s">
        <v>2471</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745</v>
      </c>
    </row>
    <row r="177" s="2" customFormat="1">
      <c r="A177" s="38"/>
      <c r="B177" s="39"/>
      <c r="C177" s="38"/>
      <c r="D177" s="195" t="s">
        <v>1362</v>
      </c>
      <c r="E177" s="38"/>
      <c r="F177" s="239" t="s">
        <v>3554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541</v>
      </c>
      <c r="D178" s="181" t="s">
        <v>258</v>
      </c>
      <c r="E178" s="182" t="s">
        <v>2543</v>
      </c>
      <c r="F178" s="183" t="s">
        <v>2473</v>
      </c>
      <c r="G178" s="184" t="s">
        <v>1779</v>
      </c>
      <c r="H178" s="185">
        <v>18</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c r="A179" s="38"/>
      <c r="B179" s="39"/>
      <c r="C179" s="38"/>
      <c r="D179" s="195" t="s">
        <v>1362</v>
      </c>
      <c r="E179" s="38"/>
      <c r="F179" s="239" t="s">
        <v>3587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548</v>
      </c>
      <c r="D180" s="181" t="s">
        <v>258</v>
      </c>
      <c r="E180" s="182" t="s">
        <v>2544</v>
      </c>
      <c r="F180" s="183" t="s">
        <v>2475</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761</v>
      </c>
    </row>
    <row r="181" s="2" customFormat="1">
      <c r="A181" s="38"/>
      <c r="B181" s="39"/>
      <c r="C181" s="38"/>
      <c r="D181" s="195" t="s">
        <v>1362</v>
      </c>
      <c r="E181" s="38"/>
      <c r="F181" s="239" t="s">
        <v>3554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564</v>
      </c>
      <c r="D182" s="181" t="s">
        <v>258</v>
      </c>
      <c r="E182" s="182" t="s">
        <v>2547</v>
      </c>
      <c r="F182" s="183" t="s">
        <v>3588</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769</v>
      </c>
    </row>
    <row r="183" s="2" customFormat="1">
      <c r="A183" s="38"/>
      <c r="B183" s="39"/>
      <c r="C183" s="38"/>
      <c r="D183" s="195" t="s">
        <v>1362</v>
      </c>
      <c r="E183" s="38"/>
      <c r="F183" s="239" t="s">
        <v>3554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1.75" customHeight="1">
      <c r="A184" s="38"/>
      <c r="B184" s="180"/>
      <c r="C184" s="181" t="s">
        <v>572</v>
      </c>
      <c r="D184" s="181" t="s">
        <v>258</v>
      </c>
      <c r="E184" s="182" t="s">
        <v>2549</v>
      </c>
      <c r="F184" s="183" t="s">
        <v>3589</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777</v>
      </c>
    </row>
    <row r="185" s="2" customFormat="1">
      <c r="A185" s="38"/>
      <c r="B185" s="39"/>
      <c r="C185" s="38"/>
      <c r="D185" s="195" t="s">
        <v>1362</v>
      </c>
      <c r="E185" s="38"/>
      <c r="F185" s="239" t="s">
        <v>3554</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591</v>
      </c>
      <c r="D186" s="181" t="s">
        <v>258</v>
      </c>
      <c r="E186" s="182" t="s">
        <v>2550</v>
      </c>
      <c r="F186" s="183" t="s">
        <v>2477</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785</v>
      </c>
    </row>
    <row r="187" s="2" customFormat="1">
      <c r="A187" s="38"/>
      <c r="B187" s="39"/>
      <c r="C187" s="38"/>
      <c r="D187" s="195" t="s">
        <v>1362</v>
      </c>
      <c r="E187" s="38"/>
      <c r="F187" s="239" t="s">
        <v>3554</v>
      </c>
      <c r="G187" s="38"/>
      <c r="H187" s="38"/>
      <c r="I187" s="240"/>
      <c r="J187" s="38"/>
      <c r="K187" s="38"/>
      <c r="L187" s="39"/>
      <c r="M187" s="249"/>
      <c r="N187" s="250"/>
      <c r="O187" s="245"/>
      <c r="P187" s="245"/>
      <c r="Q187" s="245"/>
      <c r="R187" s="245"/>
      <c r="S187" s="245"/>
      <c r="T187" s="251"/>
      <c r="U187" s="38"/>
      <c r="V187" s="38"/>
      <c r="W187" s="38"/>
      <c r="X187" s="38"/>
      <c r="Y187" s="38"/>
      <c r="Z187" s="38"/>
      <c r="AA187" s="38"/>
      <c r="AB187" s="38"/>
      <c r="AC187" s="38"/>
      <c r="AD187" s="38"/>
      <c r="AE187" s="38"/>
      <c r="AT187" s="19" t="s">
        <v>1362</v>
      </c>
      <c r="AU187" s="19" t="s">
        <v>82</v>
      </c>
    </row>
    <row r="188" s="2" customFormat="1" ht="6.96" customHeight="1">
      <c r="A188" s="38"/>
      <c r="B188" s="60"/>
      <c r="C188" s="61"/>
      <c r="D188" s="61"/>
      <c r="E188" s="61"/>
      <c r="F188" s="61"/>
      <c r="G188" s="61"/>
      <c r="H188" s="61"/>
      <c r="I188" s="61"/>
      <c r="J188" s="61"/>
      <c r="K188" s="61"/>
      <c r="L188" s="39"/>
      <c r="M188" s="38"/>
      <c r="O188" s="38"/>
      <c r="P188" s="38"/>
      <c r="Q188" s="38"/>
      <c r="R188" s="38"/>
      <c r="S188" s="38"/>
      <c r="T188" s="38"/>
      <c r="U188" s="38"/>
      <c r="V188" s="38"/>
      <c r="W188" s="38"/>
      <c r="X188" s="38"/>
      <c r="Y188" s="38"/>
      <c r="Z188" s="38"/>
      <c r="AA188" s="38"/>
      <c r="AB188" s="38"/>
      <c r="AC188" s="38"/>
      <c r="AD188" s="38"/>
      <c r="AE188" s="38"/>
    </row>
  </sheetData>
  <autoFilter ref="C124:K18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ROUND((SUM(BE125:BE137)),  2)</f>
        <v>0</v>
      </c>
      <c r="G37" s="38"/>
      <c r="H37" s="38"/>
      <c r="I37" s="137">
        <v>0.20999999999999999</v>
      </c>
      <c r="J37" s="136">
        <f>ROUND(((SUM(BE125:BE137))*I37),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ROUND((SUM(BF125:BF137)),  2)</f>
        <v>0</v>
      </c>
      <c r="G38" s="38"/>
      <c r="H38" s="38"/>
      <c r="I38" s="137">
        <v>0.14999999999999999</v>
      </c>
      <c r="J38" s="136">
        <f>ROUND(((SUM(BF125:BF137))*I38),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ROUND((SUM(BG125:BG137)),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ROUND((SUM(BH125:BH137)),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ROUND((SUM(BI125:BI137)),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D.1.4i - Urgentní příjem</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D.1.4i - Urgentní příjem</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3592</v>
      </c>
      <c r="F126" s="169" t="s">
        <v>3593</v>
      </c>
      <c r="G126" s="12"/>
      <c r="H126" s="12"/>
      <c r="I126" s="170"/>
      <c r="J126" s="171">
        <f>BK126</f>
        <v>0</v>
      </c>
      <c r="K126" s="12"/>
      <c r="L126" s="167"/>
      <c r="M126" s="172"/>
      <c r="N126" s="173"/>
      <c r="O126" s="173"/>
      <c r="P126" s="174">
        <f>SUM(P127:P137)</f>
        <v>0</v>
      </c>
      <c r="Q126" s="173"/>
      <c r="R126" s="174">
        <f>SUM(R127:R137)</f>
        <v>0</v>
      </c>
      <c r="S126" s="173"/>
      <c r="T126" s="175">
        <f>SUM(T127:T137)</f>
        <v>0</v>
      </c>
      <c r="U126" s="12"/>
      <c r="V126" s="12"/>
      <c r="W126" s="12"/>
      <c r="X126" s="12"/>
      <c r="Y126" s="12"/>
      <c r="Z126" s="12"/>
      <c r="AA126" s="12"/>
      <c r="AB126" s="12"/>
      <c r="AC126" s="12"/>
      <c r="AD126" s="12"/>
      <c r="AE126" s="12"/>
      <c r="AR126" s="168" t="s">
        <v>82</v>
      </c>
      <c r="AT126" s="176" t="s">
        <v>74</v>
      </c>
      <c r="AU126" s="176" t="s">
        <v>75</v>
      </c>
      <c r="AY126" s="168" t="s">
        <v>253</v>
      </c>
      <c r="BK126" s="177">
        <f>SUM(BK127:BK137)</f>
        <v>0</v>
      </c>
    </row>
    <row r="127" s="2" customFormat="1" ht="37.8" customHeight="1">
      <c r="A127" s="38"/>
      <c r="B127" s="180"/>
      <c r="C127" s="181" t="s">
        <v>82</v>
      </c>
      <c r="D127" s="181" t="s">
        <v>258</v>
      </c>
      <c r="E127" s="182" t="s">
        <v>82</v>
      </c>
      <c r="F127" s="183" t="s">
        <v>3594</v>
      </c>
      <c r="G127" s="184" t="s">
        <v>1374</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13" customFormat="1">
      <c r="A128" s="13"/>
      <c r="B128" s="194"/>
      <c r="C128" s="13"/>
      <c r="D128" s="195" t="s">
        <v>264</v>
      </c>
      <c r="E128" s="196" t="s">
        <v>1</v>
      </c>
      <c r="F128" s="197" t="s">
        <v>3595</v>
      </c>
      <c r="G128" s="13"/>
      <c r="H128" s="196" t="s">
        <v>1</v>
      </c>
      <c r="I128" s="198"/>
      <c r="J128" s="13"/>
      <c r="K128" s="13"/>
      <c r="L128" s="194"/>
      <c r="M128" s="199"/>
      <c r="N128" s="200"/>
      <c r="O128" s="200"/>
      <c r="P128" s="200"/>
      <c r="Q128" s="200"/>
      <c r="R128" s="200"/>
      <c r="S128" s="200"/>
      <c r="T128" s="201"/>
      <c r="U128" s="13"/>
      <c r="V128" s="13"/>
      <c r="W128" s="13"/>
      <c r="X128" s="13"/>
      <c r="Y128" s="13"/>
      <c r="Z128" s="13"/>
      <c r="AA128" s="13"/>
      <c r="AB128" s="13"/>
      <c r="AC128" s="13"/>
      <c r="AD128" s="13"/>
      <c r="AE128" s="13"/>
      <c r="AT128" s="196" t="s">
        <v>264</v>
      </c>
      <c r="AU128" s="196" t="s">
        <v>82</v>
      </c>
      <c r="AV128" s="13" t="s">
        <v>82</v>
      </c>
      <c r="AW128" s="13" t="s">
        <v>32</v>
      </c>
      <c r="AX128" s="13" t="s">
        <v>75</v>
      </c>
      <c r="AY128" s="196" t="s">
        <v>253</v>
      </c>
    </row>
    <row r="129" s="13" customFormat="1">
      <c r="A129" s="13"/>
      <c r="B129" s="194"/>
      <c r="C129" s="13"/>
      <c r="D129" s="195" t="s">
        <v>264</v>
      </c>
      <c r="E129" s="196" t="s">
        <v>1</v>
      </c>
      <c r="F129" s="197" t="s">
        <v>3596</v>
      </c>
      <c r="G129" s="13"/>
      <c r="H129" s="196" t="s">
        <v>1</v>
      </c>
      <c r="I129" s="198"/>
      <c r="J129" s="13"/>
      <c r="K129" s="13"/>
      <c r="L129" s="194"/>
      <c r="M129" s="199"/>
      <c r="N129" s="200"/>
      <c r="O129" s="200"/>
      <c r="P129" s="200"/>
      <c r="Q129" s="200"/>
      <c r="R129" s="200"/>
      <c r="S129" s="200"/>
      <c r="T129" s="201"/>
      <c r="U129" s="13"/>
      <c r="V129" s="13"/>
      <c r="W129" s="13"/>
      <c r="X129" s="13"/>
      <c r="Y129" s="13"/>
      <c r="Z129" s="13"/>
      <c r="AA129" s="13"/>
      <c r="AB129" s="13"/>
      <c r="AC129" s="13"/>
      <c r="AD129" s="13"/>
      <c r="AE129" s="13"/>
      <c r="AT129" s="196" t="s">
        <v>264</v>
      </c>
      <c r="AU129" s="196" t="s">
        <v>82</v>
      </c>
      <c r="AV129" s="13" t="s">
        <v>82</v>
      </c>
      <c r="AW129" s="13" t="s">
        <v>32</v>
      </c>
      <c r="AX129" s="13" t="s">
        <v>75</v>
      </c>
      <c r="AY129" s="196" t="s">
        <v>253</v>
      </c>
    </row>
    <row r="130" s="13" customFormat="1">
      <c r="A130" s="13"/>
      <c r="B130" s="194"/>
      <c r="C130" s="13"/>
      <c r="D130" s="195" t="s">
        <v>264</v>
      </c>
      <c r="E130" s="196" t="s">
        <v>1</v>
      </c>
      <c r="F130" s="197" t="s">
        <v>3597</v>
      </c>
      <c r="G130" s="13"/>
      <c r="H130" s="196" t="s">
        <v>1</v>
      </c>
      <c r="I130" s="198"/>
      <c r="J130" s="13"/>
      <c r="K130" s="13"/>
      <c r="L130" s="194"/>
      <c r="M130" s="199"/>
      <c r="N130" s="200"/>
      <c r="O130" s="200"/>
      <c r="P130" s="200"/>
      <c r="Q130" s="200"/>
      <c r="R130" s="200"/>
      <c r="S130" s="200"/>
      <c r="T130" s="201"/>
      <c r="U130" s="13"/>
      <c r="V130" s="13"/>
      <c r="W130" s="13"/>
      <c r="X130" s="13"/>
      <c r="Y130" s="13"/>
      <c r="Z130" s="13"/>
      <c r="AA130" s="13"/>
      <c r="AB130" s="13"/>
      <c r="AC130" s="13"/>
      <c r="AD130" s="13"/>
      <c r="AE130" s="13"/>
      <c r="AT130" s="196" t="s">
        <v>264</v>
      </c>
      <c r="AU130" s="196" t="s">
        <v>82</v>
      </c>
      <c r="AV130" s="13" t="s">
        <v>82</v>
      </c>
      <c r="AW130" s="13" t="s">
        <v>32</v>
      </c>
      <c r="AX130" s="13" t="s">
        <v>75</v>
      </c>
      <c r="AY130" s="196" t="s">
        <v>253</v>
      </c>
    </row>
    <row r="131" s="14" customFormat="1">
      <c r="A131" s="14"/>
      <c r="B131" s="202"/>
      <c r="C131" s="14"/>
      <c r="D131" s="195" t="s">
        <v>264</v>
      </c>
      <c r="E131" s="203" t="s">
        <v>1</v>
      </c>
      <c r="F131" s="204" t="s">
        <v>82</v>
      </c>
      <c r="G131" s="14"/>
      <c r="H131" s="205">
        <v>1</v>
      </c>
      <c r="I131" s="206"/>
      <c r="J131" s="14"/>
      <c r="K131" s="14"/>
      <c r="L131" s="202"/>
      <c r="M131" s="207"/>
      <c r="N131" s="208"/>
      <c r="O131" s="208"/>
      <c r="P131" s="208"/>
      <c r="Q131" s="208"/>
      <c r="R131" s="208"/>
      <c r="S131" s="208"/>
      <c r="T131" s="209"/>
      <c r="U131" s="14"/>
      <c r="V131" s="14"/>
      <c r="W131" s="14"/>
      <c r="X131" s="14"/>
      <c r="Y131" s="14"/>
      <c r="Z131" s="14"/>
      <c r="AA131" s="14"/>
      <c r="AB131" s="14"/>
      <c r="AC131" s="14"/>
      <c r="AD131" s="14"/>
      <c r="AE131" s="14"/>
      <c r="AT131" s="203" t="s">
        <v>264</v>
      </c>
      <c r="AU131" s="203" t="s">
        <v>82</v>
      </c>
      <c r="AV131" s="14" t="s">
        <v>85</v>
      </c>
      <c r="AW131" s="14" t="s">
        <v>32</v>
      </c>
      <c r="AX131" s="14" t="s">
        <v>75</v>
      </c>
      <c r="AY131" s="203" t="s">
        <v>253</v>
      </c>
    </row>
    <row r="132" s="15" customFormat="1">
      <c r="A132" s="15"/>
      <c r="B132" s="210"/>
      <c r="C132" s="15"/>
      <c r="D132" s="195" t="s">
        <v>264</v>
      </c>
      <c r="E132" s="211" t="s">
        <v>1</v>
      </c>
      <c r="F132" s="212" t="s">
        <v>268</v>
      </c>
      <c r="G132" s="15"/>
      <c r="H132" s="213">
        <v>1</v>
      </c>
      <c r="I132" s="214"/>
      <c r="J132" s="15"/>
      <c r="K132" s="15"/>
      <c r="L132" s="210"/>
      <c r="M132" s="215"/>
      <c r="N132" s="216"/>
      <c r="O132" s="216"/>
      <c r="P132" s="216"/>
      <c r="Q132" s="216"/>
      <c r="R132" s="216"/>
      <c r="S132" s="216"/>
      <c r="T132" s="217"/>
      <c r="U132" s="15"/>
      <c r="V132" s="15"/>
      <c r="W132" s="15"/>
      <c r="X132" s="15"/>
      <c r="Y132" s="15"/>
      <c r="Z132" s="15"/>
      <c r="AA132" s="15"/>
      <c r="AB132" s="15"/>
      <c r="AC132" s="15"/>
      <c r="AD132" s="15"/>
      <c r="AE132" s="15"/>
      <c r="AT132" s="211" t="s">
        <v>264</v>
      </c>
      <c r="AU132" s="211" t="s">
        <v>82</v>
      </c>
      <c r="AV132" s="15" t="s">
        <v>109</v>
      </c>
      <c r="AW132" s="15" t="s">
        <v>32</v>
      </c>
      <c r="AX132" s="15" t="s">
        <v>82</v>
      </c>
      <c r="AY132" s="211" t="s">
        <v>253</v>
      </c>
    </row>
    <row r="133" s="2" customFormat="1" ht="37.8" customHeight="1">
      <c r="A133" s="38"/>
      <c r="B133" s="180"/>
      <c r="C133" s="181" t="s">
        <v>85</v>
      </c>
      <c r="D133" s="181" t="s">
        <v>258</v>
      </c>
      <c r="E133" s="182" t="s">
        <v>85</v>
      </c>
      <c r="F133" s="183" t="s">
        <v>3598</v>
      </c>
      <c r="G133" s="184" t="s">
        <v>1374</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ht="44.25" customHeight="1">
      <c r="A134" s="38"/>
      <c r="B134" s="180"/>
      <c r="C134" s="181" t="s">
        <v>93</v>
      </c>
      <c r="D134" s="181" t="s">
        <v>258</v>
      </c>
      <c r="E134" s="182" t="s">
        <v>93</v>
      </c>
      <c r="F134" s="183" t="s">
        <v>3599</v>
      </c>
      <c r="G134" s="184" t="s">
        <v>1374</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254</v>
      </c>
    </row>
    <row r="135" s="2" customFormat="1" ht="21.75" customHeight="1">
      <c r="A135" s="38"/>
      <c r="B135" s="180"/>
      <c r="C135" s="181" t="s">
        <v>109</v>
      </c>
      <c r="D135" s="181" t="s">
        <v>258</v>
      </c>
      <c r="E135" s="182" t="s">
        <v>109</v>
      </c>
      <c r="F135" s="183" t="s">
        <v>3600</v>
      </c>
      <c r="G135" s="184" t="s">
        <v>1374</v>
      </c>
      <c r="H135" s="185">
        <v>10</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ht="24.15" customHeight="1">
      <c r="A136" s="38"/>
      <c r="B136" s="180"/>
      <c r="C136" s="181" t="s">
        <v>283</v>
      </c>
      <c r="D136" s="181" t="s">
        <v>258</v>
      </c>
      <c r="E136" s="182" t="s">
        <v>283</v>
      </c>
      <c r="F136" s="183" t="s">
        <v>3601</v>
      </c>
      <c r="G136" s="184" t="s">
        <v>1374</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ht="16.5" customHeight="1">
      <c r="A137" s="38"/>
      <c r="B137" s="180"/>
      <c r="C137" s="181" t="s">
        <v>254</v>
      </c>
      <c r="D137" s="181" t="s">
        <v>258</v>
      </c>
      <c r="E137" s="182" t="s">
        <v>254</v>
      </c>
      <c r="F137" s="183" t="s">
        <v>3602</v>
      </c>
      <c r="G137" s="184" t="s">
        <v>1374</v>
      </c>
      <c r="H137" s="185">
        <v>1</v>
      </c>
      <c r="I137" s="186"/>
      <c r="J137" s="187">
        <f>ROUND(I137*H137,2)</f>
        <v>0</v>
      </c>
      <c r="K137" s="183" t="s">
        <v>1</v>
      </c>
      <c r="L137" s="39"/>
      <c r="M137" s="243" t="s">
        <v>1</v>
      </c>
      <c r="N137" s="244" t="s">
        <v>40</v>
      </c>
      <c r="O137" s="245"/>
      <c r="P137" s="246">
        <f>O137*H137</f>
        <v>0</v>
      </c>
      <c r="Q137" s="246">
        <v>0</v>
      </c>
      <c r="R137" s="246">
        <f>Q137*H137</f>
        <v>0</v>
      </c>
      <c r="S137" s="246">
        <v>0</v>
      </c>
      <c r="T137" s="247">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ht="6.96" customHeight="1">
      <c r="A138" s="38"/>
      <c r="B138" s="60"/>
      <c r="C138" s="61"/>
      <c r="D138" s="61"/>
      <c r="E138" s="61"/>
      <c r="F138" s="61"/>
      <c r="G138" s="61"/>
      <c r="H138" s="61"/>
      <c r="I138" s="61"/>
      <c r="J138" s="61"/>
      <c r="K138" s="61"/>
      <c r="L138" s="39"/>
      <c r="M138" s="38"/>
      <c r="O138" s="38"/>
      <c r="P138" s="38"/>
      <c r="Q138" s="38"/>
      <c r="R138" s="38"/>
      <c r="S138" s="38"/>
      <c r="T138" s="38"/>
      <c r="U138" s="38"/>
      <c r="V138" s="38"/>
      <c r="W138" s="38"/>
      <c r="X138" s="38"/>
      <c r="Y138" s="38"/>
      <c r="Z138" s="38"/>
      <c r="AA138" s="38"/>
      <c r="AB138" s="38"/>
      <c r="AC138" s="38"/>
      <c r="AD138" s="38"/>
      <c r="AE138" s="38"/>
    </row>
  </sheetData>
  <autoFilter ref="C124:K13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214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ROUND((SUM(BE141:BE1041)),  2)</f>
        <v>0</v>
      </c>
      <c r="G37" s="38"/>
      <c r="H37" s="38"/>
      <c r="I37" s="137">
        <v>0.20999999999999999</v>
      </c>
      <c r="J37" s="136">
        <f>ROUND(((SUM(BE141:BE1041))*I37),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ROUND((SUM(BF141:BF1041)),  2)</f>
        <v>0</v>
      </c>
      <c r="G38" s="38"/>
      <c r="H38" s="38"/>
      <c r="I38" s="137">
        <v>0.14999999999999999</v>
      </c>
      <c r="J38" s="136">
        <f>ROUND(((SUM(BF141:BF1041))*I38),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ROUND((SUM(BG141:BG1041)),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ROUND((SUM(BH141:BH1041)),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ROUND((SUM(BI141:BI1041)),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SO01.e2 -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J188</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J194</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J197</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J198</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J323</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J530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J574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J600</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J610</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J633</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J839</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J945</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J958</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212</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SO01.e2 -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P142+P197</f>
        <v>0</v>
      </c>
      <c r="Q141" s="90"/>
      <c r="R141" s="164">
        <f>R142+R197</f>
        <v>514.43361997000011</v>
      </c>
      <c r="S141" s="90"/>
      <c r="T141" s="165">
        <f>T142+T197</f>
        <v>0</v>
      </c>
      <c r="U141" s="38"/>
      <c r="V141" s="38"/>
      <c r="W141" s="38"/>
      <c r="X141" s="38"/>
      <c r="Y141" s="38"/>
      <c r="Z141" s="38"/>
      <c r="AA141" s="38"/>
      <c r="AB141" s="38"/>
      <c r="AC141" s="38"/>
      <c r="AD141" s="38"/>
      <c r="AE141" s="38"/>
      <c r="AT141" s="19" t="s">
        <v>74</v>
      </c>
      <c r="AU141" s="19" t="s">
        <v>220</v>
      </c>
      <c r="BK141" s="166">
        <f>BK142+BK197</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P143+P188+P194</f>
        <v>0</v>
      </c>
      <c r="Q142" s="173"/>
      <c r="R142" s="174">
        <f>R143+R188+R194</f>
        <v>303.07968545000006</v>
      </c>
      <c r="S142" s="173"/>
      <c r="T142" s="175">
        <f>T143+T188+T194</f>
        <v>0</v>
      </c>
      <c r="U142" s="12"/>
      <c r="V142" s="12"/>
      <c r="W142" s="12"/>
      <c r="X142" s="12"/>
      <c r="Y142" s="12"/>
      <c r="Z142" s="12"/>
      <c r="AA142" s="12"/>
      <c r="AB142" s="12"/>
      <c r="AC142" s="12"/>
      <c r="AD142" s="12"/>
      <c r="AE142" s="12"/>
      <c r="AR142" s="168" t="s">
        <v>82</v>
      </c>
      <c r="AT142" s="176" t="s">
        <v>74</v>
      </c>
      <c r="AU142" s="176" t="s">
        <v>75</v>
      </c>
      <c r="AY142" s="168" t="s">
        <v>253</v>
      </c>
      <c r="BK142" s="177">
        <f>BK143+BK188+BK194</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302.73992085000003</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SUM(P145:P187)</f>
        <v>0</v>
      </c>
      <c r="Q144" s="173"/>
      <c r="R144" s="174">
        <f>SUM(R145:R187)</f>
        <v>302.73992085000003</v>
      </c>
      <c r="S144" s="173"/>
      <c r="T144" s="175">
        <f>SUM(T145:T187)</f>
        <v>0</v>
      </c>
      <c r="U144" s="12"/>
      <c r="V144" s="12"/>
      <c r="W144" s="12"/>
      <c r="X144" s="12"/>
      <c r="Y144" s="12"/>
      <c r="Z144" s="12"/>
      <c r="AA144" s="12"/>
      <c r="AB144" s="12"/>
      <c r="AC144" s="12"/>
      <c r="AD144" s="12"/>
      <c r="AE144" s="12"/>
      <c r="AR144" s="168" t="s">
        <v>82</v>
      </c>
      <c r="AT144" s="176" t="s">
        <v>74</v>
      </c>
      <c r="AU144" s="176" t="s">
        <v>85</v>
      </c>
      <c r="AY144" s="168" t="s">
        <v>253</v>
      </c>
      <c r="BK144" s="177">
        <f>SUM(BK145:BK187)</f>
        <v>0</v>
      </c>
    </row>
    <row r="145" s="2" customFormat="1" ht="33" customHeight="1">
      <c r="A145" s="38"/>
      <c r="B145" s="180"/>
      <c r="C145" s="181" t="s">
        <v>82</v>
      </c>
      <c r="D145" s="181" t="s">
        <v>258</v>
      </c>
      <c r="E145" s="182" t="s">
        <v>259</v>
      </c>
      <c r="F145" s="183" t="s">
        <v>260</v>
      </c>
      <c r="G145" s="184" t="s">
        <v>261</v>
      </c>
      <c r="H145" s="185">
        <v>1.3</v>
      </c>
      <c r="I145" s="186"/>
      <c r="J145" s="187">
        <f>ROUND(I145*H145,2)</f>
        <v>0</v>
      </c>
      <c r="K145" s="183" t="s">
        <v>262</v>
      </c>
      <c r="L145" s="39"/>
      <c r="M145" s="188" t="s">
        <v>1</v>
      </c>
      <c r="N145" s="189" t="s">
        <v>40</v>
      </c>
      <c r="O145" s="77"/>
      <c r="P145" s="190">
        <f>O145*H145</f>
        <v>0</v>
      </c>
      <c r="Q145" s="190">
        <v>2.5018699999999998</v>
      </c>
      <c r="R145" s="190">
        <f>Q145*H145</f>
        <v>3.2524310000000001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263</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266</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267</v>
      </c>
      <c r="G148" s="14"/>
      <c r="H148" s="205">
        <v>1.3</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1.3</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33" customHeight="1">
      <c r="A150" s="38"/>
      <c r="B150" s="180"/>
      <c r="C150" s="181" t="s">
        <v>85</v>
      </c>
      <c r="D150" s="181" t="s">
        <v>258</v>
      </c>
      <c r="E150" s="182" t="s">
        <v>269</v>
      </c>
      <c r="F150" s="183" t="s">
        <v>270</v>
      </c>
      <c r="G150" s="184" t="s">
        <v>261</v>
      </c>
      <c r="H150" s="185">
        <v>1.3</v>
      </c>
      <c r="I150" s="186"/>
      <c r="J150" s="187">
        <f>ROUND(I150*H150,2)</f>
        <v>0</v>
      </c>
      <c r="K150" s="183" t="s">
        <v>262</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271</v>
      </c>
    </row>
    <row r="151" s="2" customFormat="1" ht="16.5" customHeight="1">
      <c r="A151" s="38"/>
      <c r="B151" s="180"/>
      <c r="C151" s="181" t="s">
        <v>93</v>
      </c>
      <c r="D151" s="181" t="s">
        <v>258</v>
      </c>
      <c r="E151" s="182" t="s">
        <v>272</v>
      </c>
      <c r="F151" s="183" t="s">
        <v>273</v>
      </c>
      <c r="G151" s="184" t="s">
        <v>274</v>
      </c>
      <c r="H151" s="185">
        <v>0.025000000000000001</v>
      </c>
      <c r="I151" s="186"/>
      <c r="J151" s="187">
        <f>ROUND(I151*H151,2)</f>
        <v>0</v>
      </c>
      <c r="K151" s="183" t="s">
        <v>262</v>
      </c>
      <c r="L151" s="39"/>
      <c r="M151" s="188" t="s">
        <v>1</v>
      </c>
      <c r="N151" s="189" t="s">
        <v>40</v>
      </c>
      <c r="O151" s="77"/>
      <c r="P151" s="190">
        <f>O151*H151</f>
        <v>0</v>
      </c>
      <c r="Q151" s="190">
        <v>1.06277</v>
      </c>
      <c r="R151" s="190">
        <f>Q151*H151</f>
        <v>0.026569250000000003</v>
      </c>
      <c r="S151" s="190">
        <v>0</v>
      </c>
      <c r="T151" s="191">
        <f>S151*H151</f>
        <v>0</v>
      </c>
      <c r="U151" s="38"/>
      <c r="V151" s="38"/>
      <c r="W151" s="38"/>
      <c r="X151" s="38"/>
      <c r="Y151" s="38"/>
      <c r="Z151" s="38"/>
      <c r="AA151" s="38"/>
      <c r="AB151" s="38"/>
      <c r="AC151" s="38"/>
      <c r="AD151" s="38"/>
      <c r="AE151" s="38"/>
      <c r="AR151" s="192" t="s">
        <v>109</v>
      </c>
      <c r="AT151" s="192" t="s">
        <v>258</v>
      </c>
      <c r="AU151" s="192" t="s">
        <v>93</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275</v>
      </c>
    </row>
    <row r="152" s="13" customFormat="1">
      <c r="A152" s="13"/>
      <c r="B152" s="194"/>
      <c r="C152" s="13"/>
      <c r="D152" s="195" t="s">
        <v>264</v>
      </c>
      <c r="E152" s="196" t="s">
        <v>1</v>
      </c>
      <c r="F152" s="197" t="s">
        <v>265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3" customFormat="1">
      <c r="A153" s="13"/>
      <c r="B153" s="194"/>
      <c r="C153" s="13"/>
      <c r="D153" s="195" t="s">
        <v>264</v>
      </c>
      <c r="E153" s="196" t="s">
        <v>1</v>
      </c>
      <c r="F153" s="197" t="s">
        <v>266</v>
      </c>
      <c r="G153" s="13"/>
      <c r="H153" s="196" t="s">
        <v>1</v>
      </c>
      <c r="I153" s="198"/>
      <c r="J153" s="13"/>
      <c r="K153" s="13"/>
      <c r="L153" s="194"/>
      <c r="M153" s="199"/>
      <c r="N153" s="200"/>
      <c r="O153" s="200"/>
      <c r="P153" s="200"/>
      <c r="Q153" s="200"/>
      <c r="R153" s="200"/>
      <c r="S153" s="200"/>
      <c r="T153" s="201"/>
      <c r="U153" s="13"/>
      <c r="V153" s="13"/>
      <c r="W153" s="13"/>
      <c r="X153" s="13"/>
      <c r="Y153" s="13"/>
      <c r="Z153" s="13"/>
      <c r="AA153" s="13"/>
      <c r="AB153" s="13"/>
      <c r="AC153" s="13"/>
      <c r="AD153" s="13"/>
      <c r="AE153" s="13"/>
      <c r="AT153" s="196" t="s">
        <v>264</v>
      </c>
      <c r="AU153" s="196" t="s">
        <v>93</v>
      </c>
      <c r="AV153" s="13" t="s">
        <v>82</v>
      </c>
      <c r="AW153" s="13" t="s">
        <v>32</v>
      </c>
      <c r="AX153" s="13" t="s">
        <v>75</v>
      </c>
      <c r="AY153" s="196" t="s">
        <v>253</v>
      </c>
    </row>
    <row r="154" s="14" customFormat="1">
      <c r="A154" s="14"/>
      <c r="B154" s="202"/>
      <c r="C154" s="14"/>
      <c r="D154" s="195" t="s">
        <v>264</v>
      </c>
      <c r="E154" s="203" t="s">
        <v>1</v>
      </c>
      <c r="F154" s="204" t="s">
        <v>276</v>
      </c>
      <c r="G154" s="14"/>
      <c r="H154" s="205">
        <v>0.025000000000000001</v>
      </c>
      <c r="I154" s="206"/>
      <c r="J154" s="14"/>
      <c r="K154" s="14"/>
      <c r="L154" s="202"/>
      <c r="M154" s="207"/>
      <c r="N154" s="208"/>
      <c r="O154" s="208"/>
      <c r="P154" s="208"/>
      <c r="Q154" s="208"/>
      <c r="R154" s="208"/>
      <c r="S154" s="208"/>
      <c r="T154" s="209"/>
      <c r="U154" s="14"/>
      <c r="V154" s="14"/>
      <c r="W154" s="14"/>
      <c r="X154" s="14"/>
      <c r="Y154" s="14"/>
      <c r="Z154" s="14"/>
      <c r="AA154" s="14"/>
      <c r="AB154" s="14"/>
      <c r="AC154" s="14"/>
      <c r="AD154" s="14"/>
      <c r="AE154" s="14"/>
      <c r="AT154" s="203" t="s">
        <v>264</v>
      </c>
      <c r="AU154" s="203" t="s">
        <v>93</v>
      </c>
      <c r="AV154" s="14" t="s">
        <v>85</v>
      </c>
      <c r="AW154" s="14" t="s">
        <v>32</v>
      </c>
      <c r="AX154" s="14" t="s">
        <v>75</v>
      </c>
      <c r="AY154" s="203" t="s">
        <v>253</v>
      </c>
    </row>
    <row r="155" s="15" customFormat="1">
      <c r="A155" s="15"/>
      <c r="B155" s="210"/>
      <c r="C155" s="15"/>
      <c r="D155" s="195" t="s">
        <v>264</v>
      </c>
      <c r="E155" s="211" t="s">
        <v>1</v>
      </c>
      <c r="F155" s="212" t="s">
        <v>268</v>
      </c>
      <c r="G155" s="15"/>
      <c r="H155" s="213">
        <v>0.025000000000000001</v>
      </c>
      <c r="I155" s="214"/>
      <c r="J155" s="15"/>
      <c r="K155" s="15"/>
      <c r="L155" s="210"/>
      <c r="M155" s="215"/>
      <c r="N155" s="216"/>
      <c r="O155" s="216"/>
      <c r="P155" s="216"/>
      <c r="Q155" s="216"/>
      <c r="R155" s="216"/>
      <c r="S155" s="216"/>
      <c r="T155" s="217"/>
      <c r="U155" s="15"/>
      <c r="V155" s="15"/>
      <c r="W155" s="15"/>
      <c r="X155" s="15"/>
      <c r="Y155" s="15"/>
      <c r="Z155" s="15"/>
      <c r="AA155" s="15"/>
      <c r="AB155" s="15"/>
      <c r="AC155" s="15"/>
      <c r="AD155" s="15"/>
      <c r="AE155" s="15"/>
      <c r="AT155" s="211" t="s">
        <v>264</v>
      </c>
      <c r="AU155" s="211" t="s">
        <v>93</v>
      </c>
      <c r="AV155" s="15" t="s">
        <v>109</v>
      </c>
      <c r="AW155" s="15" t="s">
        <v>32</v>
      </c>
      <c r="AX155" s="15" t="s">
        <v>82</v>
      </c>
      <c r="AY155" s="211" t="s">
        <v>253</v>
      </c>
    </row>
    <row r="156" s="2" customFormat="1" ht="24.15" customHeight="1">
      <c r="A156" s="38"/>
      <c r="B156" s="180"/>
      <c r="C156" s="181" t="s">
        <v>109</v>
      </c>
      <c r="D156" s="181" t="s">
        <v>258</v>
      </c>
      <c r="E156" s="182" t="s">
        <v>277</v>
      </c>
      <c r="F156" s="183" t="s">
        <v>278</v>
      </c>
      <c r="G156" s="184" t="s">
        <v>279</v>
      </c>
      <c r="H156" s="185">
        <v>740.19000000000005</v>
      </c>
      <c r="I156" s="186"/>
      <c r="J156" s="187">
        <f>ROUND(I156*H156,2)</f>
        <v>0</v>
      </c>
      <c r="K156" s="183" t="s">
        <v>1</v>
      </c>
      <c r="L156" s="39"/>
      <c r="M156" s="188" t="s">
        <v>1</v>
      </c>
      <c r="N156" s="189" t="s">
        <v>40</v>
      </c>
      <c r="O156" s="77"/>
      <c r="P156" s="190">
        <f>O156*H156</f>
        <v>0</v>
      </c>
      <c r="Q156" s="190">
        <v>0.11</v>
      </c>
      <c r="R156" s="190">
        <f>Q156*H156</f>
        <v>81.420900000000003</v>
      </c>
      <c r="S156" s="190">
        <v>0</v>
      </c>
      <c r="T156" s="191">
        <f>S156*H156</f>
        <v>0</v>
      </c>
      <c r="U156" s="38"/>
      <c r="V156" s="38"/>
      <c r="W156" s="38"/>
      <c r="X156" s="38"/>
      <c r="Y156" s="38"/>
      <c r="Z156" s="38"/>
      <c r="AA156" s="38"/>
      <c r="AB156" s="38"/>
      <c r="AC156" s="38"/>
      <c r="AD156" s="38"/>
      <c r="AE156" s="38"/>
      <c r="AR156" s="192" t="s">
        <v>109</v>
      </c>
      <c r="AT156" s="192" t="s">
        <v>258</v>
      </c>
      <c r="AU156" s="192" t="s">
        <v>93</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280</v>
      </c>
    </row>
    <row r="157" s="13" customFormat="1">
      <c r="A157" s="13"/>
      <c r="B157" s="194"/>
      <c r="C157" s="13"/>
      <c r="D157" s="195" t="s">
        <v>264</v>
      </c>
      <c r="E157" s="196" t="s">
        <v>1</v>
      </c>
      <c r="F157" s="197" t="s">
        <v>265</v>
      </c>
      <c r="G157" s="13"/>
      <c r="H157" s="196" t="s">
        <v>1</v>
      </c>
      <c r="I157" s="198"/>
      <c r="J157" s="13"/>
      <c r="K157" s="13"/>
      <c r="L157" s="194"/>
      <c r="M157" s="199"/>
      <c r="N157" s="200"/>
      <c r="O157" s="200"/>
      <c r="P157" s="200"/>
      <c r="Q157" s="200"/>
      <c r="R157" s="200"/>
      <c r="S157" s="200"/>
      <c r="T157" s="201"/>
      <c r="U157" s="13"/>
      <c r="V157" s="13"/>
      <c r="W157" s="13"/>
      <c r="X157" s="13"/>
      <c r="Y157" s="13"/>
      <c r="Z157" s="13"/>
      <c r="AA157" s="13"/>
      <c r="AB157" s="13"/>
      <c r="AC157" s="13"/>
      <c r="AD157" s="13"/>
      <c r="AE157" s="13"/>
      <c r="AT157" s="196" t="s">
        <v>264</v>
      </c>
      <c r="AU157" s="196" t="s">
        <v>93</v>
      </c>
      <c r="AV157" s="13" t="s">
        <v>82</v>
      </c>
      <c r="AW157" s="13" t="s">
        <v>32</v>
      </c>
      <c r="AX157" s="13" t="s">
        <v>75</v>
      </c>
      <c r="AY157" s="196" t="s">
        <v>253</v>
      </c>
    </row>
    <row r="158" s="13" customFormat="1">
      <c r="A158" s="13"/>
      <c r="B158" s="194"/>
      <c r="C158" s="13"/>
      <c r="D158" s="195" t="s">
        <v>264</v>
      </c>
      <c r="E158" s="196" t="s">
        <v>1</v>
      </c>
      <c r="F158" s="197" t="s">
        <v>281</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4" customFormat="1">
      <c r="A159" s="14"/>
      <c r="B159" s="202"/>
      <c r="C159" s="14"/>
      <c r="D159" s="195" t="s">
        <v>264</v>
      </c>
      <c r="E159" s="203" t="s">
        <v>1</v>
      </c>
      <c r="F159" s="204" t="s">
        <v>282</v>
      </c>
      <c r="G159" s="14"/>
      <c r="H159" s="205">
        <v>740.19000000000005</v>
      </c>
      <c r="I159" s="206"/>
      <c r="J159" s="14"/>
      <c r="K159" s="14"/>
      <c r="L159" s="202"/>
      <c r="M159" s="207"/>
      <c r="N159" s="208"/>
      <c r="O159" s="208"/>
      <c r="P159" s="208"/>
      <c r="Q159" s="208"/>
      <c r="R159" s="208"/>
      <c r="S159" s="208"/>
      <c r="T159" s="209"/>
      <c r="U159" s="14"/>
      <c r="V159" s="14"/>
      <c r="W159" s="14"/>
      <c r="X159" s="14"/>
      <c r="Y159" s="14"/>
      <c r="Z159" s="14"/>
      <c r="AA159" s="14"/>
      <c r="AB159" s="14"/>
      <c r="AC159" s="14"/>
      <c r="AD159" s="14"/>
      <c r="AE159" s="14"/>
      <c r="AT159" s="203" t="s">
        <v>264</v>
      </c>
      <c r="AU159" s="203" t="s">
        <v>93</v>
      </c>
      <c r="AV159" s="14" t="s">
        <v>85</v>
      </c>
      <c r="AW159" s="14" t="s">
        <v>32</v>
      </c>
      <c r="AX159" s="14" t="s">
        <v>75</v>
      </c>
      <c r="AY159" s="203" t="s">
        <v>253</v>
      </c>
    </row>
    <row r="160" s="15" customFormat="1">
      <c r="A160" s="15"/>
      <c r="B160" s="210"/>
      <c r="C160" s="15"/>
      <c r="D160" s="195" t="s">
        <v>264</v>
      </c>
      <c r="E160" s="211" t="s">
        <v>1</v>
      </c>
      <c r="F160" s="212" t="s">
        <v>268</v>
      </c>
      <c r="G160" s="15"/>
      <c r="H160" s="213">
        <v>740.19000000000005</v>
      </c>
      <c r="I160" s="214"/>
      <c r="J160" s="15"/>
      <c r="K160" s="15"/>
      <c r="L160" s="210"/>
      <c r="M160" s="215"/>
      <c r="N160" s="216"/>
      <c r="O160" s="216"/>
      <c r="P160" s="216"/>
      <c r="Q160" s="216"/>
      <c r="R160" s="216"/>
      <c r="S160" s="216"/>
      <c r="T160" s="217"/>
      <c r="U160" s="15"/>
      <c r="V160" s="15"/>
      <c r="W160" s="15"/>
      <c r="X160" s="15"/>
      <c r="Y160" s="15"/>
      <c r="Z160" s="15"/>
      <c r="AA160" s="15"/>
      <c r="AB160" s="15"/>
      <c r="AC160" s="15"/>
      <c r="AD160" s="15"/>
      <c r="AE160" s="15"/>
      <c r="AT160" s="211" t="s">
        <v>264</v>
      </c>
      <c r="AU160" s="211" t="s">
        <v>93</v>
      </c>
      <c r="AV160" s="15" t="s">
        <v>109</v>
      </c>
      <c r="AW160" s="15" t="s">
        <v>32</v>
      </c>
      <c r="AX160" s="15" t="s">
        <v>82</v>
      </c>
      <c r="AY160" s="211" t="s">
        <v>253</v>
      </c>
    </row>
    <row r="161" s="2" customFormat="1" ht="24.15" customHeight="1">
      <c r="A161" s="38"/>
      <c r="B161" s="180"/>
      <c r="C161" s="181" t="s">
        <v>283</v>
      </c>
      <c r="D161" s="181" t="s">
        <v>258</v>
      </c>
      <c r="E161" s="182" t="s">
        <v>284</v>
      </c>
      <c r="F161" s="183" t="s">
        <v>285</v>
      </c>
      <c r="G161" s="184" t="s">
        <v>279</v>
      </c>
      <c r="H161" s="185">
        <v>1193.8199999999999</v>
      </c>
      <c r="I161" s="186"/>
      <c r="J161" s="187">
        <f>ROUND(I161*H161,2)</f>
        <v>0</v>
      </c>
      <c r="K161" s="183" t="s">
        <v>1</v>
      </c>
      <c r="L161" s="39"/>
      <c r="M161" s="188" t="s">
        <v>1</v>
      </c>
      <c r="N161" s="189" t="s">
        <v>40</v>
      </c>
      <c r="O161" s="77"/>
      <c r="P161" s="190">
        <f>O161*H161</f>
        <v>0</v>
      </c>
      <c r="Q161" s="190">
        <v>0.17999999999999999</v>
      </c>
      <c r="R161" s="190">
        <f>Q161*H161</f>
        <v>214.88759999999999</v>
      </c>
      <c r="S161" s="190">
        <v>0</v>
      </c>
      <c r="T161" s="191">
        <f>S161*H161</f>
        <v>0</v>
      </c>
      <c r="U161" s="38"/>
      <c r="V161" s="38"/>
      <c r="W161" s="38"/>
      <c r="X161" s="38"/>
      <c r="Y161" s="38"/>
      <c r="Z161" s="38"/>
      <c r="AA161" s="38"/>
      <c r="AB161" s="38"/>
      <c r="AC161" s="38"/>
      <c r="AD161" s="38"/>
      <c r="AE161" s="38"/>
      <c r="AR161" s="192" t="s">
        <v>109</v>
      </c>
      <c r="AT161" s="192" t="s">
        <v>258</v>
      </c>
      <c r="AU161" s="192" t="s">
        <v>93</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286</v>
      </c>
    </row>
    <row r="162" s="13" customFormat="1">
      <c r="A162" s="13"/>
      <c r="B162" s="194"/>
      <c r="C162" s="13"/>
      <c r="D162" s="195" t="s">
        <v>264</v>
      </c>
      <c r="E162" s="196" t="s">
        <v>1</v>
      </c>
      <c r="F162" s="197" t="s">
        <v>265</v>
      </c>
      <c r="G162" s="13"/>
      <c r="H162" s="196" t="s">
        <v>1</v>
      </c>
      <c r="I162" s="198"/>
      <c r="J162" s="13"/>
      <c r="K162" s="13"/>
      <c r="L162" s="194"/>
      <c r="M162" s="199"/>
      <c r="N162" s="200"/>
      <c r="O162" s="200"/>
      <c r="P162" s="200"/>
      <c r="Q162" s="200"/>
      <c r="R162" s="200"/>
      <c r="S162" s="200"/>
      <c r="T162" s="201"/>
      <c r="U162" s="13"/>
      <c r="V162" s="13"/>
      <c r="W162" s="13"/>
      <c r="X162" s="13"/>
      <c r="Y162" s="13"/>
      <c r="Z162" s="13"/>
      <c r="AA162" s="13"/>
      <c r="AB162" s="13"/>
      <c r="AC162" s="13"/>
      <c r="AD162" s="13"/>
      <c r="AE162" s="13"/>
      <c r="AT162" s="196" t="s">
        <v>264</v>
      </c>
      <c r="AU162" s="196" t="s">
        <v>93</v>
      </c>
      <c r="AV162" s="13" t="s">
        <v>82</v>
      </c>
      <c r="AW162" s="13" t="s">
        <v>32</v>
      </c>
      <c r="AX162" s="13" t="s">
        <v>75</v>
      </c>
      <c r="AY162" s="196" t="s">
        <v>253</v>
      </c>
    </row>
    <row r="163" s="13" customFormat="1">
      <c r="A163" s="13"/>
      <c r="B163" s="194"/>
      <c r="C163" s="13"/>
      <c r="D163" s="195" t="s">
        <v>264</v>
      </c>
      <c r="E163" s="196" t="s">
        <v>1</v>
      </c>
      <c r="F163" s="197" t="s">
        <v>287</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4" customFormat="1">
      <c r="A164" s="14"/>
      <c r="B164" s="202"/>
      <c r="C164" s="14"/>
      <c r="D164" s="195" t="s">
        <v>264</v>
      </c>
      <c r="E164" s="203" t="s">
        <v>1</v>
      </c>
      <c r="F164" s="204" t="s">
        <v>288</v>
      </c>
      <c r="G164" s="14"/>
      <c r="H164" s="205">
        <v>540.13999999999999</v>
      </c>
      <c r="I164" s="206"/>
      <c r="J164" s="14"/>
      <c r="K164" s="14"/>
      <c r="L164" s="202"/>
      <c r="M164" s="207"/>
      <c r="N164" s="208"/>
      <c r="O164" s="208"/>
      <c r="P164" s="208"/>
      <c r="Q164" s="208"/>
      <c r="R164" s="208"/>
      <c r="S164" s="208"/>
      <c r="T164" s="209"/>
      <c r="U164" s="14"/>
      <c r="V164" s="14"/>
      <c r="W164" s="14"/>
      <c r="X164" s="14"/>
      <c r="Y164" s="14"/>
      <c r="Z164" s="14"/>
      <c r="AA164" s="14"/>
      <c r="AB164" s="14"/>
      <c r="AC164" s="14"/>
      <c r="AD164" s="14"/>
      <c r="AE164" s="14"/>
      <c r="AT164" s="203" t="s">
        <v>264</v>
      </c>
      <c r="AU164" s="203" t="s">
        <v>93</v>
      </c>
      <c r="AV164" s="14" t="s">
        <v>85</v>
      </c>
      <c r="AW164" s="14" t="s">
        <v>32</v>
      </c>
      <c r="AX164" s="14" t="s">
        <v>75</v>
      </c>
      <c r="AY164" s="203" t="s">
        <v>253</v>
      </c>
    </row>
    <row r="165" s="13" customFormat="1">
      <c r="A165" s="13"/>
      <c r="B165" s="194"/>
      <c r="C165" s="13"/>
      <c r="D165" s="195" t="s">
        <v>264</v>
      </c>
      <c r="E165" s="196" t="s">
        <v>1</v>
      </c>
      <c r="F165" s="197" t="s">
        <v>289</v>
      </c>
      <c r="G165" s="13"/>
      <c r="H165" s="196" t="s">
        <v>1</v>
      </c>
      <c r="I165" s="198"/>
      <c r="J165" s="13"/>
      <c r="K165" s="13"/>
      <c r="L165" s="194"/>
      <c r="M165" s="199"/>
      <c r="N165" s="200"/>
      <c r="O165" s="200"/>
      <c r="P165" s="200"/>
      <c r="Q165" s="200"/>
      <c r="R165" s="200"/>
      <c r="S165" s="200"/>
      <c r="T165" s="201"/>
      <c r="U165" s="13"/>
      <c r="V165" s="13"/>
      <c r="W165" s="13"/>
      <c r="X165" s="13"/>
      <c r="Y165" s="13"/>
      <c r="Z165" s="13"/>
      <c r="AA165" s="13"/>
      <c r="AB165" s="13"/>
      <c r="AC165" s="13"/>
      <c r="AD165" s="13"/>
      <c r="AE165" s="13"/>
      <c r="AT165" s="196" t="s">
        <v>264</v>
      </c>
      <c r="AU165" s="196" t="s">
        <v>93</v>
      </c>
      <c r="AV165" s="13" t="s">
        <v>82</v>
      </c>
      <c r="AW165" s="13" t="s">
        <v>32</v>
      </c>
      <c r="AX165" s="13" t="s">
        <v>75</v>
      </c>
      <c r="AY165" s="196" t="s">
        <v>253</v>
      </c>
    </row>
    <row r="166" s="14" customFormat="1">
      <c r="A166" s="14"/>
      <c r="B166" s="202"/>
      <c r="C166" s="14"/>
      <c r="D166" s="195" t="s">
        <v>264</v>
      </c>
      <c r="E166" s="203" t="s">
        <v>1</v>
      </c>
      <c r="F166" s="204" t="s">
        <v>290</v>
      </c>
      <c r="G166" s="14"/>
      <c r="H166" s="205">
        <v>653.67999999999995</v>
      </c>
      <c r="I166" s="206"/>
      <c r="J166" s="14"/>
      <c r="K166" s="14"/>
      <c r="L166" s="202"/>
      <c r="M166" s="207"/>
      <c r="N166" s="208"/>
      <c r="O166" s="208"/>
      <c r="P166" s="208"/>
      <c r="Q166" s="208"/>
      <c r="R166" s="208"/>
      <c r="S166" s="208"/>
      <c r="T166" s="209"/>
      <c r="U166" s="14"/>
      <c r="V166" s="14"/>
      <c r="W166" s="14"/>
      <c r="X166" s="14"/>
      <c r="Y166" s="14"/>
      <c r="Z166" s="14"/>
      <c r="AA166" s="14"/>
      <c r="AB166" s="14"/>
      <c r="AC166" s="14"/>
      <c r="AD166" s="14"/>
      <c r="AE166" s="14"/>
      <c r="AT166" s="203" t="s">
        <v>264</v>
      </c>
      <c r="AU166" s="203" t="s">
        <v>93</v>
      </c>
      <c r="AV166" s="14" t="s">
        <v>85</v>
      </c>
      <c r="AW166" s="14" t="s">
        <v>32</v>
      </c>
      <c r="AX166" s="14" t="s">
        <v>75</v>
      </c>
      <c r="AY166" s="203" t="s">
        <v>253</v>
      </c>
    </row>
    <row r="167" s="15" customFormat="1">
      <c r="A167" s="15"/>
      <c r="B167" s="210"/>
      <c r="C167" s="15"/>
      <c r="D167" s="195" t="s">
        <v>264</v>
      </c>
      <c r="E167" s="211" t="s">
        <v>1</v>
      </c>
      <c r="F167" s="212" t="s">
        <v>268</v>
      </c>
      <c r="G167" s="15"/>
      <c r="H167" s="213">
        <v>1193.8199999999999</v>
      </c>
      <c r="I167" s="214"/>
      <c r="J167" s="15"/>
      <c r="K167" s="15"/>
      <c r="L167" s="210"/>
      <c r="M167" s="215"/>
      <c r="N167" s="216"/>
      <c r="O167" s="216"/>
      <c r="P167" s="216"/>
      <c r="Q167" s="216"/>
      <c r="R167" s="216"/>
      <c r="S167" s="216"/>
      <c r="T167" s="217"/>
      <c r="U167" s="15"/>
      <c r="V167" s="15"/>
      <c r="W167" s="15"/>
      <c r="X167" s="15"/>
      <c r="Y167" s="15"/>
      <c r="Z167" s="15"/>
      <c r="AA167" s="15"/>
      <c r="AB167" s="15"/>
      <c r="AC167" s="15"/>
      <c r="AD167" s="15"/>
      <c r="AE167" s="15"/>
      <c r="AT167" s="211" t="s">
        <v>264</v>
      </c>
      <c r="AU167" s="211" t="s">
        <v>93</v>
      </c>
      <c r="AV167" s="15" t="s">
        <v>109</v>
      </c>
      <c r="AW167" s="15" t="s">
        <v>32</v>
      </c>
      <c r="AX167" s="15" t="s">
        <v>82</v>
      </c>
      <c r="AY167" s="211" t="s">
        <v>253</v>
      </c>
    </row>
    <row r="168" s="2" customFormat="1" ht="33" customHeight="1">
      <c r="A168" s="38"/>
      <c r="B168" s="180"/>
      <c r="C168" s="181" t="s">
        <v>254</v>
      </c>
      <c r="D168" s="181" t="s">
        <v>258</v>
      </c>
      <c r="E168" s="182" t="s">
        <v>291</v>
      </c>
      <c r="F168" s="183" t="s">
        <v>292</v>
      </c>
      <c r="G168" s="184" t="s">
        <v>279</v>
      </c>
      <c r="H168" s="185">
        <v>16.309999999999999</v>
      </c>
      <c r="I168" s="186"/>
      <c r="J168" s="187">
        <f>ROUND(I168*H168,2)</f>
        <v>0</v>
      </c>
      <c r="K168" s="183" t="s">
        <v>1</v>
      </c>
      <c r="L168" s="39"/>
      <c r="M168" s="188" t="s">
        <v>1</v>
      </c>
      <c r="N168" s="189" t="s">
        <v>40</v>
      </c>
      <c r="O168" s="77"/>
      <c r="P168" s="190">
        <f>O168*H168</f>
        <v>0</v>
      </c>
      <c r="Q168" s="190">
        <v>0.17760000000000001</v>
      </c>
      <c r="R168" s="190">
        <f>Q168*H168</f>
        <v>2.8966560000000001</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293</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294</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3" customFormat="1">
      <c r="A171" s="13"/>
      <c r="B171" s="194"/>
      <c r="C171" s="13"/>
      <c r="D171" s="195" t="s">
        <v>264</v>
      </c>
      <c r="E171" s="196" t="s">
        <v>1</v>
      </c>
      <c r="F171" s="197" t="s">
        <v>295</v>
      </c>
      <c r="G171" s="13"/>
      <c r="H171" s="196" t="s">
        <v>1</v>
      </c>
      <c r="I171" s="198"/>
      <c r="J171" s="13"/>
      <c r="K171" s="13"/>
      <c r="L171" s="194"/>
      <c r="M171" s="199"/>
      <c r="N171" s="200"/>
      <c r="O171" s="200"/>
      <c r="P171" s="200"/>
      <c r="Q171" s="200"/>
      <c r="R171" s="200"/>
      <c r="S171" s="200"/>
      <c r="T171" s="201"/>
      <c r="U171" s="13"/>
      <c r="V171" s="13"/>
      <c r="W171" s="13"/>
      <c r="X171" s="13"/>
      <c r="Y171" s="13"/>
      <c r="Z171" s="13"/>
      <c r="AA171" s="13"/>
      <c r="AB171" s="13"/>
      <c r="AC171" s="13"/>
      <c r="AD171" s="13"/>
      <c r="AE171" s="13"/>
      <c r="AT171" s="196" t="s">
        <v>264</v>
      </c>
      <c r="AU171" s="196" t="s">
        <v>93</v>
      </c>
      <c r="AV171" s="13" t="s">
        <v>82</v>
      </c>
      <c r="AW171" s="13" t="s">
        <v>32</v>
      </c>
      <c r="AX171" s="13" t="s">
        <v>75</v>
      </c>
      <c r="AY171" s="196" t="s">
        <v>253</v>
      </c>
    </row>
    <row r="172" s="14" customFormat="1">
      <c r="A172" s="14"/>
      <c r="B172" s="202"/>
      <c r="C172" s="14"/>
      <c r="D172" s="195" t="s">
        <v>264</v>
      </c>
      <c r="E172" s="203" t="s">
        <v>1</v>
      </c>
      <c r="F172" s="204" t="s">
        <v>296</v>
      </c>
      <c r="G172" s="14"/>
      <c r="H172" s="205">
        <v>16.309999999999999</v>
      </c>
      <c r="I172" s="206"/>
      <c r="J172" s="14"/>
      <c r="K172" s="14"/>
      <c r="L172" s="202"/>
      <c r="M172" s="207"/>
      <c r="N172" s="208"/>
      <c r="O172" s="208"/>
      <c r="P172" s="208"/>
      <c r="Q172" s="208"/>
      <c r="R172" s="208"/>
      <c r="S172" s="208"/>
      <c r="T172" s="209"/>
      <c r="U172" s="14"/>
      <c r="V172" s="14"/>
      <c r="W172" s="14"/>
      <c r="X172" s="14"/>
      <c r="Y172" s="14"/>
      <c r="Z172" s="14"/>
      <c r="AA172" s="14"/>
      <c r="AB172" s="14"/>
      <c r="AC172" s="14"/>
      <c r="AD172" s="14"/>
      <c r="AE172" s="14"/>
      <c r="AT172" s="203" t="s">
        <v>264</v>
      </c>
      <c r="AU172" s="203" t="s">
        <v>93</v>
      </c>
      <c r="AV172" s="14" t="s">
        <v>85</v>
      </c>
      <c r="AW172" s="14" t="s">
        <v>32</v>
      </c>
      <c r="AX172" s="14" t="s">
        <v>75</v>
      </c>
      <c r="AY172" s="203" t="s">
        <v>253</v>
      </c>
    </row>
    <row r="173" s="15" customFormat="1">
      <c r="A173" s="15"/>
      <c r="B173" s="210"/>
      <c r="C173" s="15"/>
      <c r="D173" s="195" t="s">
        <v>264</v>
      </c>
      <c r="E173" s="211" t="s">
        <v>1</v>
      </c>
      <c r="F173" s="212" t="s">
        <v>268</v>
      </c>
      <c r="G173" s="15"/>
      <c r="H173" s="213">
        <v>16.309999999999999</v>
      </c>
      <c r="I173" s="214"/>
      <c r="J173" s="15"/>
      <c r="K173" s="15"/>
      <c r="L173" s="210"/>
      <c r="M173" s="215"/>
      <c r="N173" s="216"/>
      <c r="O173" s="216"/>
      <c r="P173" s="216"/>
      <c r="Q173" s="216"/>
      <c r="R173" s="216"/>
      <c r="S173" s="216"/>
      <c r="T173" s="217"/>
      <c r="U173" s="15"/>
      <c r="V173" s="15"/>
      <c r="W173" s="15"/>
      <c r="X173" s="15"/>
      <c r="Y173" s="15"/>
      <c r="Z173" s="15"/>
      <c r="AA173" s="15"/>
      <c r="AB173" s="15"/>
      <c r="AC173" s="15"/>
      <c r="AD173" s="15"/>
      <c r="AE173" s="15"/>
      <c r="AT173" s="211" t="s">
        <v>264</v>
      </c>
      <c r="AU173" s="211" t="s">
        <v>93</v>
      </c>
      <c r="AV173" s="15" t="s">
        <v>109</v>
      </c>
      <c r="AW173" s="15" t="s">
        <v>32</v>
      </c>
      <c r="AX173" s="15" t="s">
        <v>82</v>
      </c>
      <c r="AY173" s="211" t="s">
        <v>253</v>
      </c>
    </row>
    <row r="174" s="2" customFormat="1" ht="16.5" customHeight="1">
      <c r="A174" s="38"/>
      <c r="B174" s="180"/>
      <c r="C174" s="181" t="s">
        <v>297</v>
      </c>
      <c r="D174" s="181" t="s">
        <v>258</v>
      </c>
      <c r="E174" s="182" t="s">
        <v>298</v>
      </c>
      <c r="F174" s="183" t="s">
        <v>299</v>
      </c>
      <c r="G174" s="184" t="s">
        <v>279</v>
      </c>
      <c r="H174" s="185">
        <v>1967.4200000000001</v>
      </c>
      <c r="I174" s="186"/>
      <c r="J174" s="187">
        <f>ROUND(I174*H174,2)</f>
        <v>0</v>
      </c>
      <c r="K174" s="183" t="s">
        <v>262</v>
      </c>
      <c r="L174" s="39"/>
      <c r="M174" s="188" t="s">
        <v>1</v>
      </c>
      <c r="N174" s="189" t="s">
        <v>40</v>
      </c>
      <c r="O174" s="77"/>
      <c r="P174" s="190">
        <f>O174*H174</f>
        <v>0</v>
      </c>
      <c r="Q174" s="190">
        <v>0.00012999999999999999</v>
      </c>
      <c r="R174" s="190">
        <f>Q174*H174</f>
        <v>0.25576460000000001</v>
      </c>
      <c r="S174" s="190">
        <v>0</v>
      </c>
      <c r="T174" s="191">
        <f>S174*H174</f>
        <v>0</v>
      </c>
      <c r="U174" s="38"/>
      <c r="V174" s="38"/>
      <c r="W174" s="38"/>
      <c r="X174" s="38"/>
      <c r="Y174" s="38"/>
      <c r="Z174" s="38"/>
      <c r="AA174" s="38"/>
      <c r="AB174" s="38"/>
      <c r="AC174" s="38"/>
      <c r="AD174" s="38"/>
      <c r="AE174" s="38"/>
      <c r="AR174" s="192" t="s">
        <v>109</v>
      </c>
      <c r="AT174" s="192" t="s">
        <v>258</v>
      </c>
      <c r="AU174" s="192" t="s">
        <v>93</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300</v>
      </c>
    </row>
    <row r="175" s="13" customFormat="1">
      <c r="A175" s="13"/>
      <c r="B175" s="194"/>
      <c r="C175" s="13"/>
      <c r="D175" s="195" t="s">
        <v>264</v>
      </c>
      <c r="E175" s="196" t="s">
        <v>1</v>
      </c>
      <c r="F175" s="197" t="s">
        <v>265</v>
      </c>
      <c r="G175" s="13"/>
      <c r="H175" s="196" t="s">
        <v>1</v>
      </c>
      <c r="I175" s="198"/>
      <c r="J175" s="13"/>
      <c r="K175" s="13"/>
      <c r="L175" s="194"/>
      <c r="M175" s="199"/>
      <c r="N175" s="200"/>
      <c r="O175" s="200"/>
      <c r="P175" s="200"/>
      <c r="Q175" s="200"/>
      <c r="R175" s="200"/>
      <c r="S175" s="200"/>
      <c r="T175" s="201"/>
      <c r="U175" s="13"/>
      <c r="V175" s="13"/>
      <c r="W175" s="13"/>
      <c r="X175" s="13"/>
      <c r="Y175" s="13"/>
      <c r="Z175" s="13"/>
      <c r="AA175" s="13"/>
      <c r="AB175" s="13"/>
      <c r="AC175" s="13"/>
      <c r="AD175" s="13"/>
      <c r="AE175" s="13"/>
      <c r="AT175" s="196" t="s">
        <v>264</v>
      </c>
      <c r="AU175" s="196" t="s">
        <v>93</v>
      </c>
      <c r="AV175" s="13" t="s">
        <v>82</v>
      </c>
      <c r="AW175" s="13" t="s">
        <v>32</v>
      </c>
      <c r="AX175" s="13" t="s">
        <v>75</v>
      </c>
      <c r="AY175" s="196" t="s">
        <v>253</v>
      </c>
    </row>
    <row r="176" s="13" customFormat="1">
      <c r="A176" s="13"/>
      <c r="B176" s="194"/>
      <c r="C176" s="13"/>
      <c r="D176" s="195" t="s">
        <v>264</v>
      </c>
      <c r="E176" s="196" t="s">
        <v>1</v>
      </c>
      <c r="F176" s="197" t="s">
        <v>301</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287</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4" customFormat="1">
      <c r="A178" s="14"/>
      <c r="B178" s="202"/>
      <c r="C178" s="14"/>
      <c r="D178" s="195" t="s">
        <v>264</v>
      </c>
      <c r="E178" s="203" t="s">
        <v>1</v>
      </c>
      <c r="F178" s="204" t="s">
        <v>288</v>
      </c>
      <c r="G178" s="14"/>
      <c r="H178" s="205">
        <v>540.13999999999999</v>
      </c>
      <c r="I178" s="206"/>
      <c r="J178" s="14"/>
      <c r="K178" s="14"/>
      <c r="L178" s="202"/>
      <c r="M178" s="207"/>
      <c r="N178" s="208"/>
      <c r="O178" s="208"/>
      <c r="P178" s="208"/>
      <c r="Q178" s="208"/>
      <c r="R178" s="208"/>
      <c r="S178" s="208"/>
      <c r="T178" s="209"/>
      <c r="U178" s="14"/>
      <c r="V178" s="14"/>
      <c r="W178" s="14"/>
      <c r="X178" s="14"/>
      <c r="Y178" s="14"/>
      <c r="Z178" s="14"/>
      <c r="AA178" s="14"/>
      <c r="AB178" s="14"/>
      <c r="AC178" s="14"/>
      <c r="AD178" s="14"/>
      <c r="AE178" s="14"/>
      <c r="AT178" s="203" t="s">
        <v>264</v>
      </c>
      <c r="AU178" s="203" t="s">
        <v>93</v>
      </c>
      <c r="AV178" s="14" t="s">
        <v>85</v>
      </c>
      <c r="AW178" s="14" t="s">
        <v>32</v>
      </c>
      <c r="AX178" s="14" t="s">
        <v>75</v>
      </c>
      <c r="AY178" s="203" t="s">
        <v>253</v>
      </c>
    </row>
    <row r="179" s="13" customFormat="1">
      <c r="A179" s="13"/>
      <c r="B179" s="194"/>
      <c r="C179" s="13"/>
      <c r="D179" s="195" t="s">
        <v>264</v>
      </c>
      <c r="E179" s="196" t="s">
        <v>1</v>
      </c>
      <c r="F179" s="197" t="s">
        <v>295</v>
      </c>
      <c r="G179" s="13"/>
      <c r="H179" s="196" t="s">
        <v>1</v>
      </c>
      <c r="I179" s="198"/>
      <c r="J179" s="13"/>
      <c r="K179" s="13"/>
      <c r="L179" s="194"/>
      <c r="M179" s="199"/>
      <c r="N179" s="200"/>
      <c r="O179" s="200"/>
      <c r="P179" s="200"/>
      <c r="Q179" s="200"/>
      <c r="R179" s="200"/>
      <c r="S179" s="200"/>
      <c r="T179" s="201"/>
      <c r="U179" s="13"/>
      <c r="V179" s="13"/>
      <c r="W179" s="13"/>
      <c r="X179" s="13"/>
      <c r="Y179" s="13"/>
      <c r="Z179" s="13"/>
      <c r="AA179" s="13"/>
      <c r="AB179" s="13"/>
      <c r="AC179" s="13"/>
      <c r="AD179" s="13"/>
      <c r="AE179" s="13"/>
      <c r="AT179" s="196" t="s">
        <v>264</v>
      </c>
      <c r="AU179" s="196" t="s">
        <v>93</v>
      </c>
      <c r="AV179" s="13" t="s">
        <v>82</v>
      </c>
      <c r="AW179" s="13" t="s">
        <v>32</v>
      </c>
      <c r="AX179" s="13" t="s">
        <v>75</v>
      </c>
      <c r="AY179" s="196" t="s">
        <v>253</v>
      </c>
    </row>
    <row r="180" s="14" customFormat="1">
      <c r="A180" s="14"/>
      <c r="B180" s="202"/>
      <c r="C180" s="14"/>
      <c r="D180" s="195" t="s">
        <v>264</v>
      </c>
      <c r="E180" s="203" t="s">
        <v>1</v>
      </c>
      <c r="F180" s="204" t="s">
        <v>296</v>
      </c>
      <c r="G180" s="14"/>
      <c r="H180" s="205">
        <v>16.309999999999999</v>
      </c>
      <c r="I180" s="206"/>
      <c r="J180" s="14"/>
      <c r="K180" s="14"/>
      <c r="L180" s="202"/>
      <c r="M180" s="207"/>
      <c r="N180" s="208"/>
      <c r="O180" s="208"/>
      <c r="P180" s="208"/>
      <c r="Q180" s="208"/>
      <c r="R180" s="208"/>
      <c r="S180" s="208"/>
      <c r="T180" s="209"/>
      <c r="U180" s="14"/>
      <c r="V180" s="14"/>
      <c r="W180" s="14"/>
      <c r="X180" s="14"/>
      <c r="Y180" s="14"/>
      <c r="Z180" s="14"/>
      <c r="AA180" s="14"/>
      <c r="AB180" s="14"/>
      <c r="AC180" s="14"/>
      <c r="AD180" s="14"/>
      <c r="AE180" s="14"/>
      <c r="AT180" s="203" t="s">
        <v>264</v>
      </c>
      <c r="AU180" s="203" t="s">
        <v>93</v>
      </c>
      <c r="AV180" s="14" t="s">
        <v>85</v>
      </c>
      <c r="AW180" s="14" t="s">
        <v>32</v>
      </c>
      <c r="AX180" s="14" t="s">
        <v>75</v>
      </c>
      <c r="AY180" s="203" t="s">
        <v>253</v>
      </c>
    </row>
    <row r="181" s="13" customFormat="1">
      <c r="A181" s="13"/>
      <c r="B181" s="194"/>
      <c r="C181" s="13"/>
      <c r="D181" s="195" t="s">
        <v>264</v>
      </c>
      <c r="E181" s="196" t="s">
        <v>1</v>
      </c>
      <c r="F181" s="197" t="s">
        <v>289</v>
      </c>
      <c r="G181" s="13"/>
      <c r="H181" s="196" t="s">
        <v>1</v>
      </c>
      <c r="I181" s="198"/>
      <c r="J181" s="13"/>
      <c r="K181" s="13"/>
      <c r="L181" s="194"/>
      <c r="M181" s="199"/>
      <c r="N181" s="200"/>
      <c r="O181" s="200"/>
      <c r="P181" s="200"/>
      <c r="Q181" s="200"/>
      <c r="R181" s="200"/>
      <c r="S181" s="200"/>
      <c r="T181" s="201"/>
      <c r="U181" s="13"/>
      <c r="V181" s="13"/>
      <c r="W181" s="13"/>
      <c r="X181" s="13"/>
      <c r="Y181" s="13"/>
      <c r="Z181" s="13"/>
      <c r="AA181" s="13"/>
      <c r="AB181" s="13"/>
      <c r="AC181" s="13"/>
      <c r="AD181" s="13"/>
      <c r="AE181" s="13"/>
      <c r="AT181" s="196" t="s">
        <v>264</v>
      </c>
      <c r="AU181" s="196" t="s">
        <v>93</v>
      </c>
      <c r="AV181" s="13" t="s">
        <v>82</v>
      </c>
      <c r="AW181" s="13" t="s">
        <v>32</v>
      </c>
      <c r="AX181" s="13" t="s">
        <v>75</v>
      </c>
      <c r="AY181" s="196" t="s">
        <v>253</v>
      </c>
    </row>
    <row r="182" s="14" customFormat="1">
      <c r="A182" s="14"/>
      <c r="B182" s="202"/>
      <c r="C182" s="14"/>
      <c r="D182" s="195" t="s">
        <v>264</v>
      </c>
      <c r="E182" s="203" t="s">
        <v>1</v>
      </c>
      <c r="F182" s="204" t="s">
        <v>290</v>
      </c>
      <c r="G182" s="14"/>
      <c r="H182" s="205">
        <v>653.67999999999995</v>
      </c>
      <c r="I182" s="206"/>
      <c r="J182" s="14"/>
      <c r="K182" s="14"/>
      <c r="L182" s="202"/>
      <c r="M182" s="207"/>
      <c r="N182" s="208"/>
      <c r="O182" s="208"/>
      <c r="P182" s="208"/>
      <c r="Q182" s="208"/>
      <c r="R182" s="208"/>
      <c r="S182" s="208"/>
      <c r="T182" s="209"/>
      <c r="U182" s="14"/>
      <c r="V182" s="14"/>
      <c r="W182" s="14"/>
      <c r="X182" s="14"/>
      <c r="Y182" s="14"/>
      <c r="Z182" s="14"/>
      <c r="AA182" s="14"/>
      <c r="AB182" s="14"/>
      <c r="AC182" s="14"/>
      <c r="AD182" s="14"/>
      <c r="AE182" s="14"/>
      <c r="AT182" s="203" t="s">
        <v>264</v>
      </c>
      <c r="AU182" s="203" t="s">
        <v>93</v>
      </c>
      <c r="AV182" s="14" t="s">
        <v>85</v>
      </c>
      <c r="AW182" s="14" t="s">
        <v>32</v>
      </c>
      <c r="AX182" s="14" t="s">
        <v>75</v>
      </c>
      <c r="AY182" s="203" t="s">
        <v>253</v>
      </c>
    </row>
    <row r="183" s="13" customFormat="1">
      <c r="A183" s="13"/>
      <c r="B183" s="194"/>
      <c r="C183" s="13"/>
      <c r="D183" s="195" t="s">
        <v>264</v>
      </c>
      <c r="E183" s="196" t="s">
        <v>1</v>
      </c>
      <c r="F183" s="197" t="s">
        <v>281</v>
      </c>
      <c r="G183" s="13"/>
      <c r="H183" s="196" t="s">
        <v>1</v>
      </c>
      <c r="I183" s="198"/>
      <c r="J183" s="13"/>
      <c r="K183" s="13"/>
      <c r="L183" s="194"/>
      <c r="M183" s="199"/>
      <c r="N183" s="200"/>
      <c r="O183" s="200"/>
      <c r="P183" s="200"/>
      <c r="Q183" s="200"/>
      <c r="R183" s="200"/>
      <c r="S183" s="200"/>
      <c r="T183" s="201"/>
      <c r="U183" s="13"/>
      <c r="V183" s="13"/>
      <c r="W183" s="13"/>
      <c r="X183" s="13"/>
      <c r="Y183" s="13"/>
      <c r="Z183" s="13"/>
      <c r="AA183" s="13"/>
      <c r="AB183" s="13"/>
      <c r="AC183" s="13"/>
      <c r="AD183" s="13"/>
      <c r="AE183" s="13"/>
      <c r="AT183" s="196" t="s">
        <v>264</v>
      </c>
      <c r="AU183" s="196" t="s">
        <v>93</v>
      </c>
      <c r="AV183" s="13" t="s">
        <v>82</v>
      </c>
      <c r="AW183" s="13" t="s">
        <v>32</v>
      </c>
      <c r="AX183" s="13" t="s">
        <v>75</v>
      </c>
      <c r="AY183" s="196" t="s">
        <v>253</v>
      </c>
    </row>
    <row r="184" s="14" customFormat="1">
      <c r="A184" s="14"/>
      <c r="B184" s="202"/>
      <c r="C184" s="14"/>
      <c r="D184" s="195" t="s">
        <v>264</v>
      </c>
      <c r="E184" s="203" t="s">
        <v>1</v>
      </c>
      <c r="F184" s="204" t="s">
        <v>282</v>
      </c>
      <c r="G184" s="14"/>
      <c r="H184" s="205">
        <v>740.19000000000005</v>
      </c>
      <c r="I184" s="206"/>
      <c r="J184" s="14"/>
      <c r="K184" s="14"/>
      <c r="L184" s="202"/>
      <c r="M184" s="207"/>
      <c r="N184" s="208"/>
      <c r="O184" s="208"/>
      <c r="P184" s="208"/>
      <c r="Q184" s="208"/>
      <c r="R184" s="208"/>
      <c r="S184" s="208"/>
      <c r="T184" s="209"/>
      <c r="U184" s="14"/>
      <c r="V184" s="14"/>
      <c r="W184" s="14"/>
      <c r="X184" s="14"/>
      <c r="Y184" s="14"/>
      <c r="Z184" s="14"/>
      <c r="AA184" s="14"/>
      <c r="AB184" s="14"/>
      <c r="AC184" s="14"/>
      <c r="AD184" s="14"/>
      <c r="AE184" s="14"/>
      <c r="AT184" s="203" t="s">
        <v>264</v>
      </c>
      <c r="AU184" s="203" t="s">
        <v>93</v>
      </c>
      <c r="AV184" s="14" t="s">
        <v>85</v>
      </c>
      <c r="AW184" s="14" t="s">
        <v>32</v>
      </c>
      <c r="AX184" s="14" t="s">
        <v>75</v>
      </c>
      <c r="AY184" s="203" t="s">
        <v>253</v>
      </c>
    </row>
    <row r="185" s="13" customFormat="1">
      <c r="A185" s="13"/>
      <c r="B185" s="194"/>
      <c r="C185" s="13"/>
      <c r="D185" s="195" t="s">
        <v>264</v>
      </c>
      <c r="E185" s="196" t="s">
        <v>1</v>
      </c>
      <c r="F185" s="197" t="s">
        <v>266</v>
      </c>
      <c r="G185" s="13"/>
      <c r="H185" s="196" t="s">
        <v>1</v>
      </c>
      <c r="I185" s="198"/>
      <c r="J185" s="13"/>
      <c r="K185" s="13"/>
      <c r="L185" s="194"/>
      <c r="M185" s="199"/>
      <c r="N185" s="200"/>
      <c r="O185" s="200"/>
      <c r="P185" s="200"/>
      <c r="Q185" s="200"/>
      <c r="R185" s="200"/>
      <c r="S185" s="200"/>
      <c r="T185" s="201"/>
      <c r="U185" s="13"/>
      <c r="V185" s="13"/>
      <c r="W185" s="13"/>
      <c r="X185" s="13"/>
      <c r="Y185" s="13"/>
      <c r="Z185" s="13"/>
      <c r="AA185" s="13"/>
      <c r="AB185" s="13"/>
      <c r="AC185" s="13"/>
      <c r="AD185" s="13"/>
      <c r="AE185" s="13"/>
      <c r="AT185" s="196" t="s">
        <v>264</v>
      </c>
      <c r="AU185" s="196" t="s">
        <v>93</v>
      </c>
      <c r="AV185" s="13" t="s">
        <v>82</v>
      </c>
      <c r="AW185" s="13" t="s">
        <v>32</v>
      </c>
      <c r="AX185" s="13" t="s">
        <v>75</v>
      </c>
      <c r="AY185" s="196" t="s">
        <v>253</v>
      </c>
    </row>
    <row r="186" s="14" customFormat="1">
      <c r="A186" s="14"/>
      <c r="B186" s="202"/>
      <c r="C186" s="14"/>
      <c r="D186" s="195" t="s">
        <v>264</v>
      </c>
      <c r="E186" s="203" t="s">
        <v>1</v>
      </c>
      <c r="F186" s="204" t="s">
        <v>302</v>
      </c>
      <c r="G186" s="14"/>
      <c r="H186" s="205">
        <v>17.100000000000001</v>
      </c>
      <c r="I186" s="206"/>
      <c r="J186" s="14"/>
      <c r="K186" s="14"/>
      <c r="L186" s="202"/>
      <c r="M186" s="207"/>
      <c r="N186" s="208"/>
      <c r="O186" s="208"/>
      <c r="P186" s="208"/>
      <c r="Q186" s="208"/>
      <c r="R186" s="208"/>
      <c r="S186" s="208"/>
      <c r="T186" s="209"/>
      <c r="U186" s="14"/>
      <c r="V186" s="14"/>
      <c r="W186" s="14"/>
      <c r="X186" s="14"/>
      <c r="Y186" s="14"/>
      <c r="Z186" s="14"/>
      <c r="AA186" s="14"/>
      <c r="AB186" s="14"/>
      <c r="AC186" s="14"/>
      <c r="AD186" s="14"/>
      <c r="AE186" s="14"/>
      <c r="AT186" s="203" t="s">
        <v>264</v>
      </c>
      <c r="AU186" s="203" t="s">
        <v>93</v>
      </c>
      <c r="AV186" s="14" t="s">
        <v>85</v>
      </c>
      <c r="AW186" s="14" t="s">
        <v>32</v>
      </c>
      <c r="AX186" s="14" t="s">
        <v>75</v>
      </c>
      <c r="AY186" s="203" t="s">
        <v>253</v>
      </c>
    </row>
    <row r="187" s="15" customFormat="1">
      <c r="A187" s="15"/>
      <c r="B187" s="210"/>
      <c r="C187" s="15"/>
      <c r="D187" s="195" t="s">
        <v>264</v>
      </c>
      <c r="E187" s="211" t="s">
        <v>1</v>
      </c>
      <c r="F187" s="212" t="s">
        <v>268</v>
      </c>
      <c r="G187" s="15"/>
      <c r="H187" s="213">
        <v>1967.4199999999999</v>
      </c>
      <c r="I187" s="214"/>
      <c r="J187" s="15"/>
      <c r="K187" s="15"/>
      <c r="L187" s="210"/>
      <c r="M187" s="215"/>
      <c r="N187" s="216"/>
      <c r="O187" s="216"/>
      <c r="P187" s="216"/>
      <c r="Q187" s="216"/>
      <c r="R187" s="216"/>
      <c r="S187" s="216"/>
      <c r="T187" s="217"/>
      <c r="U187" s="15"/>
      <c r="V187" s="15"/>
      <c r="W187" s="15"/>
      <c r="X187" s="15"/>
      <c r="Y187" s="15"/>
      <c r="Z187" s="15"/>
      <c r="AA187" s="15"/>
      <c r="AB187" s="15"/>
      <c r="AC187" s="15"/>
      <c r="AD187" s="15"/>
      <c r="AE187" s="15"/>
      <c r="AT187" s="211" t="s">
        <v>264</v>
      </c>
      <c r="AU187" s="211" t="s">
        <v>93</v>
      </c>
      <c r="AV187" s="15" t="s">
        <v>109</v>
      </c>
      <c r="AW187" s="15" t="s">
        <v>32</v>
      </c>
      <c r="AX187" s="15" t="s">
        <v>82</v>
      </c>
      <c r="AY187" s="211" t="s">
        <v>253</v>
      </c>
    </row>
    <row r="188" s="12" customFormat="1" ht="22.8" customHeight="1">
      <c r="A188" s="12"/>
      <c r="B188" s="167"/>
      <c r="C188" s="12"/>
      <c r="D188" s="168" t="s">
        <v>74</v>
      </c>
      <c r="E188" s="178" t="s">
        <v>303</v>
      </c>
      <c r="F188" s="178" t="s">
        <v>304</v>
      </c>
      <c r="G188" s="12"/>
      <c r="H188" s="12"/>
      <c r="I188" s="170"/>
      <c r="J188" s="179">
        <f>BK188</f>
        <v>0</v>
      </c>
      <c r="K188" s="12"/>
      <c r="L188" s="167"/>
      <c r="M188" s="172"/>
      <c r="N188" s="173"/>
      <c r="O188" s="173"/>
      <c r="P188" s="174">
        <f>SUM(P189:P193)</f>
        <v>0</v>
      </c>
      <c r="Q188" s="173"/>
      <c r="R188" s="174">
        <f>SUM(R189:R193)</f>
        <v>0.33976460000000003</v>
      </c>
      <c r="S188" s="173"/>
      <c r="T188" s="175">
        <f>SUM(T189:T193)</f>
        <v>0</v>
      </c>
      <c r="U188" s="12"/>
      <c r="V188" s="12"/>
      <c r="W188" s="12"/>
      <c r="X188" s="12"/>
      <c r="Y188" s="12"/>
      <c r="Z188" s="12"/>
      <c r="AA188" s="12"/>
      <c r="AB188" s="12"/>
      <c r="AC188" s="12"/>
      <c r="AD188" s="12"/>
      <c r="AE188" s="12"/>
      <c r="AR188" s="168" t="s">
        <v>82</v>
      </c>
      <c r="AT188" s="176" t="s">
        <v>74</v>
      </c>
      <c r="AU188" s="176" t="s">
        <v>82</v>
      </c>
      <c r="AY188" s="168" t="s">
        <v>253</v>
      </c>
      <c r="BK188" s="177">
        <f>SUM(BK189:BK193)</f>
        <v>0</v>
      </c>
    </row>
    <row r="189" s="2" customFormat="1" ht="33" customHeight="1">
      <c r="A189" s="38"/>
      <c r="B189" s="180"/>
      <c r="C189" s="181" t="s">
        <v>305</v>
      </c>
      <c r="D189" s="181" t="s">
        <v>258</v>
      </c>
      <c r="E189" s="182" t="s">
        <v>306</v>
      </c>
      <c r="F189" s="183" t="s">
        <v>307</v>
      </c>
      <c r="G189" s="184" t="s">
        <v>279</v>
      </c>
      <c r="H189" s="185">
        <v>1967.4200000000001</v>
      </c>
      <c r="I189" s="186"/>
      <c r="J189" s="187">
        <f>ROUND(I189*H189,2)</f>
        <v>0</v>
      </c>
      <c r="K189" s="183" t="s">
        <v>262</v>
      </c>
      <c r="L189" s="39"/>
      <c r="M189" s="188" t="s">
        <v>1</v>
      </c>
      <c r="N189" s="189" t="s">
        <v>40</v>
      </c>
      <c r="O189" s="77"/>
      <c r="P189" s="190">
        <f>O189*H189</f>
        <v>0</v>
      </c>
      <c r="Q189" s="190">
        <v>0.00012999999999999999</v>
      </c>
      <c r="R189" s="190">
        <f>Q189*H189</f>
        <v>0.25576460000000001</v>
      </c>
      <c r="S189" s="190">
        <v>0</v>
      </c>
      <c r="T189" s="191">
        <f>S189*H189</f>
        <v>0</v>
      </c>
      <c r="U189" s="38"/>
      <c r="V189" s="38"/>
      <c r="W189" s="38"/>
      <c r="X189" s="38"/>
      <c r="Y189" s="38"/>
      <c r="Z189" s="38"/>
      <c r="AA189" s="38"/>
      <c r="AB189" s="38"/>
      <c r="AC189" s="38"/>
      <c r="AD189" s="38"/>
      <c r="AE189" s="38"/>
      <c r="AR189" s="192" t="s">
        <v>109</v>
      </c>
      <c r="AT189" s="192" t="s">
        <v>258</v>
      </c>
      <c r="AU189" s="192" t="s">
        <v>85</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308</v>
      </c>
    </row>
    <row r="190" s="14" customFormat="1">
      <c r="A190" s="14"/>
      <c r="B190" s="202"/>
      <c r="C190" s="14"/>
      <c r="D190" s="195" t="s">
        <v>264</v>
      </c>
      <c r="E190" s="203" t="s">
        <v>1</v>
      </c>
      <c r="F190" s="204" t="s">
        <v>309</v>
      </c>
      <c r="G190" s="14"/>
      <c r="H190" s="205">
        <v>1967.4200000000001</v>
      </c>
      <c r="I190" s="206"/>
      <c r="J190" s="14"/>
      <c r="K190" s="14"/>
      <c r="L190" s="202"/>
      <c r="M190" s="207"/>
      <c r="N190" s="208"/>
      <c r="O190" s="208"/>
      <c r="P190" s="208"/>
      <c r="Q190" s="208"/>
      <c r="R190" s="208"/>
      <c r="S190" s="208"/>
      <c r="T190" s="209"/>
      <c r="U190" s="14"/>
      <c r="V190" s="14"/>
      <c r="W190" s="14"/>
      <c r="X190" s="14"/>
      <c r="Y190" s="14"/>
      <c r="Z190" s="14"/>
      <c r="AA190" s="14"/>
      <c r="AB190" s="14"/>
      <c r="AC190" s="14"/>
      <c r="AD190" s="14"/>
      <c r="AE190" s="14"/>
      <c r="AT190" s="203" t="s">
        <v>264</v>
      </c>
      <c r="AU190" s="203" t="s">
        <v>85</v>
      </c>
      <c r="AV190" s="14" t="s">
        <v>85</v>
      </c>
      <c r="AW190" s="14" t="s">
        <v>32</v>
      </c>
      <c r="AX190" s="14" t="s">
        <v>75</v>
      </c>
      <c r="AY190" s="203" t="s">
        <v>253</v>
      </c>
    </row>
    <row r="191" s="15" customFormat="1">
      <c r="A191" s="15"/>
      <c r="B191" s="210"/>
      <c r="C191" s="15"/>
      <c r="D191" s="195" t="s">
        <v>264</v>
      </c>
      <c r="E191" s="211" t="s">
        <v>1</v>
      </c>
      <c r="F191" s="212" t="s">
        <v>268</v>
      </c>
      <c r="G191" s="15"/>
      <c r="H191" s="213">
        <v>1967.4200000000001</v>
      </c>
      <c r="I191" s="214"/>
      <c r="J191" s="15"/>
      <c r="K191" s="15"/>
      <c r="L191" s="210"/>
      <c r="M191" s="215"/>
      <c r="N191" s="216"/>
      <c r="O191" s="216"/>
      <c r="P191" s="216"/>
      <c r="Q191" s="216"/>
      <c r="R191" s="216"/>
      <c r="S191" s="216"/>
      <c r="T191" s="217"/>
      <c r="U191" s="15"/>
      <c r="V191" s="15"/>
      <c r="W191" s="15"/>
      <c r="X191" s="15"/>
      <c r="Y191" s="15"/>
      <c r="Z191" s="15"/>
      <c r="AA191" s="15"/>
      <c r="AB191" s="15"/>
      <c r="AC191" s="15"/>
      <c r="AD191" s="15"/>
      <c r="AE191" s="15"/>
      <c r="AT191" s="211" t="s">
        <v>264</v>
      </c>
      <c r="AU191" s="211" t="s">
        <v>85</v>
      </c>
      <c r="AV191" s="15" t="s">
        <v>109</v>
      </c>
      <c r="AW191" s="15" t="s">
        <v>32</v>
      </c>
      <c r="AX191" s="15" t="s">
        <v>82</v>
      </c>
      <c r="AY191" s="211" t="s">
        <v>253</v>
      </c>
    </row>
    <row r="192" s="2" customFormat="1" ht="24.15" customHeight="1">
      <c r="A192" s="38"/>
      <c r="B192" s="180"/>
      <c r="C192" s="181" t="s">
        <v>303</v>
      </c>
      <c r="D192" s="181" t="s">
        <v>258</v>
      </c>
      <c r="E192" s="182" t="s">
        <v>310</v>
      </c>
      <c r="F192" s="183" t="s">
        <v>311</v>
      </c>
      <c r="G192" s="184" t="s">
        <v>279</v>
      </c>
      <c r="H192" s="185">
        <v>2100</v>
      </c>
      <c r="I192" s="186"/>
      <c r="J192" s="187">
        <f>ROUND(I192*H192,2)</f>
        <v>0</v>
      </c>
      <c r="K192" s="183" t="s">
        <v>262</v>
      </c>
      <c r="L192" s="39"/>
      <c r="M192" s="188" t="s">
        <v>1</v>
      </c>
      <c r="N192" s="189" t="s">
        <v>40</v>
      </c>
      <c r="O192" s="77"/>
      <c r="P192" s="190">
        <f>O192*H192</f>
        <v>0</v>
      </c>
      <c r="Q192" s="190">
        <v>4.0000000000000003E-05</v>
      </c>
      <c r="R192" s="190">
        <f>Q192*H192</f>
        <v>0.084000000000000005</v>
      </c>
      <c r="S192" s="190">
        <v>0</v>
      </c>
      <c r="T192" s="191">
        <f>S192*H192</f>
        <v>0</v>
      </c>
      <c r="U192" s="38"/>
      <c r="V192" s="38"/>
      <c r="W192" s="38"/>
      <c r="X192" s="38"/>
      <c r="Y192" s="38"/>
      <c r="Z192" s="38"/>
      <c r="AA192" s="38"/>
      <c r="AB192" s="38"/>
      <c r="AC192" s="38"/>
      <c r="AD192" s="38"/>
      <c r="AE192" s="38"/>
      <c r="AR192" s="192" t="s">
        <v>109</v>
      </c>
      <c r="AT192" s="192" t="s">
        <v>258</v>
      </c>
      <c r="AU192" s="192" t="s">
        <v>85</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312</v>
      </c>
    </row>
    <row r="193" s="2" customFormat="1" ht="24.15" customHeight="1">
      <c r="A193" s="38"/>
      <c r="B193" s="180"/>
      <c r="C193" s="181" t="s">
        <v>313</v>
      </c>
      <c r="D193" s="181" t="s">
        <v>258</v>
      </c>
      <c r="E193" s="182" t="s">
        <v>314</v>
      </c>
      <c r="F193" s="183" t="s">
        <v>315</v>
      </c>
      <c r="G193" s="184" t="s">
        <v>316</v>
      </c>
      <c r="H193" s="185">
        <v>50</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317</v>
      </c>
    </row>
    <row r="194" s="12" customFormat="1" ht="22.8" customHeight="1">
      <c r="A194" s="12"/>
      <c r="B194" s="167"/>
      <c r="C194" s="12"/>
      <c r="D194" s="168" t="s">
        <v>74</v>
      </c>
      <c r="E194" s="178" t="s">
        <v>318</v>
      </c>
      <c r="F194" s="178" t="s">
        <v>319</v>
      </c>
      <c r="G194" s="12"/>
      <c r="H194" s="12"/>
      <c r="I194" s="170"/>
      <c r="J194" s="179">
        <f>BK194</f>
        <v>0</v>
      </c>
      <c r="K194" s="12"/>
      <c r="L194" s="167"/>
      <c r="M194" s="172"/>
      <c r="N194" s="173"/>
      <c r="O194" s="173"/>
      <c r="P194" s="174">
        <f>SUM(P195:P196)</f>
        <v>0</v>
      </c>
      <c r="Q194" s="173"/>
      <c r="R194" s="174">
        <f>SUM(R195:R196)</f>
        <v>0</v>
      </c>
      <c r="S194" s="173"/>
      <c r="T194" s="175">
        <f>SUM(T195:T196)</f>
        <v>0</v>
      </c>
      <c r="U194" s="12"/>
      <c r="V194" s="12"/>
      <c r="W194" s="12"/>
      <c r="X194" s="12"/>
      <c r="Y194" s="12"/>
      <c r="Z194" s="12"/>
      <c r="AA194" s="12"/>
      <c r="AB194" s="12"/>
      <c r="AC194" s="12"/>
      <c r="AD194" s="12"/>
      <c r="AE194" s="12"/>
      <c r="AR194" s="168" t="s">
        <v>82</v>
      </c>
      <c r="AT194" s="176" t="s">
        <v>74</v>
      </c>
      <c r="AU194" s="176" t="s">
        <v>82</v>
      </c>
      <c r="AY194" s="168" t="s">
        <v>253</v>
      </c>
      <c r="BK194" s="177">
        <f>SUM(BK195:BK196)</f>
        <v>0</v>
      </c>
    </row>
    <row r="195" s="2" customFormat="1" ht="33" customHeight="1">
      <c r="A195" s="38"/>
      <c r="B195" s="180"/>
      <c r="C195" s="181" t="s">
        <v>320</v>
      </c>
      <c r="D195" s="181" t="s">
        <v>258</v>
      </c>
      <c r="E195" s="182" t="s">
        <v>321</v>
      </c>
      <c r="F195" s="183" t="s">
        <v>322</v>
      </c>
      <c r="G195" s="184" t="s">
        <v>274</v>
      </c>
      <c r="H195" s="185">
        <v>303.07999999999998</v>
      </c>
      <c r="I195" s="186"/>
      <c r="J195" s="187">
        <f>ROUND(I195*H195,2)</f>
        <v>0</v>
      </c>
      <c r="K195" s="183" t="s">
        <v>262</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85</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323</v>
      </c>
    </row>
    <row r="196" s="2" customFormat="1" ht="33" customHeight="1">
      <c r="A196" s="38"/>
      <c r="B196" s="180"/>
      <c r="C196" s="181" t="s">
        <v>324</v>
      </c>
      <c r="D196" s="181" t="s">
        <v>258</v>
      </c>
      <c r="E196" s="182" t="s">
        <v>325</v>
      </c>
      <c r="F196" s="183" t="s">
        <v>326</v>
      </c>
      <c r="G196" s="184" t="s">
        <v>274</v>
      </c>
      <c r="H196" s="185">
        <v>303.07999999999998</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327</v>
      </c>
    </row>
    <row r="197" s="12" customFormat="1" ht="25.92" customHeight="1">
      <c r="A197" s="12"/>
      <c r="B197" s="167"/>
      <c r="C197" s="12"/>
      <c r="D197" s="168" t="s">
        <v>74</v>
      </c>
      <c r="E197" s="169" t="s">
        <v>328</v>
      </c>
      <c r="F197" s="169" t="s">
        <v>329</v>
      </c>
      <c r="G197" s="12"/>
      <c r="H197" s="12"/>
      <c r="I197" s="170"/>
      <c r="J197" s="171">
        <f>BK197</f>
        <v>0</v>
      </c>
      <c r="K197" s="12"/>
      <c r="L197" s="167"/>
      <c r="M197" s="172"/>
      <c r="N197" s="173"/>
      <c r="O197" s="173"/>
      <c r="P197" s="174">
        <f>P198+P208+P323+P530+P574+P600+P610+P633+P839+P945+P958</f>
        <v>0</v>
      </c>
      <c r="Q197" s="173"/>
      <c r="R197" s="174">
        <f>R198+R208+R323+R530+R574+R600+R610+R633+R839+R945+R958</f>
        <v>211.35393452000002</v>
      </c>
      <c r="S197" s="173"/>
      <c r="T197" s="175">
        <f>T198+T208+T323+T530+T574+T600+T610+T633+T839+T945+T958</f>
        <v>0</v>
      </c>
      <c r="U197" s="12"/>
      <c r="V197" s="12"/>
      <c r="W197" s="12"/>
      <c r="X197" s="12"/>
      <c r="Y197" s="12"/>
      <c r="Z197" s="12"/>
      <c r="AA197" s="12"/>
      <c r="AB197" s="12"/>
      <c r="AC197" s="12"/>
      <c r="AD197" s="12"/>
      <c r="AE197" s="12"/>
      <c r="AR197" s="168" t="s">
        <v>85</v>
      </c>
      <c r="AT197" s="176" t="s">
        <v>74</v>
      </c>
      <c r="AU197" s="176" t="s">
        <v>75</v>
      </c>
      <c r="AY197" s="168" t="s">
        <v>253</v>
      </c>
      <c r="BK197" s="177">
        <f>BK198+BK208+BK323+BK530+BK574+BK600+BK610+BK633+BK839+BK945+BK958</f>
        <v>0</v>
      </c>
    </row>
    <row r="198" s="12" customFormat="1" ht="22.8" customHeight="1">
      <c r="A198" s="12"/>
      <c r="B198" s="167"/>
      <c r="C198" s="12"/>
      <c r="D198" s="168" t="s">
        <v>74</v>
      </c>
      <c r="E198" s="178" t="s">
        <v>330</v>
      </c>
      <c r="F198" s="178" t="s">
        <v>331</v>
      </c>
      <c r="G198" s="12"/>
      <c r="H198" s="12"/>
      <c r="I198" s="170"/>
      <c r="J198" s="179">
        <f>BK198</f>
        <v>0</v>
      </c>
      <c r="K198" s="12"/>
      <c r="L198" s="167"/>
      <c r="M198" s="172"/>
      <c r="N198" s="173"/>
      <c r="O198" s="173"/>
      <c r="P198" s="174">
        <f>SUM(P199:P207)</f>
        <v>0</v>
      </c>
      <c r="Q198" s="173"/>
      <c r="R198" s="174">
        <f>SUM(R199:R207)</f>
        <v>0</v>
      </c>
      <c r="S198" s="173"/>
      <c r="T198" s="175">
        <f>SUM(T199:T207)</f>
        <v>0</v>
      </c>
      <c r="U198" s="12"/>
      <c r="V198" s="12"/>
      <c r="W198" s="12"/>
      <c r="X198" s="12"/>
      <c r="Y198" s="12"/>
      <c r="Z198" s="12"/>
      <c r="AA198" s="12"/>
      <c r="AB198" s="12"/>
      <c r="AC198" s="12"/>
      <c r="AD198" s="12"/>
      <c r="AE198" s="12"/>
      <c r="AR198" s="168" t="s">
        <v>85</v>
      </c>
      <c r="AT198" s="176" t="s">
        <v>74</v>
      </c>
      <c r="AU198" s="176" t="s">
        <v>82</v>
      </c>
      <c r="AY198" s="168" t="s">
        <v>253</v>
      </c>
      <c r="BK198" s="177">
        <f>SUM(BK199:BK207)</f>
        <v>0</v>
      </c>
    </row>
    <row r="199" s="2" customFormat="1" ht="37.8" customHeight="1">
      <c r="A199" s="38"/>
      <c r="B199" s="180"/>
      <c r="C199" s="181" t="s">
        <v>332</v>
      </c>
      <c r="D199" s="181" t="s">
        <v>258</v>
      </c>
      <c r="E199" s="182" t="s">
        <v>333</v>
      </c>
      <c r="F199" s="183" t="s">
        <v>334</v>
      </c>
      <c r="G199" s="184" t="s">
        <v>279</v>
      </c>
      <c r="H199" s="185">
        <v>53.020000000000003</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336</v>
      </c>
    </row>
    <row r="200" s="13" customFormat="1">
      <c r="A200" s="13"/>
      <c r="B200" s="194"/>
      <c r="C200" s="13"/>
      <c r="D200" s="195" t="s">
        <v>264</v>
      </c>
      <c r="E200" s="196" t="s">
        <v>1</v>
      </c>
      <c r="F200" s="197" t="s">
        <v>265</v>
      </c>
      <c r="G200" s="13"/>
      <c r="H200" s="196" t="s">
        <v>1</v>
      </c>
      <c r="I200" s="198"/>
      <c r="J200" s="13"/>
      <c r="K200" s="13"/>
      <c r="L200" s="194"/>
      <c r="M200" s="199"/>
      <c r="N200" s="200"/>
      <c r="O200" s="200"/>
      <c r="P200" s="200"/>
      <c r="Q200" s="200"/>
      <c r="R200" s="200"/>
      <c r="S200" s="200"/>
      <c r="T200" s="201"/>
      <c r="U200" s="13"/>
      <c r="V200" s="13"/>
      <c r="W200" s="13"/>
      <c r="X200" s="13"/>
      <c r="Y200" s="13"/>
      <c r="Z200" s="13"/>
      <c r="AA200" s="13"/>
      <c r="AB200" s="13"/>
      <c r="AC200" s="13"/>
      <c r="AD200" s="13"/>
      <c r="AE200" s="13"/>
      <c r="AT200" s="196" t="s">
        <v>264</v>
      </c>
      <c r="AU200" s="196" t="s">
        <v>85</v>
      </c>
      <c r="AV200" s="13" t="s">
        <v>82</v>
      </c>
      <c r="AW200" s="13" t="s">
        <v>32</v>
      </c>
      <c r="AX200" s="13" t="s">
        <v>75</v>
      </c>
      <c r="AY200" s="196" t="s">
        <v>253</v>
      </c>
    </row>
    <row r="201" s="13" customFormat="1">
      <c r="A201" s="13"/>
      <c r="B201" s="194"/>
      <c r="C201" s="13"/>
      <c r="D201" s="195" t="s">
        <v>264</v>
      </c>
      <c r="E201" s="196" t="s">
        <v>1</v>
      </c>
      <c r="F201" s="197" t="s">
        <v>295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4" customFormat="1">
      <c r="A202" s="14"/>
      <c r="B202" s="202"/>
      <c r="C202" s="14"/>
      <c r="D202" s="195" t="s">
        <v>264</v>
      </c>
      <c r="E202" s="203" t="s">
        <v>1</v>
      </c>
      <c r="F202" s="204" t="s">
        <v>296</v>
      </c>
      <c r="G202" s="14"/>
      <c r="H202" s="205">
        <v>16.309999999999999</v>
      </c>
      <c r="I202" s="206"/>
      <c r="J202" s="14"/>
      <c r="K202" s="14"/>
      <c r="L202" s="202"/>
      <c r="M202" s="207"/>
      <c r="N202" s="208"/>
      <c r="O202" s="208"/>
      <c r="P202" s="208"/>
      <c r="Q202" s="208"/>
      <c r="R202" s="208"/>
      <c r="S202" s="208"/>
      <c r="T202" s="209"/>
      <c r="U202" s="14"/>
      <c r="V202" s="14"/>
      <c r="W202" s="14"/>
      <c r="X202" s="14"/>
      <c r="Y202" s="14"/>
      <c r="Z202" s="14"/>
      <c r="AA202" s="14"/>
      <c r="AB202" s="14"/>
      <c r="AC202" s="14"/>
      <c r="AD202" s="14"/>
      <c r="AE202" s="14"/>
      <c r="AT202" s="203" t="s">
        <v>264</v>
      </c>
      <c r="AU202" s="203" t="s">
        <v>85</v>
      </c>
      <c r="AV202" s="14" t="s">
        <v>85</v>
      </c>
      <c r="AW202" s="14" t="s">
        <v>32</v>
      </c>
      <c r="AX202" s="14" t="s">
        <v>75</v>
      </c>
      <c r="AY202" s="203" t="s">
        <v>253</v>
      </c>
    </row>
    <row r="203" s="13" customFormat="1">
      <c r="A203" s="13"/>
      <c r="B203" s="194"/>
      <c r="C203" s="13"/>
      <c r="D203" s="195" t="s">
        <v>264</v>
      </c>
      <c r="E203" s="196" t="s">
        <v>1</v>
      </c>
      <c r="F203" s="197" t="s">
        <v>265</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3" customFormat="1">
      <c r="A204" s="13"/>
      <c r="B204" s="194"/>
      <c r="C204" s="13"/>
      <c r="D204" s="195" t="s">
        <v>264</v>
      </c>
      <c r="E204" s="196" t="s">
        <v>1</v>
      </c>
      <c r="F204" s="197" t="s">
        <v>337</v>
      </c>
      <c r="G204" s="13"/>
      <c r="H204" s="196" t="s">
        <v>1</v>
      </c>
      <c r="I204" s="198"/>
      <c r="J204" s="13"/>
      <c r="K204" s="13"/>
      <c r="L204" s="194"/>
      <c r="M204" s="199"/>
      <c r="N204" s="200"/>
      <c r="O204" s="200"/>
      <c r="P204" s="200"/>
      <c r="Q204" s="200"/>
      <c r="R204" s="200"/>
      <c r="S204" s="200"/>
      <c r="T204" s="201"/>
      <c r="U204" s="13"/>
      <c r="V204" s="13"/>
      <c r="W204" s="13"/>
      <c r="X204" s="13"/>
      <c r="Y204" s="13"/>
      <c r="Z204" s="13"/>
      <c r="AA204" s="13"/>
      <c r="AB204" s="13"/>
      <c r="AC204" s="13"/>
      <c r="AD204" s="13"/>
      <c r="AE204" s="13"/>
      <c r="AT204" s="196" t="s">
        <v>264</v>
      </c>
      <c r="AU204" s="196" t="s">
        <v>85</v>
      </c>
      <c r="AV204" s="13" t="s">
        <v>82</v>
      </c>
      <c r="AW204" s="13" t="s">
        <v>32</v>
      </c>
      <c r="AX204" s="13" t="s">
        <v>75</v>
      </c>
      <c r="AY204" s="196" t="s">
        <v>253</v>
      </c>
    </row>
    <row r="205" s="14" customFormat="1">
      <c r="A205" s="14"/>
      <c r="B205" s="202"/>
      <c r="C205" s="14"/>
      <c r="D205" s="195" t="s">
        <v>264</v>
      </c>
      <c r="E205" s="203" t="s">
        <v>1</v>
      </c>
      <c r="F205" s="204" t="s">
        <v>338</v>
      </c>
      <c r="G205" s="14"/>
      <c r="H205" s="205">
        <v>28.469999999999999</v>
      </c>
      <c r="I205" s="206"/>
      <c r="J205" s="14"/>
      <c r="K205" s="14"/>
      <c r="L205" s="202"/>
      <c r="M205" s="207"/>
      <c r="N205" s="208"/>
      <c r="O205" s="208"/>
      <c r="P205" s="208"/>
      <c r="Q205" s="208"/>
      <c r="R205" s="208"/>
      <c r="S205" s="208"/>
      <c r="T205" s="209"/>
      <c r="U205" s="14"/>
      <c r="V205" s="14"/>
      <c r="W205" s="14"/>
      <c r="X205" s="14"/>
      <c r="Y205" s="14"/>
      <c r="Z205" s="14"/>
      <c r="AA205" s="14"/>
      <c r="AB205" s="14"/>
      <c r="AC205" s="14"/>
      <c r="AD205" s="14"/>
      <c r="AE205" s="14"/>
      <c r="AT205" s="203" t="s">
        <v>264</v>
      </c>
      <c r="AU205" s="203" t="s">
        <v>85</v>
      </c>
      <c r="AV205" s="14" t="s">
        <v>85</v>
      </c>
      <c r="AW205" s="14" t="s">
        <v>32</v>
      </c>
      <c r="AX205" s="14" t="s">
        <v>75</v>
      </c>
      <c r="AY205" s="203" t="s">
        <v>253</v>
      </c>
    </row>
    <row r="206" s="14" customFormat="1">
      <c r="A206" s="14"/>
      <c r="B206" s="202"/>
      <c r="C206" s="14"/>
      <c r="D206" s="195" t="s">
        <v>264</v>
      </c>
      <c r="E206" s="203" t="s">
        <v>1</v>
      </c>
      <c r="F206" s="204" t="s">
        <v>339</v>
      </c>
      <c r="G206" s="14"/>
      <c r="H206" s="205">
        <v>8.2400000000000002</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53.020000000000003</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SUM(P209:P322)</f>
        <v>0</v>
      </c>
      <c r="Q208" s="173"/>
      <c r="R208" s="174">
        <f>SUM(R209:R322)</f>
        <v>7.7888355999999996</v>
      </c>
      <c r="S208" s="173"/>
      <c r="T208" s="175">
        <f>SUM(T209:T322)</f>
        <v>0</v>
      </c>
      <c r="U208" s="12"/>
      <c r="V208" s="12"/>
      <c r="W208" s="12"/>
      <c r="X208" s="12"/>
      <c r="Y208" s="12"/>
      <c r="Z208" s="12"/>
      <c r="AA208" s="12"/>
      <c r="AB208" s="12"/>
      <c r="AC208" s="12"/>
      <c r="AD208" s="12"/>
      <c r="AE208" s="12"/>
      <c r="AR208" s="168" t="s">
        <v>85</v>
      </c>
      <c r="AT208" s="176" t="s">
        <v>74</v>
      </c>
      <c r="AU208" s="176" t="s">
        <v>82</v>
      </c>
      <c r="AY208" s="168" t="s">
        <v>253</v>
      </c>
      <c r="BK208" s="177">
        <f>SUM(BK209:BK322)</f>
        <v>0</v>
      </c>
    </row>
    <row r="209" s="2" customFormat="1" ht="24.15" customHeight="1">
      <c r="A209" s="38"/>
      <c r="B209" s="180"/>
      <c r="C209" s="181" t="s">
        <v>342</v>
      </c>
      <c r="D209" s="181" t="s">
        <v>258</v>
      </c>
      <c r="E209" s="182" t="s">
        <v>343</v>
      </c>
      <c r="F209" s="183" t="s">
        <v>344</v>
      </c>
      <c r="G209" s="184" t="s">
        <v>279</v>
      </c>
      <c r="H209" s="185">
        <v>1967.4200000000001</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345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287</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288</v>
      </c>
      <c r="G212" s="14"/>
      <c r="H212" s="205">
        <v>540.13999999999999</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295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296</v>
      </c>
      <c r="G214" s="14"/>
      <c r="H214" s="205">
        <v>16.309999999999999</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289</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290</v>
      </c>
      <c r="G216" s="14"/>
      <c r="H216" s="205">
        <v>653.67999999999995</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281</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282</v>
      </c>
      <c r="G218" s="14"/>
      <c r="H218" s="205">
        <v>740.19000000000005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266</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302</v>
      </c>
      <c r="G220" s="14"/>
      <c r="H220" s="205">
        <v>17.100000000000001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1967.4199999999999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24.15" customHeight="1">
      <c r="A222" s="38"/>
      <c r="B222" s="180"/>
      <c r="C222" s="218" t="s">
        <v>8</v>
      </c>
      <c r="D222" s="218" t="s">
        <v>346</v>
      </c>
      <c r="E222" s="219" t="s">
        <v>347</v>
      </c>
      <c r="F222" s="220" t="s">
        <v>348</v>
      </c>
      <c r="G222" s="221" t="s">
        <v>279</v>
      </c>
      <c r="H222" s="222">
        <v>777.20000000000005</v>
      </c>
      <c r="I222" s="223"/>
      <c r="J222" s="224">
        <f>ROUND(I222*H222,2)</f>
        <v>0</v>
      </c>
      <c r="K222" s="220" t="s">
        <v>262</v>
      </c>
      <c r="L222" s="225"/>
      <c r="M222" s="226" t="s">
        <v>1</v>
      </c>
      <c r="N222" s="227" t="s">
        <v>40</v>
      </c>
      <c r="O222" s="77"/>
      <c r="P222" s="190">
        <f>O222*H222</f>
        <v>0</v>
      </c>
      <c r="Q222" s="190">
        <v>0.002</v>
      </c>
      <c r="R222" s="190">
        <f>Q222*H222</f>
        <v>1.5544000000000002</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350</v>
      </c>
    </row>
    <row r="223" s="13" customFormat="1">
      <c r="A223" s="13"/>
      <c r="B223" s="194"/>
      <c r="C223" s="13"/>
      <c r="D223" s="195" t="s">
        <v>264</v>
      </c>
      <c r="E223" s="196" t="s">
        <v>1</v>
      </c>
      <c r="F223" s="197" t="s">
        <v>351</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281</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282</v>
      </c>
      <c r="G225" s="14"/>
      <c r="H225" s="205">
        <v>740.19000000000005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740.19000000000005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352</v>
      </c>
      <c r="G227" s="14"/>
      <c r="H227" s="205">
        <v>777.20000000000005</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33" customHeight="1">
      <c r="A228" s="38"/>
      <c r="B228" s="180"/>
      <c r="C228" s="218" t="s">
        <v>335</v>
      </c>
      <c r="D228" s="218" t="s">
        <v>346</v>
      </c>
      <c r="E228" s="219" t="s">
        <v>353</v>
      </c>
      <c r="F228" s="220" t="s">
        <v>354</v>
      </c>
      <c r="G228" s="221" t="s">
        <v>279</v>
      </c>
      <c r="H228" s="222">
        <v>1288.5920000000001</v>
      </c>
      <c r="I228" s="223"/>
      <c r="J228" s="224">
        <f>ROUND(I228*H228,2)</f>
        <v>0</v>
      </c>
      <c r="K228" s="220" t="s">
        <v>262</v>
      </c>
      <c r="L228" s="225"/>
      <c r="M228" s="226" t="s">
        <v>1</v>
      </c>
      <c r="N228" s="227" t="s">
        <v>40</v>
      </c>
      <c r="O228" s="77"/>
      <c r="P228" s="190">
        <f>O228*H228</f>
        <v>0</v>
      </c>
      <c r="Q228" s="190">
        <v>0.0044999999999999997</v>
      </c>
      <c r="R228" s="190">
        <f>Q228*H228</f>
        <v>5.7986639999999996</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355</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287</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288</v>
      </c>
      <c r="G231" s="14"/>
      <c r="H231" s="205">
        <v>540.13999999999999</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295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296</v>
      </c>
      <c r="G233" s="14"/>
      <c r="H233" s="205">
        <v>16.309999999999999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289</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290</v>
      </c>
      <c r="G235" s="14"/>
      <c r="H235" s="205">
        <v>653.67999999999995</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3" customFormat="1">
      <c r="A236" s="13"/>
      <c r="B236" s="194"/>
      <c r="C236" s="13"/>
      <c r="D236" s="195" t="s">
        <v>264</v>
      </c>
      <c r="E236" s="196" t="s">
        <v>1</v>
      </c>
      <c r="F236" s="197" t="s">
        <v>266</v>
      </c>
      <c r="G236" s="13"/>
      <c r="H236" s="196" t="s">
        <v>1</v>
      </c>
      <c r="I236" s="198"/>
      <c r="J236" s="13"/>
      <c r="K236" s="13"/>
      <c r="L236" s="194"/>
      <c r="M236" s="199"/>
      <c r="N236" s="200"/>
      <c r="O236" s="200"/>
      <c r="P236" s="200"/>
      <c r="Q236" s="200"/>
      <c r="R236" s="200"/>
      <c r="S236" s="200"/>
      <c r="T236" s="201"/>
      <c r="U236" s="13"/>
      <c r="V236" s="13"/>
      <c r="W236" s="13"/>
      <c r="X236" s="13"/>
      <c r="Y236" s="13"/>
      <c r="Z236" s="13"/>
      <c r="AA236" s="13"/>
      <c r="AB236" s="13"/>
      <c r="AC236" s="13"/>
      <c r="AD236" s="13"/>
      <c r="AE236" s="13"/>
      <c r="AT236" s="196" t="s">
        <v>264</v>
      </c>
      <c r="AU236" s="196" t="s">
        <v>85</v>
      </c>
      <c r="AV236" s="13" t="s">
        <v>82</v>
      </c>
      <c r="AW236" s="13" t="s">
        <v>32</v>
      </c>
      <c r="AX236" s="13" t="s">
        <v>75</v>
      </c>
      <c r="AY236" s="196" t="s">
        <v>253</v>
      </c>
    </row>
    <row r="237" s="14" customFormat="1">
      <c r="A237" s="14"/>
      <c r="B237" s="202"/>
      <c r="C237" s="14"/>
      <c r="D237" s="195" t="s">
        <v>264</v>
      </c>
      <c r="E237" s="203" t="s">
        <v>1</v>
      </c>
      <c r="F237" s="204" t="s">
        <v>302</v>
      </c>
      <c r="G237" s="14"/>
      <c r="H237" s="205">
        <v>17.100000000000001</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32</v>
      </c>
      <c r="AX237" s="14" t="s">
        <v>75</v>
      </c>
      <c r="AY237" s="203" t="s">
        <v>253</v>
      </c>
    </row>
    <row r="238" s="15" customFormat="1">
      <c r="A238" s="15"/>
      <c r="B238" s="210"/>
      <c r="C238" s="15"/>
      <c r="D238" s="195" t="s">
        <v>264</v>
      </c>
      <c r="E238" s="211" t="s">
        <v>1</v>
      </c>
      <c r="F238" s="212" t="s">
        <v>268</v>
      </c>
      <c r="G238" s="15"/>
      <c r="H238" s="213">
        <v>1227.2299999999998</v>
      </c>
      <c r="I238" s="214"/>
      <c r="J238" s="15"/>
      <c r="K238" s="15"/>
      <c r="L238" s="210"/>
      <c r="M238" s="215"/>
      <c r="N238" s="216"/>
      <c r="O238" s="216"/>
      <c r="P238" s="216"/>
      <c r="Q238" s="216"/>
      <c r="R238" s="216"/>
      <c r="S238" s="216"/>
      <c r="T238" s="217"/>
      <c r="U238" s="15"/>
      <c r="V238" s="15"/>
      <c r="W238" s="15"/>
      <c r="X238" s="15"/>
      <c r="Y238" s="15"/>
      <c r="Z238" s="15"/>
      <c r="AA238" s="15"/>
      <c r="AB238" s="15"/>
      <c r="AC238" s="15"/>
      <c r="AD238" s="15"/>
      <c r="AE238" s="15"/>
      <c r="AT238" s="211" t="s">
        <v>264</v>
      </c>
      <c r="AU238" s="211" t="s">
        <v>85</v>
      </c>
      <c r="AV238" s="15" t="s">
        <v>109</v>
      </c>
      <c r="AW238" s="15" t="s">
        <v>32</v>
      </c>
      <c r="AX238" s="15" t="s">
        <v>82</v>
      </c>
      <c r="AY238" s="211" t="s">
        <v>253</v>
      </c>
    </row>
    <row r="239" s="14" customFormat="1">
      <c r="A239" s="14"/>
      <c r="B239" s="202"/>
      <c r="C239" s="14"/>
      <c r="D239" s="195" t="s">
        <v>264</v>
      </c>
      <c r="E239" s="14"/>
      <c r="F239" s="204" t="s">
        <v>356</v>
      </c>
      <c r="G239" s="14"/>
      <c r="H239" s="205">
        <v>1288.5920000000001</v>
      </c>
      <c r="I239" s="206"/>
      <c r="J239" s="14"/>
      <c r="K239" s="14"/>
      <c r="L239" s="202"/>
      <c r="M239" s="207"/>
      <c r="N239" s="208"/>
      <c r="O239" s="208"/>
      <c r="P239" s="208"/>
      <c r="Q239" s="208"/>
      <c r="R239" s="208"/>
      <c r="S239" s="208"/>
      <c r="T239" s="209"/>
      <c r="U239" s="14"/>
      <c r="V239" s="14"/>
      <c r="W239" s="14"/>
      <c r="X239" s="14"/>
      <c r="Y239" s="14"/>
      <c r="Z239" s="14"/>
      <c r="AA239" s="14"/>
      <c r="AB239" s="14"/>
      <c r="AC239" s="14"/>
      <c r="AD239" s="14"/>
      <c r="AE239" s="14"/>
      <c r="AT239" s="203" t="s">
        <v>264</v>
      </c>
      <c r="AU239" s="203" t="s">
        <v>85</v>
      </c>
      <c r="AV239" s="14" t="s">
        <v>85</v>
      </c>
      <c r="AW239" s="14" t="s">
        <v>3</v>
      </c>
      <c r="AX239" s="14" t="s">
        <v>82</v>
      </c>
      <c r="AY239" s="203" t="s">
        <v>253</v>
      </c>
    </row>
    <row r="240" s="2" customFormat="1" ht="24.15" customHeight="1">
      <c r="A240" s="38"/>
      <c r="B240" s="180"/>
      <c r="C240" s="181" t="s">
        <v>357</v>
      </c>
      <c r="D240" s="181" t="s">
        <v>258</v>
      </c>
      <c r="E240" s="182" t="s">
        <v>358</v>
      </c>
      <c r="F240" s="183" t="s">
        <v>359</v>
      </c>
      <c r="G240" s="184" t="s">
        <v>316</v>
      </c>
      <c r="H240" s="185">
        <v>1320.52</v>
      </c>
      <c r="I240" s="186"/>
      <c r="J240" s="187">
        <f>ROUND(I240*H240,2)</f>
        <v>0</v>
      </c>
      <c r="K240" s="183" t="s">
        <v>262</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85</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360</v>
      </c>
    </row>
    <row r="241" s="13" customFormat="1">
      <c r="A241" s="13"/>
      <c r="B241" s="194"/>
      <c r="C241" s="13"/>
      <c r="D241" s="195" t="s">
        <v>264</v>
      </c>
      <c r="E241" s="196" t="s">
        <v>1</v>
      </c>
      <c r="F241" s="197" t="s">
        <v>265</v>
      </c>
      <c r="G241" s="13"/>
      <c r="H241" s="196" t="s">
        <v>1</v>
      </c>
      <c r="I241" s="198"/>
      <c r="J241" s="13"/>
      <c r="K241" s="13"/>
      <c r="L241" s="194"/>
      <c r="M241" s="199"/>
      <c r="N241" s="200"/>
      <c r="O241" s="200"/>
      <c r="P241" s="200"/>
      <c r="Q241" s="200"/>
      <c r="R241" s="200"/>
      <c r="S241" s="200"/>
      <c r="T241" s="201"/>
      <c r="U241" s="13"/>
      <c r="V241" s="13"/>
      <c r="W241" s="13"/>
      <c r="X241" s="13"/>
      <c r="Y241" s="13"/>
      <c r="Z241" s="13"/>
      <c r="AA241" s="13"/>
      <c r="AB241" s="13"/>
      <c r="AC241" s="13"/>
      <c r="AD241" s="13"/>
      <c r="AE241" s="13"/>
      <c r="AT241" s="196" t="s">
        <v>264</v>
      </c>
      <c r="AU241" s="196" t="s">
        <v>85</v>
      </c>
      <c r="AV241" s="13" t="s">
        <v>82</v>
      </c>
      <c r="AW241" s="13" t="s">
        <v>32</v>
      </c>
      <c r="AX241" s="13" t="s">
        <v>75</v>
      </c>
      <c r="AY241" s="196" t="s">
        <v>253</v>
      </c>
    </row>
    <row r="242" s="14" customFormat="1">
      <c r="A242" s="14"/>
      <c r="B242" s="202"/>
      <c r="C242" s="14"/>
      <c r="D242" s="195" t="s">
        <v>264</v>
      </c>
      <c r="E242" s="203" t="s">
        <v>1</v>
      </c>
      <c r="F242" s="204" t="s">
        <v>361</v>
      </c>
      <c r="G242" s="14"/>
      <c r="H242" s="205">
        <v>12.949999999999999</v>
      </c>
      <c r="I242" s="206"/>
      <c r="J242" s="14"/>
      <c r="K242" s="14"/>
      <c r="L242" s="202"/>
      <c r="M242" s="207"/>
      <c r="N242" s="208"/>
      <c r="O242" s="208"/>
      <c r="P242" s="208"/>
      <c r="Q242" s="208"/>
      <c r="R242" s="208"/>
      <c r="S242" s="208"/>
      <c r="T242" s="209"/>
      <c r="U242" s="14"/>
      <c r="V242" s="14"/>
      <c r="W242" s="14"/>
      <c r="X242" s="14"/>
      <c r="Y242" s="14"/>
      <c r="Z242" s="14"/>
      <c r="AA242" s="14"/>
      <c r="AB242" s="14"/>
      <c r="AC242" s="14"/>
      <c r="AD242" s="14"/>
      <c r="AE242" s="14"/>
      <c r="AT242" s="203" t="s">
        <v>264</v>
      </c>
      <c r="AU242" s="203" t="s">
        <v>85</v>
      </c>
      <c r="AV242" s="14" t="s">
        <v>85</v>
      </c>
      <c r="AW242" s="14" t="s">
        <v>32</v>
      </c>
      <c r="AX242" s="14" t="s">
        <v>75</v>
      </c>
      <c r="AY242" s="203" t="s">
        <v>253</v>
      </c>
    </row>
    <row r="243" s="14" customFormat="1">
      <c r="A243" s="14"/>
      <c r="B243" s="202"/>
      <c r="C243" s="14"/>
      <c r="D243" s="195" t="s">
        <v>264</v>
      </c>
      <c r="E243" s="203" t="s">
        <v>1</v>
      </c>
      <c r="F243" s="204" t="s">
        <v>362</v>
      </c>
      <c r="G243" s="14"/>
      <c r="H243" s="205">
        <v>13.949999999999999</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32</v>
      </c>
      <c r="AX243" s="14" t="s">
        <v>75</v>
      </c>
      <c r="AY243" s="203" t="s">
        <v>253</v>
      </c>
    </row>
    <row r="244" s="14" customFormat="1">
      <c r="A244" s="14"/>
      <c r="B244" s="202"/>
      <c r="C244" s="14"/>
      <c r="D244" s="195" t="s">
        <v>264</v>
      </c>
      <c r="E244" s="203" t="s">
        <v>1</v>
      </c>
      <c r="F244" s="204" t="s">
        <v>363</v>
      </c>
      <c r="G244" s="14"/>
      <c r="H244" s="205">
        <v>19.75</v>
      </c>
      <c r="I244" s="206"/>
      <c r="J244" s="14"/>
      <c r="K244" s="14"/>
      <c r="L244" s="202"/>
      <c r="M244" s="207"/>
      <c r="N244" s="208"/>
      <c r="O244" s="208"/>
      <c r="P244" s="208"/>
      <c r="Q244" s="208"/>
      <c r="R244" s="208"/>
      <c r="S244" s="208"/>
      <c r="T244" s="209"/>
      <c r="U244" s="14"/>
      <c r="V244" s="14"/>
      <c r="W244" s="14"/>
      <c r="X244" s="14"/>
      <c r="Y244" s="14"/>
      <c r="Z244" s="14"/>
      <c r="AA244" s="14"/>
      <c r="AB244" s="14"/>
      <c r="AC244" s="14"/>
      <c r="AD244" s="14"/>
      <c r="AE244" s="14"/>
      <c r="AT244" s="203" t="s">
        <v>264</v>
      </c>
      <c r="AU244" s="203" t="s">
        <v>85</v>
      </c>
      <c r="AV244" s="14" t="s">
        <v>85</v>
      </c>
      <c r="AW244" s="14" t="s">
        <v>32</v>
      </c>
      <c r="AX244" s="14" t="s">
        <v>75</v>
      </c>
      <c r="AY244" s="203" t="s">
        <v>253</v>
      </c>
    </row>
    <row r="245" s="14" customFormat="1">
      <c r="A245" s="14"/>
      <c r="B245" s="202"/>
      <c r="C245" s="14"/>
      <c r="D245" s="195" t="s">
        <v>264</v>
      </c>
      <c r="E245" s="203" t="s">
        <v>1</v>
      </c>
      <c r="F245" s="204" t="s">
        <v>364</v>
      </c>
      <c r="G245" s="14"/>
      <c r="H245" s="205">
        <v>16</v>
      </c>
      <c r="I245" s="206"/>
      <c r="J245" s="14"/>
      <c r="K245" s="14"/>
      <c r="L245" s="202"/>
      <c r="M245" s="207"/>
      <c r="N245" s="208"/>
      <c r="O245" s="208"/>
      <c r="P245" s="208"/>
      <c r="Q245" s="208"/>
      <c r="R245" s="208"/>
      <c r="S245" s="208"/>
      <c r="T245" s="209"/>
      <c r="U245" s="14"/>
      <c r="V245" s="14"/>
      <c r="W245" s="14"/>
      <c r="X245" s="14"/>
      <c r="Y245" s="14"/>
      <c r="Z245" s="14"/>
      <c r="AA245" s="14"/>
      <c r="AB245" s="14"/>
      <c r="AC245" s="14"/>
      <c r="AD245" s="14"/>
      <c r="AE245" s="14"/>
      <c r="AT245" s="203" t="s">
        <v>264</v>
      </c>
      <c r="AU245" s="203" t="s">
        <v>85</v>
      </c>
      <c r="AV245" s="14" t="s">
        <v>85</v>
      </c>
      <c r="AW245" s="14" t="s">
        <v>32</v>
      </c>
      <c r="AX245" s="14" t="s">
        <v>75</v>
      </c>
      <c r="AY245" s="203" t="s">
        <v>253</v>
      </c>
    </row>
    <row r="246" s="14" customFormat="1">
      <c r="A246" s="14"/>
      <c r="B246" s="202"/>
      <c r="C246" s="14"/>
      <c r="D246" s="195" t="s">
        <v>264</v>
      </c>
      <c r="E246" s="203" t="s">
        <v>1</v>
      </c>
      <c r="F246" s="204" t="s">
        <v>365</v>
      </c>
      <c r="G246" s="14"/>
      <c r="H246" s="205">
        <v>23.399999999999999</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366</v>
      </c>
      <c r="G247" s="14"/>
      <c r="H247" s="205">
        <v>6.4500000000000002</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367</v>
      </c>
      <c r="G248" s="14"/>
      <c r="H248" s="205">
        <v>5.4500000000000002</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368</v>
      </c>
      <c r="G249" s="14"/>
      <c r="H249" s="205">
        <v>6.4500000000000002</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369</v>
      </c>
      <c r="G250" s="14"/>
      <c r="H250" s="205">
        <v>5.4500000000000002</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370</v>
      </c>
      <c r="G251" s="14"/>
      <c r="H251" s="205">
        <v>15.6</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371</v>
      </c>
      <c r="G252" s="14"/>
      <c r="H252" s="205">
        <v>6.25</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372</v>
      </c>
      <c r="G253" s="14"/>
      <c r="H253" s="205">
        <v>6.3499999999999996</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373</v>
      </c>
      <c r="G254" s="14"/>
      <c r="H254" s="205">
        <v>6.6500000000000004</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374</v>
      </c>
      <c r="G255" s="14"/>
      <c r="H255" s="205">
        <v>5.4500000000000002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375</v>
      </c>
      <c r="G256" s="14"/>
      <c r="H256" s="205">
        <v>10.699999999999999</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376</v>
      </c>
      <c r="G257" s="14"/>
      <c r="H257" s="205">
        <v>15.9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377</v>
      </c>
      <c r="G258" s="14"/>
      <c r="H258" s="205">
        <v>14</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378</v>
      </c>
      <c r="G259" s="14"/>
      <c r="H259" s="205">
        <v>11.75</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4" customFormat="1">
      <c r="A260" s="14"/>
      <c r="B260" s="202"/>
      <c r="C260" s="14"/>
      <c r="D260" s="195" t="s">
        <v>264</v>
      </c>
      <c r="E260" s="203" t="s">
        <v>1</v>
      </c>
      <c r="F260" s="204" t="s">
        <v>379</v>
      </c>
      <c r="G260" s="14"/>
      <c r="H260" s="205">
        <v>8.3000000000000007</v>
      </c>
      <c r="I260" s="206"/>
      <c r="J260" s="14"/>
      <c r="K260" s="14"/>
      <c r="L260" s="202"/>
      <c r="M260" s="207"/>
      <c r="N260" s="208"/>
      <c r="O260" s="208"/>
      <c r="P260" s="208"/>
      <c r="Q260" s="208"/>
      <c r="R260" s="208"/>
      <c r="S260" s="208"/>
      <c r="T260" s="209"/>
      <c r="U260" s="14"/>
      <c r="V260" s="14"/>
      <c r="W260" s="14"/>
      <c r="X260" s="14"/>
      <c r="Y260" s="14"/>
      <c r="Z260" s="14"/>
      <c r="AA260" s="14"/>
      <c r="AB260" s="14"/>
      <c r="AC260" s="14"/>
      <c r="AD260" s="14"/>
      <c r="AE260" s="14"/>
      <c r="AT260" s="203" t="s">
        <v>264</v>
      </c>
      <c r="AU260" s="203" t="s">
        <v>85</v>
      </c>
      <c r="AV260" s="14" t="s">
        <v>85</v>
      </c>
      <c r="AW260" s="14" t="s">
        <v>32</v>
      </c>
      <c r="AX260" s="14" t="s">
        <v>75</v>
      </c>
      <c r="AY260" s="203" t="s">
        <v>253</v>
      </c>
    </row>
    <row r="261" s="14" customFormat="1">
      <c r="A261" s="14"/>
      <c r="B261" s="202"/>
      <c r="C261" s="14"/>
      <c r="D261" s="195" t="s">
        <v>264</v>
      </c>
      <c r="E261" s="203" t="s">
        <v>1</v>
      </c>
      <c r="F261" s="204" t="s">
        <v>380</v>
      </c>
      <c r="G261" s="14"/>
      <c r="H261" s="205">
        <v>10.699999999999999</v>
      </c>
      <c r="I261" s="206"/>
      <c r="J261" s="14"/>
      <c r="K261" s="14"/>
      <c r="L261" s="202"/>
      <c r="M261" s="207"/>
      <c r="N261" s="208"/>
      <c r="O261" s="208"/>
      <c r="P261" s="208"/>
      <c r="Q261" s="208"/>
      <c r="R261" s="208"/>
      <c r="S261" s="208"/>
      <c r="T261" s="209"/>
      <c r="U261" s="14"/>
      <c r="V261" s="14"/>
      <c r="W261" s="14"/>
      <c r="X261" s="14"/>
      <c r="Y261" s="14"/>
      <c r="Z261" s="14"/>
      <c r="AA261" s="14"/>
      <c r="AB261" s="14"/>
      <c r="AC261" s="14"/>
      <c r="AD261" s="14"/>
      <c r="AE261" s="14"/>
      <c r="AT261" s="203" t="s">
        <v>264</v>
      </c>
      <c r="AU261" s="203" t="s">
        <v>85</v>
      </c>
      <c r="AV261" s="14" t="s">
        <v>85</v>
      </c>
      <c r="AW261" s="14" t="s">
        <v>32</v>
      </c>
      <c r="AX261" s="14" t="s">
        <v>75</v>
      </c>
      <c r="AY261" s="203" t="s">
        <v>253</v>
      </c>
    </row>
    <row r="262" s="14" customFormat="1">
      <c r="A262" s="14"/>
      <c r="B262" s="202"/>
      <c r="C262" s="14"/>
      <c r="D262" s="195" t="s">
        <v>264</v>
      </c>
      <c r="E262" s="203" t="s">
        <v>1</v>
      </c>
      <c r="F262" s="204" t="s">
        <v>381</v>
      </c>
      <c r="G262" s="14"/>
      <c r="H262" s="205">
        <v>4.7999999999999998</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32</v>
      </c>
      <c r="AX262" s="14" t="s">
        <v>75</v>
      </c>
      <c r="AY262" s="203" t="s">
        <v>253</v>
      </c>
    </row>
    <row r="263" s="14" customFormat="1">
      <c r="A263" s="14"/>
      <c r="B263" s="202"/>
      <c r="C263" s="14"/>
      <c r="D263" s="195" t="s">
        <v>264</v>
      </c>
      <c r="E263" s="203" t="s">
        <v>1</v>
      </c>
      <c r="F263" s="204" t="s">
        <v>382</v>
      </c>
      <c r="G263" s="14"/>
      <c r="H263" s="205">
        <v>4.7999999999999998</v>
      </c>
      <c r="I263" s="206"/>
      <c r="J263" s="14"/>
      <c r="K263" s="14"/>
      <c r="L263" s="202"/>
      <c r="M263" s="207"/>
      <c r="N263" s="208"/>
      <c r="O263" s="208"/>
      <c r="P263" s="208"/>
      <c r="Q263" s="208"/>
      <c r="R263" s="208"/>
      <c r="S263" s="208"/>
      <c r="T263" s="209"/>
      <c r="U263" s="14"/>
      <c r="V263" s="14"/>
      <c r="W263" s="14"/>
      <c r="X263" s="14"/>
      <c r="Y263" s="14"/>
      <c r="Z263" s="14"/>
      <c r="AA263" s="14"/>
      <c r="AB263" s="14"/>
      <c r="AC263" s="14"/>
      <c r="AD263" s="14"/>
      <c r="AE263" s="14"/>
      <c r="AT263" s="203" t="s">
        <v>264</v>
      </c>
      <c r="AU263" s="203" t="s">
        <v>85</v>
      </c>
      <c r="AV263" s="14" t="s">
        <v>85</v>
      </c>
      <c r="AW263" s="14" t="s">
        <v>32</v>
      </c>
      <c r="AX263" s="14" t="s">
        <v>75</v>
      </c>
      <c r="AY263" s="203" t="s">
        <v>253</v>
      </c>
    </row>
    <row r="264" s="14" customFormat="1">
      <c r="A264" s="14"/>
      <c r="B264" s="202"/>
      <c r="C264" s="14"/>
      <c r="D264" s="195" t="s">
        <v>264</v>
      </c>
      <c r="E264" s="203" t="s">
        <v>1</v>
      </c>
      <c r="F264" s="204" t="s">
        <v>383</v>
      </c>
      <c r="G264" s="14"/>
      <c r="H264" s="205">
        <v>4.7999999999999998</v>
      </c>
      <c r="I264" s="206"/>
      <c r="J264" s="14"/>
      <c r="K264" s="14"/>
      <c r="L264" s="202"/>
      <c r="M264" s="207"/>
      <c r="N264" s="208"/>
      <c r="O264" s="208"/>
      <c r="P264" s="208"/>
      <c r="Q264" s="208"/>
      <c r="R264" s="208"/>
      <c r="S264" s="208"/>
      <c r="T264" s="209"/>
      <c r="U264" s="14"/>
      <c r="V264" s="14"/>
      <c r="W264" s="14"/>
      <c r="X264" s="14"/>
      <c r="Y264" s="14"/>
      <c r="Z264" s="14"/>
      <c r="AA264" s="14"/>
      <c r="AB264" s="14"/>
      <c r="AC264" s="14"/>
      <c r="AD264" s="14"/>
      <c r="AE264" s="14"/>
      <c r="AT264" s="203" t="s">
        <v>264</v>
      </c>
      <c r="AU264" s="203" t="s">
        <v>85</v>
      </c>
      <c r="AV264" s="14" t="s">
        <v>85</v>
      </c>
      <c r="AW264" s="14" t="s">
        <v>32</v>
      </c>
      <c r="AX264" s="14" t="s">
        <v>75</v>
      </c>
      <c r="AY264" s="203" t="s">
        <v>253</v>
      </c>
    </row>
    <row r="265" s="14" customFormat="1">
      <c r="A265" s="14"/>
      <c r="B265" s="202"/>
      <c r="C265" s="14"/>
      <c r="D265" s="195" t="s">
        <v>264</v>
      </c>
      <c r="E265" s="203" t="s">
        <v>1</v>
      </c>
      <c r="F265" s="204" t="s">
        <v>384</v>
      </c>
      <c r="G265" s="14"/>
      <c r="H265" s="205">
        <v>13.25</v>
      </c>
      <c r="I265" s="206"/>
      <c r="J265" s="14"/>
      <c r="K265" s="14"/>
      <c r="L265" s="202"/>
      <c r="M265" s="207"/>
      <c r="N265" s="208"/>
      <c r="O265" s="208"/>
      <c r="P265" s="208"/>
      <c r="Q265" s="208"/>
      <c r="R265" s="208"/>
      <c r="S265" s="208"/>
      <c r="T265" s="209"/>
      <c r="U265" s="14"/>
      <c r="V265" s="14"/>
      <c r="W265" s="14"/>
      <c r="X265" s="14"/>
      <c r="Y265" s="14"/>
      <c r="Z265" s="14"/>
      <c r="AA265" s="14"/>
      <c r="AB265" s="14"/>
      <c r="AC265" s="14"/>
      <c r="AD265" s="14"/>
      <c r="AE265" s="14"/>
      <c r="AT265" s="203" t="s">
        <v>264</v>
      </c>
      <c r="AU265" s="203" t="s">
        <v>85</v>
      </c>
      <c r="AV265" s="14" t="s">
        <v>85</v>
      </c>
      <c r="AW265" s="14" t="s">
        <v>32</v>
      </c>
      <c r="AX265" s="14" t="s">
        <v>75</v>
      </c>
      <c r="AY265" s="203" t="s">
        <v>253</v>
      </c>
    </row>
    <row r="266" s="14" customFormat="1">
      <c r="A266" s="14"/>
      <c r="B266" s="202"/>
      <c r="C266" s="14"/>
      <c r="D266" s="195" t="s">
        <v>264</v>
      </c>
      <c r="E266" s="203" t="s">
        <v>1</v>
      </c>
      <c r="F266" s="204" t="s">
        <v>385</v>
      </c>
      <c r="G266" s="14"/>
      <c r="H266" s="205">
        <v>8.3000000000000007</v>
      </c>
      <c r="I266" s="206"/>
      <c r="J266" s="14"/>
      <c r="K266" s="14"/>
      <c r="L266" s="202"/>
      <c r="M266" s="207"/>
      <c r="N266" s="208"/>
      <c r="O266" s="208"/>
      <c r="P266" s="208"/>
      <c r="Q266" s="208"/>
      <c r="R266" s="208"/>
      <c r="S266" s="208"/>
      <c r="T266" s="209"/>
      <c r="U266" s="14"/>
      <c r="V266" s="14"/>
      <c r="W266" s="14"/>
      <c r="X266" s="14"/>
      <c r="Y266" s="14"/>
      <c r="Z266" s="14"/>
      <c r="AA266" s="14"/>
      <c r="AB266" s="14"/>
      <c r="AC266" s="14"/>
      <c r="AD266" s="14"/>
      <c r="AE266" s="14"/>
      <c r="AT266" s="203" t="s">
        <v>264</v>
      </c>
      <c r="AU266" s="203" t="s">
        <v>85</v>
      </c>
      <c r="AV266" s="14" t="s">
        <v>85</v>
      </c>
      <c r="AW266" s="14" t="s">
        <v>32</v>
      </c>
      <c r="AX266" s="14" t="s">
        <v>75</v>
      </c>
      <c r="AY266" s="203" t="s">
        <v>253</v>
      </c>
    </row>
    <row r="267" s="14" customFormat="1">
      <c r="A267" s="14"/>
      <c r="B267" s="202"/>
      <c r="C267" s="14"/>
      <c r="D267" s="195" t="s">
        <v>264</v>
      </c>
      <c r="E267" s="203" t="s">
        <v>1</v>
      </c>
      <c r="F267" s="204" t="s">
        <v>386</v>
      </c>
      <c r="G267" s="14"/>
      <c r="H267" s="205">
        <v>12.449999999999999</v>
      </c>
      <c r="I267" s="206"/>
      <c r="J267" s="14"/>
      <c r="K267" s="14"/>
      <c r="L267" s="202"/>
      <c r="M267" s="207"/>
      <c r="N267" s="208"/>
      <c r="O267" s="208"/>
      <c r="P267" s="208"/>
      <c r="Q267" s="208"/>
      <c r="R267" s="208"/>
      <c r="S267" s="208"/>
      <c r="T267" s="209"/>
      <c r="U267" s="14"/>
      <c r="V267" s="14"/>
      <c r="W267" s="14"/>
      <c r="X267" s="14"/>
      <c r="Y267" s="14"/>
      <c r="Z267" s="14"/>
      <c r="AA267" s="14"/>
      <c r="AB267" s="14"/>
      <c r="AC267" s="14"/>
      <c r="AD267" s="14"/>
      <c r="AE267" s="14"/>
      <c r="AT267" s="203" t="s">
        <v>264</v>
      </c>
      <c r="AU267" s="203" t="s">
        <v>85</v>
      </c>
      <c r="AV267" s="14" t="s">
        <v>85</v>
      </c>
      <c r="AW267" s="14" t="s">
        <v>32</v>
      </c>
      <c r="AX267" s="14" t="s">
        <v>75</v>
      </c>
      <c r="AY267" s="203" t="s">
        <v>253</v>
      </c>
    </row>
    <row r="268" s="14" customFormat="1">
      <c r="A268" s="14"/>
      <c r="B268" s="202"/>
      <c r="C268" s="14"/>
      <c r="D268" s="195" t="s">
        <v>264</v>
      </c>
      <c r="E268" s="203" t="s">
        <v>1</v>
      </c>
      <c r="F268" s="204" t="s">
        <v>387</v>
      </c>
      <c r="G268" s="14"/>
      <c r="H268" s="205">
        <v>4.7999999999999998</v>
      </c>
      <c r="I268" s="206"/>
      <c r="J268" s="14"/>
      <c r="K268" s="14"/>
      <c r="L268" s="202"/>
      <c r="M268" s="207"/>
      <c r="N268" s="208"/>
      <c r="O268" s="208"/>
      <c r="P268" s="208"/>
      <c r="Q268" s="208"/>
      <c r="R268" s="208"/>
      <c r="S268" s="208"/>
      <c r="T268" s="209"/>
      <c r="U268" s="14"/>
      <c r="V268" s="14"/>
      <c r="W268" s="14"/>
      <c r="X268" s="14"/>
      <c r="Y268" s="14"/>
      <c r="Z268" s="14"/>
      <c r="AA268" s="14"/>
      <c r="AB268" s="14"/>
      <c r="AC268" s="14"/>
      <c r="AD268" s="14"/>
      <c r="AE268" s="14"/>
      <c r="AT268" s="203" t="s">
        <v>264</v>
      </c>
      <c r="AU268" s="203" t="s">
        <v>85</v>
      </c>
      <c r="AV268" s="14" t="s">
        <v>85</v>
      </c>
      <c r="AW268" s="14" t="s">
        <v>32</v>
      </c>
      <c r="AX268" s="14" t="s">
        <v>75</v>
      </c>
      <c r="AY268" s="203" t="s">
        <v>253</v>
      </c>
    </row>
    <row r="269" s="14" customFormat="1">
      <c r="A269" s="14"/>
      <c r="B269" s="202"/>
      <c r="C269" s="14"/>
      <c r="D269" s="195" t="s">
        <v>264</v>
      </c>
      <c r="E269" s="203" t="s">
        <v>1</v>
      </c>
      <c r="F269" s="204" t="s">
        <v>388</v>
      </c>
      <c r="G269" s="14"/>
      <c r="H269" s="205">
        <v>4.7999999999999998</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4" customFormat="1">
      <c r="A270" s="14"/>
      <c r="B270" s="202"/>
      <c r="C270" s="14"/>
      <c r="D270" s="195" t="s">
        <v>264</v>
      </c>
      <c r="E270" s="203" t="s">
        <v>1</v>
      </c>
      <c r="F270" s="204" t="s">
        <v>389</v>
      </c>
      <c r="G270" s="14"/>
      <c r="H270" s="205">
        <v>4.7999999999999998</v>
      </c>
      <c r="I270" s="206"/>
      <c r="J270" s="14"/>
      <c r="K270" s="14"/>
      <c r="L270" s="202"/>
      <c r="M270" s="207"/>
      <c r="N270" s="208"/>
      <c r="O270" s="208"/>
      <c r="P270" s="208"/>
      <c r="Q270" s="208"/>
      <c r="R270" s="208"/>
      <c r="S270" s="208"/>
      <c r="T270" s="209"/>
      <c r="U270" s="14"/>
      <c r="V270" s="14"/>
      <c r="W270" s="14"/>
      <c r="X270" s="14"/>
      <c r="Y270" s="14"/>
      <c r="Z270" s="14"/>
      <c r="AA270" s="14"/>
      <c r="AB270" s="14"/>
      <c r="AC270" s="14"/>
      <c r="AD270" s="14"/>
      <c r="AE270" s="14"/>
      <c r="AT270" s="203" t="s">
        <v>264</v>
      </c>
      <c r="AU270" s="203" t="s">
        <v>85</v>
      </c>
      <c r="AV270" s="14" t="s">
        <v>85</v>
      </c>
      <c r="AW270" s="14" t="s">
        <v>32</v>
      </c>
      <c r="AX270" s="14" t="s">
        <v>75</v>
      </c>
      <c r="AY270" s="203" t="s">
        <v>253</v>
      </c>
    </row>
    <row r="271" s="14" customFormat="1">
      <c r="A271" s="14"/>
      <c r="B271" s="202"/>
      <c r="C271" s="14"/>
      <c r="D271" s="195" t="s">
        <v>264</v>
      </c>
      <c r="E271" s="203" t="s">
        <v>1</v>
      </c>
      <c r="F271" s="204" t="s">
        <v>390</v>
      </c>
      <c r="G271" s="14"/>
      <c r="H271" s="205">
        <v>29.75</v>
      </c>
      <c r="I271" s="206"/>
      <c r="J271" s="14"/>
      <c r="K271" s="14"/>
      <c r="L271" s="202"/>
      <c r="M271" s="207"/>
      <c r="N271" s="208"/>
      <c r="O271" s="208"/>
      <c r="P271" s="208"/>
      <c r="Q271" s="208"/>
      <c r="R271" s="208"/>
      <c r="S271" s="208"/>
      <c r="T271" s="209"/>
      <c r="U271" s="14"/>
      <c r="V271" s="14"/>
      <c r="W271" s="14"/>
      <c r="X271" s="14"/>
      <c r="Y271" s="14"/>
      <c r="Z271" s="14"/>
      <c r="AA271" s="14"/>
      <c r="AB271" s="14"/>
      <c r="AC271" s="14"/>
      <c r="AD271" s="14"/>
      <c r="AE271" s="14"/>
      <c r="AT271" s="203" t="s">
        <v>264</v>
      </c>
      <c r="AU271" s="203" t="s">
        <v>85</v>
      </c>
      <c r="AV271" s="14" t="s">
        <v>85</v>
      </c>
      <c r="AW271" s="14" t="s">
        <v>32</v>
      </c>
      <c r="AX271" s="14" t="s">
        <v>75</v>
      </c>
      <c r="AY271" s="203" t="s">
        <v>253</v>
      </c>
    </row>
    <row r="272" s="14" customFormat="1">
      <c r="A272" s="14"/>
      <c r="B272" s="202"/>
      <c r="C272" s="14"/>
      <c r="D272" s="195" t="s">
        <v>264</v>
      </c>
      <c r="E272" s="203" t="s">
        <v>1</v>
      </c>
      <c r="F272" s="204" t="s">
        <v>391</v>
      </c>
      <c r="G272" s="14"/>
      <c r="H272" s="205">
        <v>22.300000000000001</v>
      </c>
      <c r="I272" s="206"/>
      <c r="J272" s="14"/>
      <c r="K272" s="14"/>
      <c r="L272" s="202"/>
      <c r="M272" s="207"/>
      <c r="N272" s="208"/>
      <c r="O272" s="208"/>
      <c r="P272" s="208"/>
      <c r="Q272" s="208"/>
      <c r="R272" s="208"/>
      <c r="S272" s="208"/>
      <c r="T272" s="209"/>
      <c r="U272" s="14"/>
      <c r="V272" s="14"/>
      <c r="W272" s="14"/>
      <c r="X272" s="14"/>
      <c r="Y272" s="14"/>
      <c r="Z272" s="14"/>
      <c r="AA272" s="14"/>
      <c r="AB272" s="14"/>
      <c r="AC272" s="14"/>
      <c r="AD272" s="14"/>
      <c r="AE272" s="14"/>
      <c r="AT272" s="203" t="s">
        <v>264</v>
      </c>
      <c r="AU272" s="203" t="s">
        <v>85</v>
      </c>
      <c r="AV272" s="14" t="s">
        <v>85</v>
      </c>
      <c r="AW272" s="14" t="s">
        <v>32</v>
      </c>
      <c r="AX272" s="14" t="s">
        <v>75</v>
      </c>
      <c r="AY272" s="203" t="s">
        <v>253</v>
      </c>
    </row>
    <row r="273" s="14" customFormat="1">
      <c r="A273" s="14"/>
      <c r="B273" s="202"/>
      <c r="C273" s="14"/>
      <c r="D273" s="195" t="s">
        <v>264</v>
      </c>
      <c r="E273" s="203" t="s">
        <v>1</v>
      </c>
      <c r="F273" s="204" t="s">
        <v>392</v>
      </c>
      <c r="G273" s="14"/>
      <c r="H273" s="205">
        <v>21.050000000000001</v>
      </c>
      <c r="I273" s="206"/>
      <c r="J273" s="14"/>
      <c r="K273" s="14"/>
      <c r="L273" s="202"/>
      <c r="M273" s="207"/>
      <c r="N273" s="208"/>
      <c r="O273" s="208"/>
      <c r="P273" s="208"/>
      <c r="Q273" s="208"/>
      <c r="R273" s="208"/>
      <c r="S273" s="208"/>
      <c r="T273" s="209"/>
      <c r="U273" s="14"/>
      <c r="V273" s="14"/>
      <c r="W273" s="14"/>
      <c r="X273" s="14"/>
      <c r="Y273" s="14"/>
      <c r="Z273" s="14"/>
      <c r="AA273" s="14"/>
      <c r="AB273" s="14"/>
      <c r="AC273" s="14"/>
      <c r="AD273" s="14"/>
      <c r="AE273" s="14"/>
      <c r="AT273" s="203" t="s">
        <v>264</v>
      </c>
      <c r="AU273" s="203" t="s">
        <v>85</v>
      </c>
      <c r="AV273" s="14" t="s">
        <v>85</v>
      </c>
      <c r="AW273" s="14" t="s">
        <v>32</v>
      </c>
      <c r="AX273" s="14" t="s">
        <v>75</v>
      </c>
      <c r="AY273" s="203" t="s">
        <v>253</v>
      </c>
    </row>
    <row r="274" s="14" customFormat="1">
      <c r="A274" s="14"/>
      <c r="B274" s="202"/>
      <c r="C274" s="14"/>
      <c r="D274" s="195" t="s">
        <v>264</v>
      </c>
      <c r="E274" s="203" t="s">
        <v>1</v>
      </c>
      <c r="F274" s="204" t="s">
        <v>393</v>
      </c>
      <c r="G274" s="14"/>
      <c r="H274" s="205">
        <v>12.65</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394</v>
      </c>
      <c r="G275" s="14"/>
      <c r="H275" s="205">
        <v>13.1</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4" customFormat="1">
      <c r="A276" s="14"/>
      <c r="B276" s="202"/>
      <c r="C276" s="14"/>
      <c r="D276" s="195" t="s">
        <v>264</v>
      </c>
      <c r="E276" s="203" t="s">
        <v>1</v>
      </c>
      <c r="F276" s="204" t="s">
        <v>395</v>
      </c>
      <c r="G276" s="14"/>
      <c r="H276" s="205">
        <v>18.199999999999999</v>
      </c>
      <c r="I276" s="206"/>
      <c r="J276" s="14"/>
      <c r="K276" s="14"/>
      <c r="L276" s="202"/>
      <c r="M276" s="207"/>
      <c r="N276" s="208"/>
      <c r="O276" s="208"/>
      <c r="P276" s="208"/>
      <c r="Q276" s="208"/>
      <c r="R276" s="208"/>
      <c r="S276" s="208"/>
      <c r="T276" s="209"/>
      <c r="U276" s="14"/>
      <c r="V276" s="14"/>
      <c r="W276" s="14"/>
      <c r="X276" s="14"/>
      <c r="Y276" s="14"/>
      <c r="Z276" s="14"/>
      <c r="AA276" s="14"/>
      <c r="AB276" s="14"/>
      <c r="AC276" s="14"/>
      <c r="AD276" s="14"/>
      <c r="AE276" s="14"/>
      <c r="AT276" s="203" t="s">
        <v>264</v>
      </c>
      <c r="AU276" s="203" t="s">
        <v>85</v>
      </c>
      <c r="AV276" s="14" t="s">
        <v>85</v>
      </c>
      <c r="AW276" s="14" t="s">
        <v>32</v>
      </c>
      <c r="AX276" s="14" t="s">
        <v>75</v>
      </c>
      <c r="AY276" s="203" t="s">
        <v>253</v>
      </c>
    </row>
    <row r="277" s="14" customFormat="1">
      <c r="A277" s="14"/>
      <c r="B277" s="202"/>
      <c r="C277" s="14"/>
      <c r="D277" s="195" t="s">
        <v>264</v>
      </c>
      <c r="E277" s="203" t="s">
        <v>1</v>
      </c>
      <c r="F277" s="204" t="s">
        <v>396</v>
      </c>
      <c r="G277" s="14"/>
      <c r="H277" s="205">
        <v>11.6</v>
      </c>
      <c r="I277" s="206"/>
      <c r="J277" s="14"/>
      <c r="K277" s="14"/>
      <c r="L277" s="202"/>
      <c r="M277" s="207"/>
      <c r="N277" s="208"/>
      <c r="O277" s="208"/>
      <c r="P277" s="208"/>
      <c r="Q277" s="208"/>
      <c r="R277" s="208"/>
      <c r="S277" s="208"/>
      <c r="T277" s="209"/>
      <c r="U277" s="14"/>
      <c r="V277" s="14"/>
      <c r="W277" s="14"/>
      <c r="X277" s="14"/>
      <c r="Y277" s="14"/>
      <c r="Z277" s="14"/>
      <c r="AA277" s="14"/>
      <c r="AB277" s="14"/>
      <c r="AC277" s="14"/>
      <c r="AD277" s="14"/>
      <c r="AE277" s="14"/>
      <c r="AT277" s="203" t="s">
        <v>264</v>
      </c>
      <c r="AU277" s="203" t="s">
        <v>85</v>
      </c>
      <c r="AV277" s="14" t="s">
        <v>85</v>
      </c>
      <c r="AW277" s="14" t="s">
        <v>32</v>
      </c>
      <c r="AX277" s="14" t="s">
        <v>75</v>
      </c>
      <c r="AY277" s="203" t="s">
        <v>253</v>
      </c>
    </row>
    <row r="278" s="14" customFormat="1">
      <c r="A278" s="14"/>
      <c r="B278" s="202"/>
      <c r="C278" s="14"/>
      <c r="D278" s="195" t="s">
        <v>264</v>
      </c>
      <c r="E278" s="203" t="s">
        <v>1</v>
      </c>
      <c r="F278" s="204" t="s">
        <v>397</v>
      </c>
      <c r="G278" s="14"/>
      <c r="H278" s="205">
        <v>24.100000000000001</v>
      </c>
      <c r="I278" s="206"/>
      <c r="J278" s="14"/>
      <c r="K278" s="14"/>
      <c r="L278" s="202"/>
      <c r="M278" s="207"/>
      <c r="N278" s="208"/>
      <c r="O278" s="208"/>
      <c r="P278" s="208"/>
      <c r="Q278" s="208"/>
      <c r="R278" s="208"/>
      <c r="S278" s="208"/>
      <c r="T278" s="209"/>
      <c r="U278" s="14"/>
      <c r="V278" s="14"/>
      <c r="W278" s="14"/>
      <c r="X278" s="14"/>
      <c r="Y278" s="14"/>
      <c r="Z278" s="14"/>
      <c r="AA278" s="14"/>
      <c r="AB278" s="14"/>
      <c r="AC278" s="14"/>
      <c r="AD278" s="14"/>
      <c r="AE278" s="14"/>
      <c r="AT278" s="203" t="s">
        <v>264</v>
      </c>
      <c r="AU278" s="203" t="s">
        <v>85</v>
      </c>
      <c r="AV278" s="14" t="s">
        <v>85</v>
      </c>
      <c r="AW278" s="14" t="s">
        <v>32</v>
      </c>
      <c r="AX278" s="14" t="s">
        <v>75</v>
      </c>
      <c r="AY278" s="203" t="s">
        <v>253</v>
      </c>
    </row>
    <row r="279" s="14" customFormat="1">
      <c r="A279" s="14"/>
      <c r="B279" s="202"/>
      <c r="C279" s="14"/>
      <c r="D279" s="195" t="s">
        <v>264</v>
      </c>
      <c r="E279" s="203" t="s">
        <v>1</v>
      </c>
      <c r="F279" s="204" t="s">
        <v>398</v>
      </c>
      <c r="G279" s="14"/>
      <c r="H279" s="205">
        <v>13.199999999999999</v>
      </c>
      <c r="I279" s="206"/>
      <c r="J279" s="14"/>
      <c r="K279" s="14"/>
      <c r="L279" s="202"/>
      <c r="M279" s="207"/>
      <c r="N279" s="208"/>
      <c r="O279" s="208"/>
      <c r="P279" s="208"/>
      <c r="Q279" s="208"/>
      <c r="R279" s="208"/>
      <c r="S279" s="208"/>
      <c r="T279" s="209"/>
      <c r="U279" s="14"/>
      <c r="V279" s="14"/>
      <c r="W279" s="14"/>
      <c r="X279" s="14"/>
      <c r="Y279" s="14"/>
      <c r="Z279" s="14"/>
      <c r="AA279" s="14"/>
      <c r="AB279" s="14"/>
      <c r="AC279" s="14"/>
      <c r="AD279" s="14"/>
      <c r="AE279" s="14"/>
      <c r="AT279" s="203" t="s">
        <v>264</v>
      </c>
      <c r="AU279" s="203" t="s">
        <v>85</v>
      </c>
      <c r="AV279" s="14" t="s">
        <v>85</v>
      </c>
      <c r="AW279" s="14" t="s">
        <v>32</v>
      </c>
      <c r="AX279" s="14" t="s">
        <v>75</v>
      </c>
      <c r="AY279" s="203" t="s">
        <v>253</v>
      </c>
    </row>
    <row r="280" s="14" customFormat="1">
      <c r="A280" s="14"/>
      <c r="B280" s="202"/>
      <c r="C280" s="14"/>
      <c r="D280" s="195" t="s">
        <v>264</v>
      </c>
      <c r="E280" s="203" t="s">
        <v>1</v>
      </c>
      <c r="F280" s="204" t="s">
        <v>399</v>
      </c>
      <c r="G280" s="14"/>
      <c r="H280" s="205">
        <v>16</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4" customFormat="1">
      <c r="A281" s="14"/>
      <c r="B281" s="202"/>
      <c r="C281" s="14"/>
      <c r="D281" s="195" t="s">
        <v>264</v>
      </c>
      <c r="E281" s="203" t="s">
        <v>1</v>
      </c>
      <c r="F281" s="204" t="s">
        <v>400</v>
      </c>
      <c r="G281" s="14"/>
      <c r="H281" s="205">
        <v>7.2000000000000002</v>
      </c>
      <c r="I281" s="206"/>
      <c r="J281" s="14"/>
      <c r="K281" s="14"/>
      <c r="L281" s="202"/>
      <c r="M281" s="207"/>
      <c r="N281" s="208"/>
      <c r="O281" s="208"/>
      <c r="P281" s="208"/>
      <c r="Q281" s="208"/>
      <c r="R281" s="208"/>
      <c r="S281" s="208"/>
      <c r="T281" s="209"/>
      <c r="U281" s="14"/>
      <c r="V281" s="14"/>
      <c r="W281" s="14"/>
      <c r="X281" s="14"/>
      <c r="Y281" s="14"/>
      <c r="Z281" s="14"/>
      <c r="AA281" s="14"/>
      <c r="AB281" s="14"/>
      <c r="AC281" s="14"/>
      <c r="AD281" s="14"/>
      <c r="AE281" s="14"/>
      <c r="AT281" s="203" t="s">
        <v>264</v>
      </c>
      <c r="AU281" s="203" t="s">
        <v>85</v>
      </c>
      <c r="AV281" s="14" t="s">
        <v>85</v>
      </c>
      <c r="AW281" s="14" t="s">
        <v>32</v>
      </c>
      <c r="AX281" s="14" t="s">
        <v>75</v>
      </c>
      <c r="AY281" s="203" t="s">
        <v>253</v>
      </c>
    </row>
    <row r="282" s="14" customFormat="1">
      <c r="A282" s="14"/>
      <c r="B282" s="202"/>
      <c r="C282" s="14"/>
      <c r="D282" s="195" t="s">
        <v>264</v>
      </c>
      <c r="E282" s="203" t="s">
        <v>1</v>
      </c>
      <c r="F282" s="204" t="s">
        <v>401</v>
      </c>
      <c r="G282" s="14"/>
      <c r="H282" s="205">
        <v>18.350000000000001</v>
      </c>
      <c r="I282" s="206"/>
      <c r="J282" s="14"/>
      <c r="K282" s="14"/>
      <c r="L282" s="202"/>
      <c r="M282" s="207"/>
      <c r="N282" s="208"/>
      <c r="O282" s="208"/>
      <c r="P282" s="208"/>
      <c r="Q282" s="208"/>
      <c r="R282" s="208"/>
      <c r="S282" s="208"/>
      <c r="T282" s="209"/>
      <c r="U282" s="14"/>
      <c r="V282" s="14"/>
      <c r="W282" s="14"/>
      <c r="X282" s="14"/>
      <c r="Y282" s="14"/>
      <c r="Z282" s="14"/>
      <c r="AA282" s="14"/>
      <c r="AB282" s="14"/>
      <c r="AC282" s="14"/>
      <c r="AD282" s="14"/>
      <c r="AE282" s="14"/>
      <c r="AT282" s="203" t="s">
        <v>264</v>
      </c>
      <c r="AU282" s="203" t="s">
        <v>85</v>
      </c>
      <c r="AV282" s="14" t="s">
        <v>85</v>
      </c>
      <c r="AW282" s="14" t="s">
        <v>32</v>
      </c>
      <c r="AX282" s="14" t="s">
        <v>75</v>
      </c>
      <c r="AY282" s="203" t="s">
        <v>253</v>
      </c>
    </row>
    <row r="283" s="14" customFormat="1">
      <c r="A283" s="14"/>
      <c r="B283" s="202"/>
      <c r="C283" s="14"/>
      <c r="D283" s="195" t="s">
        <v>264</v>
      </c>
      <c r="E283" s="203" t="s">
        <v>1</v>
      </c>
      <c r="F283" s="204" t="s">
        <v>402</v>
      </c>
      <c r="G283" s="14"/>
      <c r="H283" s="205">
        <v>17.25</v>
      </c>
      <c r="I283" s="206"/>
      <c r="J283" s="14"/>
      <c r="K283" s="14"/>
      <c r="L283" s="202"/>
      <c r="M283" s="207"/>
      <c r="N283" s="208"/>
      <c r="O283" s="208"/>
      <c r="P283" s="208"/>
      <c r="Q283" s="208"/>
      <c r="R283" s="208"/>
      <c r="S283" s="208"/>
      <c r="T283" s="209"/>
      <c r="U283" s="14"/>
      <c r="V283" s="14"/>
      <c r="W283" s="14"/>
      <c r="X283" s="14"/>
      <c r="Y283" s="14"/>
      <c r="Z283" s="14"/>
      <c r="AA283" s="14"/>
      <c r="AB283" s="14"/>
      <c r="AC283" s="14"/>
      <c r="AD283" s="14"/>
      <c r="AE283" s="14"/>
      <c r="AT283" s="203" t="s">
        <v>264</v>
      </c>
      <c r="AU283" s="203" t="s">
        <v>85</v>
      </c>
      <c r="AV283" s="14" t="s">
        <v>85</v>
      </c>
      <c r="AW283" s="14" t="s">
        <v>32</v>
      </c>
      <c r="AX283" s="14" t="s">
        <v>75</v>
      </c>
      <c r="AY283" s="203" t="s">
        <v>253</v>
      </c>
    </row>
    <row r="284" s="14" customFormat="1">
      <c r="A284" s="14"/>
      <c r="B284" s="202"/>
      <c r="C284" s="14"/>
      <c r="D284" s="195" t="s">
        <v>264</v>
      </c>
      <c r="E284" s="203" t="s">
        <v>1</v>
      </c>
      <c r="F284" s="204" t="s">
        <v>403</v>
      </c>
      <c r="G284" s="14"/>
      <c r="H284" s="205">
        <v>15.699999999999999</v>
      </c>
      <c r="I284" s="206"/>
      <c r="J284" s="14"/>
      <c r="K284" s="14"/>
      <c r="L284" s="202"/>
      <c r="M284" s="207"/>
      <c r="N284" s="208"/>
      <c r="O284" s="208"/>
      <c r="P284" s="208"/>
      <c r="Q284" s="208"/>
      <c r="R284" s="208"/>
      <c r="S284" s="208"/>
      <c r="T284" s="209"/>
      <c r="U284" s="14"/>
      <c r="V284" s="14"/>
      <c r="W284" s="14"/>
      <c r="X284" s="14"/>
      <c r="Y284" s="14"/>
      <c r="Z284" s="14"/>
      <c r="AA284" s="14"/>
      <c r="AB284" s="14"/>
      <c r="AC284" s="14"/>
      <c r="AD284" s="14"/>
      <c r="AE284" s="14"/>
      <c r="AT284" s="203" t="s">
        <v>264</v>
      </c>
      <c r="AU284" s="203" t="s">
        <v>85</v>
      </c>
      <c r="AV284" s="14" t="s">
        <v>85</v>
      </c>
      <c r="AW284" s="14" t="s">
        <v>32</v>
      </c>
      <c r="AX284" s="14" t="s">
        <v>75</v>
      </c>
      <c r="AY284" s="203" t="s">
        <v>253</v>
      </c>
    </row>
    <row r="285" s="14" customFormat="1">
      <c r="A285" s="14"/>
      <c r="B285" s="202"/>
      <c r="C285" s="14"/>
      <c r="D285" s="195" t="s">
        <v>264</v>
      </c>
      <c r="E285" s="203" t="s">
        <v>1</v>
      </c>
      <c r="F285" s="204" t="s">
        <v>404</v>
      </c>
      <c r="G285" s="14"/>
      <c r="H285" s="205">
        <v>9.8499999999999996</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4" customFormat="1">
      <c r="A286" s="14"/>
      <c r="B286" s="202"/>
      <c r="C286" s="14"/>
      <c r="D286" s="195" t="s">
        <v>264</v>
      </c>
      <c r="E286" s="203" t="s">
        <v>1</v>
      </c>
      <c r="F286" s="204" t="s">
        <v>405</v>
      </c>
      <c r="G286" s="14"/>
      <c r="H286" s="205">
        <v>6.5</v>
      </c>
      <c r="I286" s="206"/>
      <c r="J286" s="14"/>
      <c r="K286" s="14"/>
      <c r="L286" s="202"/>
      <c r="M286" s="207"/>
      <c r="N286" s="208"/>
      <c r="O286" s="208"/>
      <c r="P286" s="208"/>
      <c r="Q286" s="208"/>
      <c r="R286" s="208"/>
      <c r="S286" s="208"/>
      <c r="T286" s="209"/>
      <c r="U286" s="14"/>
      <c r="V286" s="14"/>
      <c r="W286" s="14"/>
      <c r="X286" s="14"/>
      <c r="Y286" s="14"/>
      <c r="Z286" s="14"/>
      <c r="AA286" s="14"/>
      <c r="AB286" s="14"/>
      <c r="AC286" s="14"/>
      <c r="AD286" s="14"/>
      <c r="AE286" s="14"/>
      <c r="AT286" s="203" t="s">
        <v>264</v>
      </c>
      <c r="AU286" s="203" t="s">
        <v>85</v>
      </c>
      <c r="AV286" s="14" t="s">
        <v>85</v>
      </c>
      <c r="AW286" s="14" t="s">
        <v>32</v>
      </c>
      <c r="AX286" s="14" t="s">
        <v>75</v>
      </c>
      <c r="AY286" s="203" t="s">
        <v>253</v>
      </c>
    </row>
    <row r="287" s="14" customFormat="1">
      <c r="A287" s="14"/>
      <c r="B287" s="202"/>
      <c r="C287" s="14"/>
      <c r="D287" s="195" t="s">
        <v>264</v>
      </c>
      <c r="E287" s="203" t="s">
        <v>1</v>
      </c>
      <c r="F287" s="204" t="s">
        <v>406</v>
      </c>
      <c r="G287" s="14"/>
      <c r="H287" s="205">
        <v>10.75</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4" customFormat="1">
      <c r="A288" s="14"/>
      <c r="B288" s="202"/>
      <c r="C288" s="14"/>
      <c r="D288" s="195" t="s">
        <v>264</v>
      </c>
      <c r="E288" s="203" t="s">
        <v>1</v>
      </c>
      <c r="F288" s="204" t="s">
        <v>407</v>
      </c>
      <c r="G288" s="14"/>
      <c r="H288" s="205">
        <v>6.0999999999999996</v>
      </c>
      <c r="I288" s="206"/>
      <c r="J288" s="14"/>
      <c r="K288" s="14"/>
      <c r="L288" s="202"/>
      <c r="M288" s="207"/>
      <c r="N288" s="208"/>
      <c r="O288" s="208"/>
      <c r="P288" s="208"/>
      <c r="Q288" s="208"/>
      <c r="R288" s="208"/>
      <c r="S288" s="208"/>
      <c r="T288" s="209"/>
      <c r="U288" s="14"/>
      <c r="V288" s="14"/>
      <c r="W288" s="14"/>
      <c r="X288" s="14"/>
      <c r="Y288" s="14"/>
      <c r="Z288" s="14"/>
      <c r="AA288" s="14"/>
      <c r="AB288" s="14"/>
      <c r="AC288" s="14"/>
      <c r="AD288" s="14"/>
      <c r="AE288" s="14"/>
      <c r="AT288" s="203" t="s">
        <v>264</v>
      </c>
      <c r="AU288" s="203" t="s">
        <v>85</v>
      </c>
      <c r="AV288" s="14" t="s">
        <v>85</v>
      </c>
      <c r="AW288" s="14" t="s">
        <v>32</v>
      </c>
      <c r="AX288" s="14" t="s">
        <v>75</v>
      </c>
      <c r="AY288" s="203" t="s">
        <v>253</v>
      </c>
    </row>
    <row r="289" s="14" customFormat="1">
      <c r="A289" s="14"/>
      <c r="B289" s="202"/>
      <c r="C289" s="14"/>
      <c r="D289" s="195" t="s">
        <v>264</v>
      </c>
      <c r="E289" s="203" t="s">
        <v>1</v>
      </c>
      <c r="F289" s="204" t="s">
        <v>408</v>
      </c>
      <c r="G289" s="14"/>
      <c r="H289" s="205">
        <v>6.9000000000000004</v>
      </c>
      <c r="I289" s="206"/>
      <c r="J289" s="14"/>
      <c r="K289" s="14"/>
      <c r="L289" s="202"/>
      <c r="M289" s="207"/>
      <c r="N289" s="208"/>
      <c r="O289" s="208"/>
      <c r="P289" s="208"/>
      <c r="Q289" s="208"/>
      <c r="R289" s="208"/>
      <c r="S289" s="208"/>
      <c r="T289" s="209"/>
      <c r="U289" s="14"/>
      <c r="V289" s="14"/>
      <c r="W289" s="14"/>
      <c r="X289" s="14"/>
      <c r="Y289" s="14"/>
      <c r="Z289" s="14"/>
      <c r="AA289" s="14"/>
      <c r="AB289" s="14"/>
      <c r="AC289" s="14"/>
      <c r="AD289" s="14"/>
      <c r="AE289" s="14"/>
      <c r="AT289" s="203" t="s">
        <v>264</v>
      </c>
      <c r="AU289" s="203" t="s">
        <v>85</v>
      </c>
      <c r="AV289" s="14" t="s">
        <v>85</v>
      </c>
      <c r="AW289" s="14" t="s">
        <v>32</v>
      </c>
      <c r="AX289" s="14" t="s">
        <v>75</v>
      </c>
      <c r="AY289" s="203" t="s">
        <v>253</v>
      </c>
    </row>
    <row r="290" s="14" customFormat="1">
      <c r="A290" s="14"/>
      <c r="B290" s="202"/>
      <c r="C290" s="14"/>
      <c r="D290" s="195" t="s">
        <v>264</v>
      </c>
      <c r="E290" s="203" t="s">
        <v>1</v>
      </c>
      <c r="F290" s="204" t="s">
        <v>409</v>
      </c>
      <c r="G290" s="14"/>
      <c r="H290" s="205">
        <v>5.7000000000000002</v>
      </c>
      <c r="I290" s="206"/>
      <c r="J290" s="14"/>
      <c r="K290" s="14"/>
      <c r="L290" s="202"/>
      <c r="M290" s="207"/>
      <c r="N290" s="208"/>
      <c r="O290" s="208"/>
      <c r="P290" s="208"/>
      <c r="Q290" s="208"/>
      <c r="R290" s="208"/>
      <c r="S290" s="208"/>
      <c r="T290" s="209"/>
      <c r="U290" s="14"/>
      <c r="V290" s="14"/>
      <c r="W290" s="14"/>
      <c r="X290" s="14"/>
      <c r="Y290" s="14"/>
      <c r="Z290" s="14"/>
      <c r="AA290" s="14"/>
      <c r="AB290" s="14"/>
      <c r="AC290" s="14"/>
      <c r="AD290" s="14"/>
      <c r="AE290" s="14"/>
      <c r="AT290" s="203" t="s">
        <v>264</v>
      </c>
      <c r="AU290" s="203" t="s">
        <v>85</v>
      </c>
      <c r="AV290" s="14" t="s">
        <v>85</v>
      </c>
      <c r="AW290" s="14" t="s">
        <v>32</v>
      </c>
      <c r="AX290" s="14" t="s">
        <v>75</v>
      </c>
      <c r="AY290" s="203" t="s">
        <v>253</v>
      </c>
    </row>
    <row r="291" s="14" customFormat="1">
      <c r="A291" s="14"/>
      <c r="B291" s="202"/>
      <c r="C291" s="14"/>
      <c r="D291" s="195" t="s">
        <v>264</v>
      </c>
      <c r="E291" s="203" t="s">
        <v>1</v>
      </c>
      <c r="F291" s="204" t="s">
        <v>410</v>
      </c>
      <c r="G291" s="14"/>
      <c r="H291" s="205">
        <v>10.75</v>
      </c>
      <c r="I291" s="206"/>
      <c r="J291" s="14"/>
      <c r="K291" s="14"/>
      <c r="L291" s="202"/>
      <c r="M291" s="207"/>
      <c r="N291" s="208"/>
      <c r="O291" s="208"/>
      <c r="P291" s="208"/>
      <c r="Q291" s="208"/>
      <c r="R291" s="208"/>
      <c r="S291" s="208"/>
      <c r="T291" s="209"/>
      <c r="U291" s="14"/>
      <c r="V291" s="14"/>
      <c r="W291" s="14"/>
      <c r="X291" s="14"/>
      <c r="Y291" s="14"/>
      <c r="Z291" s="14"/>
      <c r="AA291" s="14"/>
      <c r="AB291" s="14"/>
      <c r="AC291" s="14"/>
      <c r="AD291" s="14"/>
      <c r="AE291" s="14"/>
      <c r="AT291" s="203" t="s">
        <v>264</v>
      </c>
      <c r="AU291" s="203" t="s">
        <v>85</v>
      </c>
      <c r="AV291" s="14" t="s">
        <v>85</v>
      </c>
      <c r="AW291" s="14" t="s">
        <v>32</v>
      </c>
      <c r="AX291" s="14" t="s">
        <v>75</v>
      </c>
      <c r="AY291" s="203" t="s">
        <v>253</v>
      </c>
    </row>
    <row r="292" s="14" customFormat="1">
      <c r="A292" s="14"/>
      <c r="B292" s="202"/>
      <c r="C292" s="14"/>
      <c r="D292" s="195" t="s">
        <v>264</v>
      </c>
      <c r="E292" s="203" t="s">
        <v>1</v>
      </c>
      <c r="F292" s="204" t="s">
        <v>411</v>
      </c>
      <c r="G292" s="14"/>
      <c r="H292" s="205">
        <v>4.75</v>
      </c>
      <c r="I292" s="206"/>
      <c r="J292" s="14"/>
      <c r="K292" s="14"/>
      <c r="L292" s="202"/>
      <c r="M292" s="207"/>
      <c r="N292" s="208"/>
      <c r="O292" s="208"/>
      <c r="P292" s="208"/>
      <c r="Q292" s="208"/>
      <c r="R292" s="208"/>
      <c r="S292" s="208"/>
      <c r="T292" s="209"/>
      <c r="U292" s="14"/>
      <c r="V292" s="14"/>
      <c r="W292" s="14"/>
      <c r="X292" s="14"/>
      <c r="Y292" s="14"/>
      <c r="Z292" s="14"/>
      <c r="AA292" s="14"/>
      <c r="AB292" s="14"/>
      <c r="AC292" s="14"/>
      <c r="AD292" s="14"/>
      <c r="AE292" s="14"/>
      <c r="AT292" s="203" t="s">
        <v>264</v>
      </c>
      <c r="AU292" s="203" t="s">
        <v>85</v>
      </c>
      <c r="AV292" s="14" t="s">
        <v>85</v>
      </c>
      <c r="AW292" s="14" t="s">
        <v>32</v>
      </c>
      <c r="AX292" s="14" t="s">
        <v>75</v>
      </c>
      <c r="AY292" s="203" t="s">
        <v>253</v>
      </c>
    </row>
    <row r="293" s="14" customFormat="1">
      <c r="A293" s="14"/>
      <c r="B293" s="202"/>
      <c r="C293" s="14"/>
      <c r="D293" s="195" t="s">
        <v>264</v>
      </c>
      <c r="E293" s="203" t="s">
        <v>1</v>
      </c>
      <c r="F293" s="204" t="s">
        <v>412</v>
      </c>
      <c r="G293" s="14"/>
      <c r="H293" s="205">
        <v>21.219999999999999</v>
      </c>
      <c r="I293" s="206"/>
      <c r="J293" s="14"/>
      <c r="K293" s="14"/>
      <c r="L293" s="202"/>
      <c r="M293" s="207"/>
      <c r="N293" s="208"/>
      <c r="O293" s="208"/>
      <c r="P293" s="208"/>
      <c r="Q293" s="208"/>
      <c r="R293" s="208"/>
      <c r="S293" s="208"/>
      <c r="T293" s="209"/>
      <c r="U293" s="14"/>
      <c r="V293" s="14"/>
      <c r="W293" s="14"/>
      <c r="X293" s="14"/>
      <c r="Y293" s="14"/>
      <c r="Z293" s="14"/>
      <c r="AA293" s="14"/>
      <c r="AB293" s="14"/>
      <c r="AC293" s="14"/>
      <c r="AD293" s="14"/>
      <c r="AE293" s="14"/>
      <c r="AT293" s="203" t="s">
        <v>264</v>
      </c>
      <c r="AU293" s="203" t="s">
        <v>85</v>
      </c>
      <c r="AV293" s="14" t="s">
        <v>85</v>
      </c>
      <c r="AW293" s="14" t="s">
        <v>32</v>
      </c>
      <c r="AX293" s="14" t="s">
        <v>75</v>
      </c>
      <c r="AY293" s="203" t="s">
        <v>253</v>
      </c>
    </row>
    <row r="294" s="14" customFormat="1">
      <c r="A294" s="14"/>
      <c r="B294" s="202"/>
      <c r="C294" s="14"/>
      <c r="D294" s="195" t="s">
        <v>264</v>
      </c>
      <c r="E294" s="203" t="s">
        <v>1</v>
      </c>
      <c r="F294" s="204" t="s">
        <v>413</v>
      </c>
      <c r="G294" s="14"/>
      <c r="H294" s="205">
        <v>22.649999999999999</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414</v>
      </c>
      <c r="G295" s="14"/>
      <c r="H295" s="205">
        <v>15.369999999999999</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415</v>
      </c>
      <c r="G296" s="14"/>
      <c r="H296" s="205">
        <v>5.5999999999999996</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416</v>
      </c>
      <c r="G297" s="14"/>
      <c r="H297" s="205">
        <v>15.5</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417</v>
      </c>
      <c r="G298" s="14"/>
      <c r="H298" s="205">
        <v>6.2999999999999998</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4" customFormat="1">
      <c r="A299" s="14"/>
      <c r="B299" s="202"/>
      <c r="C299" s="14"/>
      <c r="D299" s="195" t="s">
        <v>264</v>
      </c>
      <c r="E299" s="203" t="s">
        <v>1</v>
      </c>
      <c r="F299" s="204" t="s">
        <v>418</v>
      </c>
      <c r="G299" s="14"/>
      <c r="H299" s="205">
        <v>79.829999999999998</v>
      </c>
      <c r="I299" s="206"/>
      <c r="J299" s="14"/>
      <c r="K299" s="14"/>
      <c r="L299" s="202"/>
      <c r="M299" s="207"/>
      <c r="N299" s="208"/>
      <c r="O299" s="208"/>
      <c r="P299" s="208"/>
      <c r="Q299" s="208"/>
      <c r="R299" s="208"/>
      <c r="S299" s="208"/>
      <c r="T299" s="209"/>
      <c r="U299" s="14"/>
      <c r="V299" s="14"/>
      <c r="W299" s="14"/>
      <c r="X299" s="14"/>
      <c r="Y299" s="14"/>
      <c r="Z299" s="14"/>
      <c r="AA299" s="14"/>
      <c r="AB299" s="14"/>
      <c r="AC299" s="14"/>
      <c r="AD299" s="14"/>
      <c r="AE299" s="14"/>
      <c r="AT299" s="203" t="s">
        <v>264</v>
      </c>
      <c r="AU299" s="203" t="s">
        <v>85</v>
      </c>
      <c r="AV299" s="14" t="s">
        <v>85</v>
      </c>
      <c r="AW299" s="14" t="s">
        <v>32</v>
      </c>
      <c r="AX299" s="14" t="s">
        <v>75</v>
      </c>
      <c r="AY299" s="203" t="s">
        <v>253</v>
      </c>
    </row>
    <row r="300" s="14" customFormat="1">
      <c r="A300" s="14"/>
      <c r="B300" s="202"/>
      <c r="C300" s="14"/>
      <c r="D300" s="195" t="s">
        <v>264</v>
      </c>
      <c r="E300" s="203" t="s">
        <v>1</v>
      </c>
      <c r="F300" s="204" t="s">
        <v>419</v>
      </c>
      <c r="G300" s="14"/>
      <c r="H300" s="205">
        <v>33.490000000000002</v>
      </c>
      <c r="I300" s="206"/>
      <c r="J300" s="14"/>
      <c r="K300" s="14"/>
      <c r="L300" s="202"/>
      <c r="M300" s="207"/>
      <c r="N300" s="208"/>
      <c r="O300" s="208"/>
      <c r="P300" s="208"/>
      <c r="Q300" s="208"/>
      <c r="R300" s="208"/>
      <c r="S300" s="208"/>
      <c r="T300" s="209"/>
      <c r="U300" s="14"/>
      <c r="V300" s="14"/>
      <c r="W300" s="14"/>
      <c r="X300" s="14"/>
      <c r="Y300" s="14"/>
      <c r="Z300" s="14"/>
      <c r="AA300" s="14"/>
      <c r="AB300" s="14"/>
      <c r="AC300" s="14"/>
      <c r="AD300" s="14"/>
      <c r="AE300" s="14"/>
      <c r="AT300" s="203" t="s">
        <v>264</v>
      </c>
      <c r="AU300" s="203" t="s">
        <v>85</v>
      </c>
      <c r="AV300" s="14" t="s">
        <v>85</v>
      </c>
      <c r="AW300" s="14" t="s">
        <v>32</v>
      </c>
      <c r="AX300" s="14" t="s">
        <v>75</v>
      </c>
      <c r="AY300" s="203" t="s">
        <v>253</v>
      </c>
    </row>
    <row r="301" s="14" customFormat="1">
      <c r="A301" s="14"/>
      <c r="B301" s="202"/>
      <c r="C301" s="14"/>
      <c r="D301" s="195" t="s">
        <v>264</v>
      </c>
      <c r="E301" s="203" t="s">
        <v>1</v>
      </c>
      <c r="F301" s="204" t="s">
        <v>420</v>
      </c>
      <c r="G301" s="14"/>
      <c r="H301" s="205">
        <v>21.66</v>
      </c>
      <c r="I301" s="206"/>
      <c r="J301" s="14"/>
      <c r="K301" s="14"/>
      <c r="L301" s="202"/>
      <c r="M301" s="207"/>
      <c r="N301" s="208"/>
      <c r="O301" s="208"/>
      <c r="P301" s="208"/>
      <c r="Q301" s="208"/>
      <c r="R301" s="208"/>
      <c r="S301" s="208"/>
      <c r="T301" s="209"/>
      <c r="U301" s="14"/>
      <c r="V301" s="14"/>
      <c r="W301" s="14"/>
      <c r="X301" s="14"/>
      <c r="Y301" s="14"/>
      <c r="Z301" s="14"/>
      <c r="AA301" s="14"/>
      <c r="AB301" s="14"/>
      <c r="AC301" s="14"/>
      <c r="AD301" s="14"/>
      <c r="AE301" s="14"/>
      <c r="AT301" s="203" t="s">
        <v>264</v>
      </c>
      <c r="AU301" s="203" t="s">
        <v>85</v>
      </c>
      <c r="AV301" s="14" t="s">
        <v>85</v>
      </c>
      <c r="AW301" s="14" t="s">
        <v>32</v>
      </c>
      <c r="AX301" s="14" t="s">
        <v>75</v>
      </c>
      <c r="AY301" s="203" t="s">
        <v>253</v>
      </c>
    </row>
    <row r="302" s="14" customFormat="1">
      <c r="A302" s="14"/>
      <c r="B302" s="202"/>
      <c r="C302" s="14"/>
      <c r="D302" s="195" t="s">
        <v>264</v>
      </c>
      <c r="E302" s="203" t="s">
        <v>1</v>
      </c>
      <c r="F302" s="204" t="s">
        <v>421</v>
      </c>
      <c r="G302" s="14"/>
      <c r="H302" s="205">
        <v>19.640000000000001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422</v>
      </c>
      <c r="G303" s="14"/>
      <c r="H303" s="205">
        <v>16.899999999999999</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4" customFormat="1">
      <c r="A304" s="14"/>
      <c r="B304" s="202"/>
      <c r="C304" s="14"/>
      <c r="D304" s="195" t="s">
        <v>264</v>
      </c>
      <c r="E304" s="203" t="s">
        <v>1</v>
      </c>
      <c r="F304" s="204" t="s">
        <v>423</v>
      </c>
      <c r="G304" s="14"/>
      <c r="H304" s="205">
        <v>30.280000000000001</v>
      </c>
      <c r="I304" s="206"/>
      <c r="J304" s="14"/>
      <c r="K304" s="14"/>
      <c r="L304" s="202"/>
      <c r="M304" s="207"/>
      <c r="N304" s="208"/>
      <c r="O304" s="208"/>
      <c r="P304" s="208"/>
      <c r="Q304" s="208"/>
      <c r="R304" s="208"/>
      <c r="S304" s="208"/>
      <c r="T304" s="209"/>
      <c r="U304" s="14"/>
      <c r="V304" s="14"/>
      <c r="W304" s="14"/>
      <c r="X304" s="14"/>
      <c r="Y304" s="14"/>
      <c r="Z304" s="14"/>
      <c r="AA304" s="14"/>
      <c r="AB304" s="14"/>
      <c r="AC304" s="14"/>
      <c r="AD304" s="14"/>
      <c r="AE304" s="14"/>
      <c r="AT304" s="203" t="s">
        <v>264</v>
      </c>
      <c r="AU304" s="203" t="s">
        <v>85</v>
      </c>
      <c r="AV304" s="14" t="s">
        <v>85</v>
      </c>
      <c r="AW304" s="14" t="s">
        <v>32</v>
      </c>
      <c r="AX304" s="14" t="s">
        <v>75</v>
      </c>
      <c r="AY304" s="203" t="s">
        <v>253</v>
      </c>
    </row>
    <row r="305" s="14" customFormat="1">
      <c r="A305" s="14"/>
      <c r="B305" s="202"/>
      <c r="C305" s="14"/>
      <c r="D305" s="195" t="s">
        <v>264</v>
      </c>
      <c r="E305" s="203" t="s">
        <v>1</v>
      </c>
      <c r="F305" s="204" t="s">
        <v>424</v>
      </c>
      <c r="G305" s="14"/>
      <c r="H305" s="205">
        <v>24.879999999999999</v>
      </c>
      <c r="I305" s="206"/>
      <c r="J305" s="14"/>
      <c r="K305" s="14"/>
      <c r="L305" s="202"/>
      <c r="M305" s="207"/>
      <c r="N305" s="208"/>
      <c r="O305" s="208"/>
      <c r="P305" s="208"/>
      <c r="Q305" s="208"/>
      <c r="R305" s="208"/>
      <c r="S305" s="208"/>
      <c r="T305" s="209"/>
      <c r="U305" s="14"/>
      <c r="V305" s="14"/>
      <c r="W305" s="14"/>
      <c r="X305" s="14"/>
      <c r="Y305" s="14"/>
      <c r="Z305" s="14"/>
      <c r="AA305" s="14"/>
      <c r="AB305" s="14"/>
      <c r="AC305" s="14"/>
      <c r="AD305" s="14"/>
      <c r="AE305" s="14"/>
      <c r="AT305" s="203" t="s">
        <v>264</v>
      </c>
      <c r="AU305" s="203" t="s">
        <v>85</v>
      </c>
      <c r="AV305" s="14" t="s">
        <v>85</v>
      </c>
      <c r="AW305" s="14" t="s">
        <v>32</v>
      </c>
      <c r="AX305" s="14" t="s">
        <v>75</v>
      </c>
      <c r="AY305" s="203" t="s">
        <v>253</v>
      </c>
    </row>
    <row r="306" s="14" customFormat="1">
      <c r="A306" s="14"/>
      <c r="B306" s="202"/>
      <c r="C306" s="14"/>
      <c r="D306" s="195" t="s">
        <v>264</v>
      </c>
      <c r="E306" s="203" t="s">
        <v>1</v>
      </c>
      <c r="F306" s="204" t="s">
        <v>425</v>
      </c>
      <c r="G306" s="14"/>
      <c r="H306" s="205">
        <v>24.449999999999999</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426</v>
      </c>
      <c r="G307" s="14"/>
      <c r="H307" s="205">
        <v>24.149999999999999</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427</v>
      </c>
      <c r="G308" s="14"/>
      <c r="H308" s="205">
        <v>24.75</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428</v>
      </c>
      <c r="G309" s="14"/>
      <c r="H309" s="205">
        <v>24.649999999999999</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429</v>
      </c>
      <c r="G310" s="14"/>
      <c r="H310" s="205">
        <v>24.25</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430</v>
      </c>
      <c r="G311" s="14"/>
      <c r="H311" s="205">
        <v>24.449999999999999</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431</v>
      </c>
      <c r="G312" s="14"/>
      <c r="H312" s="205">
        <v>24.449999999999999</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4" customFormat="1">
      <c r="A313" s="14"/>
      <c r="B313" s="202"/>
      <c r="C313" s="14"/>
      <c r="D313" s="195" t="s">
        <v>264</v>
      </c>
      <c r="E313" s="203" t="s">
        <v>1</v>
      </c>
      <c r="F313" s="204" t="s">
        <v>432</v>
      </c>
      <c r="G313" s="14"/>
      <c r="H313" s="205">
        <v>24.149999999999999</v>
      </c>
      <c r="I313" s="206"/>
      <c r="J313" s="14"/>
      <c r="K313" s="14"/>
      <c r="L313" s="202"/>
      <c r="M313" s="207"/>
      <c r="N313" s="208"/>
      <c r="O313" s="208"/>
      <c r="P313" s="208"/>
      <c r="Q313" s="208"/>
      <c r="R313" s="208"/>
      <c r="S313" s="208"/>
      <c r="T313" s="209"/>
      <c r="U313" s="14"/>
      <c r="V313" s="14"/>
      <c r="W313" s="14"/>
      <c r="X313" s="14"/>
      <c r="Y313" s="14"/>
      <c r="Z313" s="14"/>
      <c r="AA313" s="14"/>
      <c r="AB313" s="14"/>
      <c r="AC313" s="14"/>
      <c r="AD313" s="14"/>
      <c r="AE313" s="14"/>
      <c r="AT313" s="203" t="s">
        <v>264</v>
      </c>
      <c r="AU313" s="203" t="s">
        <v>85</v>
      </c>
      <c r="AV313" s="14" t="s">
        <v>85</v>
      </c>
      <c r="AW313" s="14" t="s">
        <v>32</v>
      </c>
      <c r="AX313" s="14" t="s">
        <v>75</v>
      </c>
      <c r="AY313" s="203" t="s">
        <v>253</v>
      </c>
    </row>
    <row r="314" s="14" customFormat="1">
      <c r="A314" s="14"/>
      <c r="B314" s="202"/>
      <c r="C314" s="14"/>
      <c r="D314" s="195" t="s">
        <v>264</v>
      </c>
      <c r="E314" s="203" t="s">
        <v>1</v>
      </c>
      <c r="F314" s="204" t="s">
        <v>433</v>
      </c>
      <c r="G314" s="14"/>
      <c r="H314" s="205">
        <v>19.850000000000001</v>
      </c>
      <c r="I314" s="206"/>
      <c r="J314" s="14"/>
      <c r="K314" s="14"/>
      <c r="L314" s="202"/>
      <c r="M314" s="207"/>
      <c r="N314" s="208"/>
      <c r="O314" s="208"/>
      <c r="P314" s="208"/>
      <c r="Q314" s="208"/>
      <c r="R314" s="208"/>
      <c r="S314" s="208"/>
      <c r="T314" s="209"/>
      <c r="U314" s="14"/>
      <c r="V314" s="14"/>
      <c r="W314" s="14"/>
      <c r="X314" s="14"/>
      <c r="Y314" s="14"/>
      <c r="Z314" s="14"/>
      <c r="AA314" s="14"/>
      <c r="AB314" s="14"/>
      <c r="AC314" s="14"/>
      <c r="AD314" s="14"/>
      <c r="AE314" s="14"/>
      <c r="AT314" s="203" t="s">
        <v>264</v>
      </c>
      <c r="AU314" s="203" t="s">
        <v>85</v>
      </c>
      <c r="AV314" s="14" t="s">
        <v>85</v>
      </c>
      <c r="AW314" s="14" t="s">
        <v>32</v>
      </c>
      <c r="AX314" s="14" t="s">
        <v>75</v>
      </c>
      <c r="AY314" s="203" t="s">
        <v>253</v>
      </c>
    </row>
    <row r="315" s="14" customFormat="1">
      <c r="A315" s="14"/>
      <c r="B315" s="202"/>
      <c r="C315" s="14"/>
      <c r="D315" s="195" t="s">
        <v>264</v>
      </c>
      <c r="E315" s="203" t="s">
        <v>1</v>
      </c>
      <c r="F315" s="204" t="s">
        <v>434</v>
      </c>
      <c r="G315" s="14"/>
      <c r="H315" s="205">
        <v>21</v>
      </c>
      <c r="I315" s="206"/>
      <c r="J315" s="14"/>
      <c r="K315" s="14"/>
      <c r="L315" s="202"/>
      <c r="M315" s="207"/>
      <c r="N315" s="208"/>
      <c r="O315" s="208"/>
      <c r="P315" s="208"/>
      <c r="Q315" s="208"/>
      <c r="R315" s="208"/>
      <c r="S315" s="208"/>
      <c r="T315" s="209"/>
      <c r="U315" s="14"/>
      <c r="V315" s="14"/>
      <c r="W315" s="14"/>
      <c r="X315" s="14"/>
      <c r="Y315" s="14"/>
      <c r="Z315" s="14"/>
      <c r="AA315" s="14"/>
      <c r="AB315" s="14"/>
      <c r="AC315" s="14"/>
      <c r="AD315" s="14"/>
      <c r="AE315" s="14"/>
      <c r="AT315" s="203" t="s">
        <v>264</v>
      </c>
      <c r="AU315" s="203" t="s">
        <v>85</v>
      </c>
      <c r="AV315" s="14" t="s">
        <v>85</v>
      </c>
      <c r="AW315" s="14" t="s">
        <v>32</v>
      </c>
      <c r="AX315" s="14" t="s">
        <v>75</v>
      </c>
      <c r="AY315" s="203" t="s">
        <v>253</v>
      </c>
    </row>
    <row r="316" s="14" customFormat="1">
      <c r="A316" s="14"/>
      <c r="B316" s="202"/>
      <c r="C316" s="14"/>
      <c r="D316" s="195" t="s">
        <v>264</v>
      </c>
      <c r="E316" s="203" t="s">
        <v>1</v>
      </c>
      <c r="F316" s="204" t="s">
        <v>435</v>
      </c>
      <c r="G316" s="14"/>
      <c r="H316" s="205">
        <v>167.69999999999999</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436</v>
      </c>
      <c r="G317" s="14"/>
      <c r="H317" s="205">
        <v>17.300000000000001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5" customFormat="1">
      <c r="A318" s="15"/>
      <c r="B318" s="210"/>
      <c r="C318" s="15"/>
      <c r="D318" s="195" t="s">
        <v>264</v>
      </c>
      <c r="E318" s="211" t="s">
        <v>1</v>
      </c>
      <c r="F318" s="212" t="s">
        <v>268</v>
      </c>
      <c r="G318" s="15"/>
      <c r="H318" s="213">
        <v>1320.5200000000002</v>
      </c>
      <c r="I318" s="214"/>
      <c r="J318" s="15"/>
      <c r="K318" s="15"/>
      <c r="L318" s="210"/>
      <c r="M318" s="215"/>
      <c r="N318" s="216"/>
      <c r="O318" s="216"/>
      <c r="P318" s="216"/>
      <c r="Q318" s="216"/>
      <c r="R318" s="216"/>
      <c r="S318" s="216"/>
      <c r="T318" s="217"/>
      <c r="U318" s="15"/>
      <c r="V318" s="15"/>
      <c r="W318" s="15"/>
      <c r="X318" s="15"/>
      <c r="Y318" s="15"/>
      <c r="Z318" s="15"/>
      <c r="AA318" s="15"/>
      <c r="AB318" s="15"/>
      <c r="AC318" s="15"/>
      <c r="AD318" s="15"/>
      <c r="AE318" s="15"/>
      <c r="AT318" s="211" t="s">
        <v>264</v>
      </c>
      <c r="AU318" s="211" t="s">
        <v>85</v>
      </c>
      <c r="AV318" s="15" t="s">
        <v>109</v>
      </c>
      <c r="AW318" s="15" t="s">
        <v>32</v>
      </c>
      <c r="AX318" s="15" t="s">
        <v>82</v>
      </c>
      <c r="AY318" s="211" t="s">
        <v>253</v>
      </c>
    </row>
    <row r="319" s="2" customFormat="1" ht="24.15" customHeight="1">
      <c r="A319" s="38"/>
      <c r="B319" s="180"/>
      <c r="C319" s="218" t="s">
        <v>437</v>
      </c>
      <c r="D319" s="218" t="s">
        <v>346</v>
      </c>
      <c r="E319" s="219" t="s">
        <v>438</v>
      </c>
      <c r="F319" s="220" t="s">
        <v>439</v>
      </c>
      <c r="G319" s="221" t="s">
        <v>316</v>
      </c>
      <c r="H319" s="222">
        <v>1452.5719999999999</v>
      </c>
      <c r="I319" s="223"/>
      <c r="J319" s="224">
        <f>ROUND(I319*H319,2)</f>
        <v>0</v>
      </c>
      <c r="K319" s="220" t="s">
        <v>262</v>
      </c>
      <c r="L319" s="225"/>
      <c r="M319" s="226" t="s">
        <v>1</v>
      </c>
      <c r="N319" s="227" t="s">
        <v>40</v>
      </c>
      <c r="O319" s="77"/>
      <c r="P319" s="190">
        <f>O319*H319</f>
        <v>0</v>
      </c>
      <c r="Q319" s="190">
        <v>0.00029999999999999997</v>
      </c>
      <c r="R319" s="190">
        <f>Q319*H319</f>
        <v>0.43577159999999993</v>
      </c>
      <c r="S319" s="190">
        <v>0</v>
      </c>
      <c r="T319" s="191">
        <f>S319*H319</f>
        <v>0</v>
      </c>
      <c r="U319" s="38"/>
      <c r="V319" s="38"/>
      <c r="W319" s="38"/>
      <c r="X319" s="38"/>
      <c r="Y319" s="38"/>
      <c r="Z319" s="38"/>
      <c r="AA319" s="38"/>
      <c r="AB319" s="38"/>
      <c r="AC319" s="38"/>
      <c r="AD319" s="38"/>
      <c r="AE319" s="38"/>
      <c r="AR319" s="192" t="s">
        <v>349</v>
      </c>
      <c r="AT319" s="192" t="s">
        <v>346</v>
      </c>
      <c r="AU319" s="192" t="s">
        <v>85</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335</v>
      </c>
      <c r="BM319" s="192" t="s">
        <v>440</v>
      </c>
    </row>
    <row r="320" s="14" customFormat="1">
      <c r="A320" s="14"/>
      <c r="B320" s="202"/>
      <c r="C320" s="14"/>
      <c r="D320" s="195" t="s">
        <v>264</v>
      </c>
      <c r="E320" s="14"/>
      <c r="F320" s="204" t="s">
        <v>441</v>
      </c>
      <c r="G320" s="14"/>
      <c r="H320" s="205">
        <v>1452.5719999999999</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v>
      </c>
      <c r="AX320" s="14" t="s">
        <v>82</v>
      </c>
      <c r="AY320" s="203" t="s">
        <v>253</v>
      </c>
    </row>
    <row r="321" s="2" customFormat="1" ht="24.15" customHeight="1">
      <c r="A321" s="38"/>
      <c r="B321" s="180"/>
      <c r="C321" s="181" t="s">
        <v>442</v>
      </c>
      <c r="D321" s="181" t="s">
        <v>258</v>
      </c>
      <c r="E321" s="182" t="s">
        <v>443</v>
      </c>
      <c r="F321" s="183" t="s">
        <v>444</v>
      </c>
      <c r="G321" s="184" t="s">
        <v>274</v>
      </c>
      <c r="H321" s="185">
        <v>7.7889999999999997</v>
      </c>
      <c r="I321" s="186"/>
      <c r="J321" s="187">
        <f>ROUND(I321*H321,2)</f>
        <v>0</v>
      </c>
      <c r="K321" s="183" t="s">
        <v>262</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335</v>
      </c>
      <c r="AT321" s="192" t="s">
        <v>258</v>
      </c>
      <c r="AU321" s="192" t="s">
        <v>85</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335</v>
      </c>
      <c r="BM321" s="192" t="s">
        <v>445</v>
      </c>
    </row>
    <row r="322" s="2" customFormat="1" ht="24.15" customHeight="1">
      <c r="A322" s="38"/>
      <c r="B322" s="180"/>
      <c r="C322" s="181" t="s">
        <v>446</v>
      </c>
      <c r="D322" s="181" t="s">
        <v>258</v>
      </c>
      <c r="E322" s="182" t="s">
        <v>447</v>
      </c>
      <c r="F322" s="183" t="s">
        <v>448</v>
      </c>
      <c r="G322" s="184" t="s">
        <v>274</v>
      </c>
      <c r="H322" s="185">
        <v>7.7889999999999997</v>
      </c>
      <c r="I322" s="186"/>
      <c r="J322" s="187">
        <f>ROUND(I322*H322,2)</f>
        <v>0</v>
      </c>
      <c r="K322" s="183" t="s">
        <v>262</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449</v>
      </c>
    </row>
    <row r="323" s="12" customFormat="1" ht="22.8" customHeight="1">
      <c r="A323" s="12"/>
      <c r="B323" s="167"/>
      <c r="C323" s="12"/>
      <c r="D323" s="168" t="s">
        <v>74</v>
      </c>
      <c r="E323" s="178" t="s">
        <v>450</v>
      </c>
      <c r="F323" s="178" t="s">
        <v>451</v>
      </c>
      <c r="G323" s="12"/>
      <c r="H323" s="12"/>
      <c r="I323" s="170"/>
      <c r="J323" s="179">
        <f>BK323</f>
        <v>0</v>
      </c>
      <c r="K323" s="12"/>
      <c r="L323" s="167"/>
      <c r="M323" s="172"/>
      <c r="N323" s="173"/>
      <c r="O323" s="173"/>
      <c r="P323" s="174">
        <f>SUM(P324:P529)</f>
        <v>0</v>
      </c>
      <c r="Q323" s="173"/>
      <c r="R323" s="174">
        <f>SUM(R324:R529)</f>
        <v>118.79081170000004</v>
      </c>
      <c r="S323" s="173"/>
      <c r="T323" s="175">
        <f>SUM(T324:T529)</f>
        <v>0</v>
      </c>
      <c r="U323" s="12"/>
      <c r="V323" s="12"/>
      <c r="W323" s="12"/>
      <c r="X323" s="12"/>
      <c r="Y323" s="12"/>
      <c r="Z323" s="12"/>
      <c r="AA323" s="12"/>
      <c r="AB323" s="12"/>
      <c r="AC323" s="12"/>
      <c r="AD323" s="12"/>
      <c r="AE323" s="12"/>
      <c r="AR323" s="168" t="s">
        <v>85</v>
      </c>
      <c r="AT323" s="176" t="s">
        <v>74</v>
      </c>
      <c r="AU323" s="176" t="s">
        <v>82</v>
      </c>
      <c r="AY323" s="168" t="s">
        <v>253</v>
      </c>
      <c r="BK323" s="177">
        <f>SUM(BK324:BK529)</f>
        <v>0</v>
      </c>
    </row>
    <row r="324" s="2" customFormat="1" ht="24.15" customHeight="1">
      <c r="A324" s="38"/>
      <c r="B324" s="180"/>
      <c r="C324" s="181" t="s">
        <v>7</v>
      </c>
      <c r="D324" s="181" t="s">
        <v>258</v>
      </c>
      <c r="E324" s="182" t="s">
        <v>452</v>
      </c>
      <c r="F324" s="183" t="s">
        <v>453</v>
      </c>
      <c r="G324" s="184" t="s">
        <v>279</v>
      </c>
      <c r="H324" s="185">
        <v>75.549999999999997</v>
      </c>
      <c r="I324" s="186"/>
      <c r="J324" s="187">
        <f>ROUND(I324*H324,2)</f>
        <v>0</v>
      </c>
      <c r="K324" s="183" t="s">
        <v>262</v>
      </c>
      <c r="L324" s="39"/>
      <c r="M324" s="188" t="s">
        <v>1</v>
      </c>
      <c r="N324" s="189" t="s">
        <v>40</v>
      </c>
      <c r="O324" s="77"/>
      <c r="P324" s="190">
        <f>O324*H324</f>
        <v>0</v>
      </c>
      <c r="Q324" s="190">
        <v>0.050259999999999999</v>
      </c>
      <c r="R324" s="190">
        <f>Q324*H324</f>
        <v>3.7971429999999997</v>
      </c>
      <c r="S324" s="190">
        <v>0</v>
      </c>
      <c r="T324" s="191">
        <f>S324*H324</f>
        <v>0</v>
      </c>
      <c r="U324" s="38"/>
      <c r="V324" s="38"/>
      <c r="W324" s="38"/>
      <c r="X324" s="38"/>
      <c r="Y324" s="38"/>
      <c r="Z324" s="38"/>
      <c r="AA324" s="38"/>
      <c r="AB324" s="38"/>
      <c r="AC324" s="38"/>
      <c r="AD324" s="38"/>
      <c r="AE324" s="38"/>
      <c r="AR324" s="192" t="s">
        <v>335</v>
      </c>
      <c r="AT324" s="192" t="s">
        <v>258</v>
      </c>
      <c r="AU324" s="192" t="s">
        <v>85</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335</v>
      </c>
      <c r="BM324" s="192" t="s">
        <v>454</v>
      </c>
    </row>
    <row r="325" s="13" customFormat="1">
      <c r="A325" s="13"/>
      <c r="B325" s="194"/>
      <c r="C325" s="13"/>
      <c r="D325" s="195" t="s">
        <v>264</v>
      </c>
      <c r="E325" s="196" t="s">
        <v>1</v>
      </c>
      <c r="F325" s="197" t="s">
        <v>455</v>
      </c>
      <c r="G325" s="13"/>
      <c r="H325" s="196" t="s">
        <v>1</v>
      </c>
      <c r="I325" s="198"/>
      <c r="J325" s="13"/>
      <c r="K325" s="13"/>
      <c r="L325" s="194"/>
      <c r="M325" s="199"/>
      <c r="N325" s="200"/>
      <c r="O325" s="200"/>
      <c r="P325" s="200"/>
      <c r="Q325" s="200"/>
      <c r="R325" s="200"/>
      <c r="S325" s="200"/>
      <c r="T325" s="201"/>
      <c r="U325" s="13"/>
      <c r="V325" s="13"/>
      <c r="W325" s="13"/>
      <c r="X325" s="13"/>
      <c r="Y325" s="13"/>
      <c r="Z325" s="13"/>
      <c r="AA325" s="13"/>
      <c r="AB325" s="13"/>
      <c r="AC325" s="13"/>
      <c r="AD325" s="13"/>
      <c r="AE325" s="13"/>
      <c r="AT325" s="196" t="s">
        <v>264</v>
      </c>
      <c r="AU325" s="196" t="s">
        <v>85</v>
      </c>
      <c r="AV325" s="13" t="s">
        <v>82</v>
      </c>
      <c r="AW325" s="13" t="s">
        <v>32</v>
      </c>
      <c r="AX325" s="13" t="s">
        <v>75</v>
      </c>
      <c r="AY325" s="196" t="s">
        <v>253</v>
      </c>
    </row>
    <row r="326" s="13" customFormat="1">
      <c r="A326" s="13"/>
      <c r="B326" s="194"/>
      <c r="C326" s="13"/>
      <c r="D326" s="195" t="s">
        <v>264</v>
      </c>
      <c r="E326" s="196" t="s">
        <v>1</v>
      </c>
      <c r="F326" s="197" t="s">
        <v>456</v>
      </c>
      <c r="G326" s="13"/>
      <c r="H326" s="196" t="s">
        <v>1</v>
      </c>
      <c r="I326" s="198"/>
      <c r="J326" s="13"/>
      <c r="K326" s="13"/>
      <c r="L326" s="194"/>
      <c r="M326" s="199"/>
      <c r="N326" s="200"/>
      <c r="O326" s="200"/>
      <c r="P326" s="200"/>
      <c r="Q326" s="200"/>
      <c r="R326" s="200"/>
      <c r="S326" s="200"/>
      <c r="T326" s="201"/>
      <c r="U326" s="13"/>
      <c r="V326" s="13"/>
      <c r="W326" s="13"/>
      <c r="X326" s="13"/>
      <c r="Y326" s="13"/>
      <c r="Z326" s="13"/>
      <c r="AA326" s="13"/>
      <c r="AB326" s="13"/>
      <c r="AC326" s="13"/>
      <c r="AD326" s="13"/>
      <c r="AE326" s="13"/>
      <c r="AT326" s="196" t="s">
        <v>264</v>
      </c>
      <c r="AU326" s="196" t="s">
        <v>85</v>
      </c>
      <c r="AV326" s="13" t="s">
        <v>82</v>
      </c>
      <c r="AW326" s="13" t="s">
        <v>32</v>
      </c>
      <c r="AX326" s="13" t="s">
        <v>75</v>
      </c>
      <c r="AY326" s="196" t="s">
        <v>253</v>
      </c>
    </row>
    <row r="327" s="14" customFormat="1">
      <c r="A327" s="14"/>
      <c r="B327" s="202"/>
      <c r="C327" s="14"/>
      <c r="D327" s="195" t="s">
        <v>264</v>
      </c>
      <c r="E327" s="203" t="s">
        <v>1</v>
      </c>
      <c r="F327" s="204" t="s">
        <v>457</v>
      </c>
      <c r="G327" s="14"/>
      <c r="H327" s="205">
        <v>75.549999999999997</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5" customFormat="1">
      <c r="A328" s="15"/>
      <c r="B328" s="210"/>
      <c r="C328" s="15"/>
      <c r="D328" s="195" t="s">
        <v>264</v>
      </c>
      <c r="E328" s="211" t="s">
        <v>1</v>
      </c>
      <c r="F328" s="212" t="s">
        <v>268</v>
      </c>
      <c r="G328" s="15"/>
      <c r="H328" s="213">
        <v>75.549999999999997</v>
      </c>
      <c r="I328" s="214"/>
      <c r="J328" s="15"/>
      <c r="K328" s="15"/>
      <c r="L328" s="210"/>
      <c r="M328" s="215"/>
      <c r="N328" s="216"/>
      <c r="O328" s="216"/>
      <c r="P328" s="216"/>
      <c r="Q328" s="216"/>
      <c r="R328" s="216"/>
      <c r="S328" s="216"/>
      <c r="T328" s="217"/>
      <c r="U328" s="15"/>
      <c r="V328" s="15"/>
      <c r="W328" s="15"/>
      <c r="X328" s="15"/>
      <c r="Y328" s="15"/>
      <c r="Z328" s="15"/>
      <c r="AA328" s="15"/>
      <c r="AB328" s="15"/>
      <c r="AC328" s="15"/>
      <c r="AD328" s="15"/>
      <c r="AE328" s="15"/>
      <c r="AT328" s="211" t="s">
        <v>264</v>
      </c>
      <c r="AU328" s="211" t="s">
        <v>85</v>
      </c>
      <c r="AV328" s="15" t="s">
        <v>109</v>
      </c>
      <c r="AW328" s="15" t="s">
        <v>32</v>
      </c>
      <c r="AX328" s="15" t="s">
        <v>82</v>
      </c>
      <c r="AY328" s="211" t="s">
        <v>253</v>
      </c>
    </row>
    <row r="329" s="2" customFormat="1" ht="24.15" customHeight="1">
      <c r="A329" s="38"/>
      <c r="B329" s="180"/>
      <c r="C329" s="181" t="s">
        <v>458</v>
      </c>
      <c r="D329" s="181" t="s">
        <v>258</v>
      </c>
      <c r="E329" s="182" t="s">
        <v>459</v>
      </c>
      <c r="F329" s="183" t="s">
        <v>460</v>
      </c>
      <c r="G329" s="184" t="s">
        <v>279</v>
      </c>
      <c r="H329" s="185">
        <v>11.41</v>
      </c>
      <c r="I329" s="186"/>
      <c r="J329" s="187">
        <f>ROUND(I329*H329,2)</f>
        <v>0</v>
      </c>
      <c r="K329" s="183" t="s">
        <v>262</v>
      </c>
      <c r="L329" s="39"/>
      <c r="M329" s="188" t="s">
        <v>1</v>
      </c>
      <c r="N329" s="189" t="s">
        <v>40</v>
      </c>
      <c r="O329" s="77"/>
      <c r="P329" s="190">
        <f>O329*H329</f>
        <v>0</v>
      </c>
      <c r="Q329" s="190">
        <v>0.051330000000000001</v>
      </c>
      <c r="R329" s="190">
        <f>Q329*H329</f>
        <v>0.58567530000000001</v>
      </c>
      <c r="S329" s="190">
        <v>0</v>
      </c>
      <c r="T329" s="191">
        <f>S329*H329</f>
        <v>0</v>
      </c>
      <c r="U329" s="38"/>
      <c r="V329" s="38"/>
      <c r="W329" s="38"/>
      <c r="X329" s="38"/>
      <c r="Y329" s="38"/>
      <c r="Z329" s="38"/>
      <c r="AA329" s="38"/>
      <c r="AB329" s="38"/>
      <c r="AC329" s="38"/>
      <c r="AD329" s="38"/>
      <c r="AE329" s="38"/>
      <c r="AR329" s="192" t="s">
        <v>335</v>
      </c>
      <c r="AT329" s="192" t="s">
        <v>258</v>
      </c>
      <c r="AU329" s="192" t="s">
        <v>85</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335</v>
      </c>
      <c r="BM329" s="192" t="s">
        <v>461</v>
      </c>
    </row>
    <row r="330" s="13" customFormat="1">
      <c r="A330" s="13"/>
      <c r="B330" s="194"/>
      <c r="C330" s="13"/>
      <c r="D330" s="195" t="s">
        <v>264</v>
      </c>
      <c r="E330" s="196" t="s">
        <v>1</v>
      </c>
      <c r="F330" s="197" t="s">
        <v>455</v>
      </c>
      <c r="G330" s="13"/>
      <c r="H330" s="196" t="s">
        <v>1</v>
      </c>
      <c r="I330" s="198"/>
      <c r="J330" s="13"/>
      <c r="K330" s="13"/>
      <c r="L330" s="194"/>
      <c r="M330" s="199"/>
      <c r="N330" s="200"/>
      <c r="O330" s="200"/>
      <c r="P330" s="200"/>
      <c r="Q330" s="200"/>
      <c r="R330" s="200"/>
      <c r="S330" s="200"/>
      <c r="T330" s="201"/>
      <c r="U330" s="13"/>
      <c r="V330" s="13"/>
      <c r="W330" s="13"/>
      <c r="X330" s="13"/>
      <c r="Y330" s="13"/>
      <c r="Z330" s="13"/>
      <c r="AA330" s="13"/>
      <c r="AB330" s="13"/>
      <c r="AC330" s="13"/>
      <c r="AD330" s="13"/>
      <c r="AE330" s="13"/>
      <c r="AT330" s="196" t="s">
        <v>264</v>
      </c>
      <c r="AU330" s="196" t="s">
        <v>85</v>
      </c>
      <c r="AV330" s="13" t="s">
        <v>82</v>
      </c>
      <c r="AW330" s="13" t="s">
        <v>32</v>
      </c>
      <c r="AX330" s="13" t="s">
        <v>75</v>
      </c>
      <c r="AY330" s="196" t="s">
        <v>253</v>
      </c>
    </row>
    <row r="331" s="13" customFormat="1">
      <c r="A331" s="13"/>
      <c r="B331" s="194"/>
      <c r="C331" s="13"/>
      <c r="D331" s="195" t="s">
        <v>264</v>
      </c>
      <c r="E331" s="196" t="s">
        <v>1</v>
      </c>
      <c r="F331" s="197" t="s">
        <v>462</v>
      </c>
      <c r="G331" s="13"/>
      <c r="H331" s="196" t="s">
        <v>1</v>
      </c>
      <c r="I331" s="198"/>
      <c r="J331" s="13"/>
      <c r="K331" s="13"/>
      <c r="L331" s="194"/>
      <c r="M331" s="199"/>
      <c r="N331" s="200"/>
      <c r="O331" s="200"/>
      <c r="P331" s="200"/>
      <c r="Q331" s="200"/>
      <c r="R331" s="200"/>
      <c r="S331" s="200"/>
      <c r="T331" s="201"/>
      <c r="U331" s="13"/>
      <c r="V331" s="13"/>
      <c r="W331" s="13"/>
      <c r="X331" s="13"/>
      <c r="Y331" s="13"/>
      <c r="Z331" s="13"/>
      <c r="AA331" s="13"/>
      <c r="AB331" s="13"/>
      <c r="AC331" s="13"/>
      <c r="AD331" s="13"/>
      <c r="AE331" s="13"/>
      <c r="AT331" s="196" t="s">
        <v>264</v>
      </c>
      <c r="AU331" s="196" t="s">
        <v>85</v>
      </c>
      <c r="AV331" s="13" t="s">
        <v>82</v>
      </c>
      <c r="AW331" s="13" t="s">
        <v>32</v>
      </c>
      <c r="AX331" s="13" t="s">
        <v>75</v>
      </c>
      <c r="AY331" s="196" t="s">
        <v>253</v>
      </c>
    </row>
    <row r="332" s="14" customFormat="1">
      <c r="A332" s="14"/>
      <c r="B332" s="202"/>
      <c r="C332" s="14"/>
      <c r="D332" s="195" t="s">
        <v>264</v>
      </c>
      <c r="E332" s="203" t="s">
        <v>1</v>
      </c>
      <c r="F332" s="204" t="s">
        <v>463</v>
      </c>
      <c r="G332" s="14"/>
      <c r="H332" s="205">
        <v>11.41</v>
      </c>
      <c r="I332" s="206"/>
      <c r="J332" s="14"/>
      <c r="K332" s="14"/>
      <c r="L332" s="202"/>
      <c r="M332" s="207"/>
      <c r="N332" s="208"/>
      <c r="O332" s="208"/>
      <c r="P332" s="208"/>
      <c r="Q332" s="208"/>
      <c r="R332" s="208"/>
      <c r="S332" s="208"/>
      <c r="T332" s="209"/>
      <c r="U332" s="14"/>
      <c r="V332" s="14"/>
      <c r="W332" s="14"/>
      <c r="X332" s="14"/>
      <c r="Y332" s="14"/>
      <c r="Z332" s="14"/>
      <c r="AA332" s="14"/>
      <c r="AB332" s="14"/>
      <c r="AC332" s="14"/>
      <c r="AD332" s="14"/>
      <c r="AE332" s="14"/>
      <c r="AT332" s="203" t="s">
        <v>264</v>
      </c>
      <c r="AU332" s="203" t="s">
        <v>85</v>
      </c>
      <c r="AV332" s="14" t="s">
        <v>85</v>
      </c>
      <c r="AW332" s="14" t="s">
        <v>32</v>
      </c>
      <c r="AX332" s="14" t="s">
        <v>75</v>
      </c>
      <c r="AY332" s="203" t="s">
        <v>253</v>
      </c>
    </row>
    <row r="333" s="15" customFormat="1">
      <c r="A333" s="15"/>
      <c r="B333" s="210"/>
      <c r="C333" s="15"/>
      <c r="D333" s="195" t="s">
        <v>264</v>
      </c>
      <c r="E333" s="211" t="s">
        <v>1</v>
      </c>
      <c r="F333" s="212" t="s">
        <v>268</v>
      </c>
      <c r="G333" s="15"/>
      <c r="H333" s="213">
        <v>11.41</v>
      </c>
      <c r="I333" s="214"/>
      <c r="J333" s="15"/>
      <c r="K333" s="15"/>
      <c r="L333" s="210"/>
      <c r="M333" s="215"/>
      <c r="N333" s="216"/>
      <c r="O333" s="216"/>
      <c r="P333" s="216"/>
      <c r="Q333" s="216"/>
      <c r="R333" s="216"/>
      <c r="S333" s="216"/>
      <c r="T333" s="217"/>
      <c r="U333" s="15"/>
      <c r="V333" s="15"/>
      <c r="W333" s="15"/>
      <c r="X333" s="15"/>
      <c r="Y333" s="15"/>
      <c r="Z333" s="15"/>
      <c r="AA333" s="15"/>
      <c r="AB333" s="15"/>
      <c r="AC333" s="15"/>
      <c r="AD333" s="15"/>
      <c r="AE333" s="15"/>
      <c r="AT333" s="211" t="s">
        <v>264</v>
      </c>
      <c r="AU333" s="211" t="s">
        <v>85</v>
      </c>
      <c r="AV333" s="15" t="s">
        <v>109</v>
      </c>
      <c r="AW333" s="15" t="s">
        <v>32</v>
      </c>
      <c r="AX333" s="15" t="s">
        <v>82</v>
      </c>
      <c r="AY333" s="211" t="s">
        <v>253</v>
      </c>
    </row>
    <row r="334" s="2" customFormat="1" ht="24.15" customHeight="1">
      <c r="A334" s="38"/>
      <c r="B334" s="180"/>
      <c r="C334" s="181" t="s">
        <v>464</v>
      </c>
      <c r="D334" s="181" t="s">
        <v>258</v>
      </c>
      <c r="E334" s="182" t="s">
        <v>465</v>
      </c>
      <c r="F334" s="183" t="s">
        <v>466</v>
      </c>
      <c r="G334" s="184" t="s">
        <v>279</v>
      </c>
      <c r="H334" s="185">
        <v>1326.21</v>
      </c>
      <c r="I334" s="186"/>
      <c r="J334" s="187">
        <f>ROUND(I334*H334,2)</f>
        <v>0</v>
      </c>
      <c r="K334" s="183" t="s">
        <v>262</v>
      </c>
      <c r="L334" s="39"/>
      <c r="M334" s="188" t="s">
        <v>1</v>
      </c>
      <c r="N334" s="189" t="s">
        <v>40</v>
      </c>
      <c r="O334" s="77"/>
      <c r="P334" s="190">
        <f>O334*H334</f>
        <v>0</v>
      </c>
      <c r="Q334" s="190">
        <v>0.053409999999999999</v>
      </c>
      <c r="R334" s="190">
        <f>Q334*H334</f>
        <v>70.832876100000007</v>
      </c>
      <c r="S334" s="190">
        <v>0</v>
      </c>
      <c r="T334" s="191">
        <f>S334*H334</f>
        <v>0</v>
      </c>
      <c r="U334" s="38"/>
      <c r="V334" s="38"/>
      <c r="W334" s="38"/>
      <c r="X334" s="38"/>
      <c r="Y334" s="38"/>
      <c r="Z334" s="38"/>
      <c r="AA334" s="38"/>
      <c r="AB334" s="38"/>
      <c r="AC334" s="38"/>
      <c r="AD334" s="38"/>
      <c r="AE334" s="38"/>
      <c r="AR334" s="192" t="s">
        <v>335</v>
      </c>
      <c r="AT334" s="192" t="s">
        <v>258</v>
      </c>
      <c r="AU334" s="192" t="s">
        <v>85</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335</v>
      </c>
      <c r="BM334" s="192" t="s">
        <v>467</v>
      </c>
    </row>
    <row r="335" s="13" customFormat="1">
      <c r="A335" s="13"/>
      <c r="B335" s="194"/>
      <c r="C335" s="13"/>
      <c r="D335" s="195" t="s">
        <v>264</v>
      </c>
      <c r="E335" s="196" t="s">
        <v>1</v>
      </c>
      <c r="F335" s="197" t="s">
        <v>455</v>
      </c>
      <c r="G335" s="13"/>
      <c r="H335" s="196" t="s">
        <v>1</v>
      </c>
      <c r="I335" s="198"/>
      <c r="J335" s="13"/>
      <c r="K335" s="13"/>
      <c r="L335" s="194"/>
      <c r="M335" s="199"/>
      <c r="N335" s="200"/>
      <c r="O335" s="200"/>
      <c r="P335" s="200"/>
      <c r="Q335" s="200"/>
      <c r="R335" s="200"/>
      <c r="S335" s="200"/>
      <c r="T335" s="201"/>
      <c r="U335" s="13"/>
      <c r="V335" s="13"/>
      <c r="W335" s="13"/>
      <c r="X335" s="13"/>
      <c r="Y335" s="13"/>
      <c r="Z335" s="13"/>
      <c r="AA335" s="13"/>
      <c r="AB335" s="13"/>
      <c r="AC335" s="13"/>
      <c r="AD335" s="13"/>
      <c r="AE335" s="13"/>
      <c r="AT335" s="196" t="s">
        <v>264</v>
      </c>
      <c r="AU335" s="196" t="s">
        <v>85</v>
      </c>
      <c r="AV335" s="13" t="s">
        <v>82</v>
      </c>
      <c r="AW335" s="13" t="s">
        <v>32</v>
      </c>
      <c r="AX335" s="13" t="s">
        <v>75</v>
      </c>
      <c r="AY335" s="196" t="s">
        <v>253</v>
      </c>
    </row>
    <row r="336" s="13" customFormat="1">
      <c r="A336" s="13"/>
      <c r="B336" s="194"/>
      <c r="C336" s="13"/>
      <c r="D336" s="195" t="s">
        <v>264</v>
      </c>
      <c r="E336" s="196" t="s">
        <v>1</v>
      </c>
      <c r="F336" s="197" t="s">
        <v>468</v>
      </c>
      <c r="G336" s="13"/>
      <c r="H336" s="196" t="s">
        <v>1</v>
      </c>
      <c r="I336" s="198"/>
      <c r="J336" s="13"/>
      <c r="K336" s="13"/>
      <c r="L336" s="194"/>
      <c r="M336" s="199"/>
      <c r="N336" s="200"/>
      <c r="O336" s="200"/>
      <c r="P336" s="200"/>
      <c r="Q336" s="200"/>
      <c r="R336" s="200"/>
      <c r="S336" s="200"/>
      <c r="T336" s="201"/>
      <c r="U336" s="13"/>
      <c r="V336" s="13"/>
      <c r="W336" s="13"/>
      <c r="X336" s="13"/>
      <c r="Y336" s="13"/>
      <c r="Z336" s="13"/>
      <c r="AA336" s="13"/>
      <c r="AB336" s="13"/>
      <c r="AC336" s="13"/>
      <c r="AD336" s="13"/>
      <c r="AE336" s="13"/>
      <c r="AT336" s="196" t="s">
        <v>264</v>
      </c>
      <c r="AU336" s="196" t="s">
        <v>85</v>
      </c>
      <c r="AV336" s="13" t="s">
        <v>82</v>
      </c>
      <c r="AW336" s="13" t="s">
        <v>32</v>
      </c>
      <c r="AX336" s="13" t="s">
        <v>75</v>
      </c>
      <c r="AY336" s="196" t="s">
        <v>253</v>
      </c>
    </row>
    <row r="337" s="14" customFormat="1">
      <c r="A337" s="14"/>
      <c r="B337" s="202"/>
      <c r="C337" s="14"/>
      <c r="D337" s="195" t="s">
        <v>264</v>
      </c>
      <c r="E337" s="203" t="s">
        <v>1</v>
      </c>
      <c r="F337" s="204" t="s">
        <v>469</v>
      </c>
      <c r="G337" s="14"/>
      <c r="H337" s="205">
        <v>1290.1700000000001</v>
      </c>
      <c r="I337" s="206"/>
      <c r="J337" s="14"/>
      <c r="K337" s="14"/>
      <c r="L337" s="202"/>
      <c r="M337" s="207"/>
      <c r="N337" s="208"/>
      <c r="O337" s="208"/>
      <c r="P337" s="208"/>
      <c r="Q337" s="208"/>
      <c r="R337" s="208"/>
      <c r="S337" s="208"/>
      <c r="T337" s="209"/>
      <c r="U337" s="14"/>
      <c r="V337" s="14"/>
      <c r="W337" s="14"/>
      <c r="X337" s="14"/>
      <c r="Y337" s="14"/>
      <c r="Z337" s="14"/>
      <c r="AA337" s="14"/>
      <c r="AB337" s="14"/>
      <c r="AC337" s="14"/>
      <c r="AD337" s="14"/>
      <c r="AE337" s="14"/>
      <c r="AT337" s="203" t="s">
        <v>264</v>
      </c>
      <c r="AU337" s="203" t="s">
        <v>85</v>
      </c>
      <c r="AV337" s="14" t="s">
        <v>85</v>
      </c>
      <c r="AW337" s="14" t="s">
        <v>32</v>
      </c>
      <c r="AX337" s="14" t="s">
        <v>75</v>
      </c>
      <c r="AY337" s="203" t="s">
        <v>253</v>
      </c>
    </row>
    <row r="338" s="14" customFormat="1">
      <c r="A338" s="14"/>
      <c r="B338" s="202"/>
      <c r="C338" s="14"/>
      <c r="D338" s="195" t="s">
        <v>264</v>
      </c>
      <c r="E338" s="203" t="s">
        <v>1</v>
      </c>
      <c r="F338" s="204" t="s">
        <v>470</v>
      </c>
      <c r="G338" s="14"/>
      <c r="H338" s="205">
        <v>9.9600000000000009</v>
      </c>
      <c r="I338" s="206"/>
      <c r="J338" s="14"/>
      <c r="K338" s="14"/>
      <c r="L338" s="202"/>
      <c r="M338" s="207"/>
      <c r="N338" s="208"/>
      <c r="O338" s="208"/>
      <c r="P338" s="208"/>
      <c r="Q338" s="208"/>
      <c r="R338" s="208"/>
      <c r="S338" s="208"/>
      <c r="T338" s="209"/>
      <c r="U338" s="14"/>
      <c r="V338" s="14"/>
      <c r="W338" s="14"/>
      <c r="X338" s="14"/>
      <c r="Y338" s="14"/>
      <c r="Z338" s="14"/>
      <c r="AA338" s="14"/>
      <c r="AB338" s="14"/>
      <c r="AC338" s="14"/>
      <c r="AD338" s="14"/>
      <c r="AE338" s="14"/>
      <c r="AT338" s="203" t="s">
        <v>264</v>
      </c>
      <c r="AU338" s="203" t="s">
        <v>85</v>
      </c>
      <c r="AV338" s="14" t="s">
        <v>85</v>
      </c>
      <c r="AW338" s="14" t="s">
        <v>32</v>
      </c>
      <c r="AX338" s="14" t="s">
        <v>75</v>
      </c>
      <c r="AY338" s="203" t="s">
        <v>253</v>
      </c>
    </row>
    <row r="339" s="14" customFormat="1">
      <c r="A339" s="14"/>
      <c r="B339" s="202"/>
      <c r="C339" s="14"/>
      <c r="D339" s="195" t="s">
        <v>264</v>
      </c>
      <c r="E339" s="203" t="s">
        <v>1</v>
      </c>
      <c r="F339" s="204" t="s">
        <v>471</v>
      </c>
      <c r="G339" s="14"/>
      <c r="H339" s="205">
        <v>26.079999999999998</v>
      </c>
      <c r="I339" s="206"/>
      <c r="J339" s="14"/>
      <c r="K339" s="14"/>
      <c r="L339" s="202"/>
      <c r="M339" s="207"/>
      <c r="N339" s="208"/>
      <c r="O339" s="208"/>
      <c r="P339" s="208"/>
      <c r="Q339" s="208"/>
      <c r="R339" s="208"/>
      <c r="S339" s="208"/>
      <c r="T339" s="209"/>
      <c r="U339" s="14"/>
      <c r="V339" s="14"/>
      <c r="W339" s="14"/>
      <c r="X339" s="14"/>
      <c r="Y339" s="14"/>
      <c r="Z339" s="14"/>
      <c r="AA339" s="14"/>
      <c r="AB339" s="14"/>
      <c r="AC339" s="14"/>
      <c r="AD339" s="14"/>
      <c r="AE339" s="14"/>
      <c r="AT339" s="203" t="s">
        <v>264</v>
      </c>
      <c r="AU339" s="203" t="s">
        <v>85</v>
      </c>
      <c r="AV339" s="14" t="s">
        <v>85</v>
      </c>
      <c r="AW339" s="14" t="s">
        <v>32</v>
      </c>
      <c r="AX339" s="14" t="s">
        <v>75</v>
      </c>
      <c r="AY339" s="203" t="s">
        <v>253</v>
      </c>
    </row>
    <row r="340" s="15" customFormat="1">
      <c r="A340" s="15"/>
      <c r="B340" s="210"/>
      <c r="C340" s="15"/>
      <c r="D340" s="195" t="s">
        <v>264</v>
      </c>
      <c r="E340" s="211" t="s">
        <v>1</v>
      </c>
      <c r="F340" s="212" t="s">
        <v>268</v>
      </c>
      <c r="G340" s="15"/>
      <c r="H340" s="213">
        <v>1326.21</v>
      </c>
      <c r="I340" s="214"/>
      <c r="J340" s="15"/>
      <c r="K340" s="15"/>
      <c r="L340" s="210"/>
      <c r="M340" s="215"/>
      <c r="N340" s="216"/>
      <c r="O340" s="216"/>
      <c r="P340" s="216"/>
      <c r="Q340" s="216"/>
      <c r="R340" s="216"/>
      <c r="S340" s="216"/>
      <c r="T340" s="217"/>
      <c r="U340" s="15"/>
      <c r="V340" s="15"/>
      <c r="W340" s="15"/>
      <c r="X340" s="15"/>
      <c r="Y340" s="15"/>
      <c r="Z340" s="15"/>
      <c r="AA340" s="15"/>
      <c r="AB340" s="15"/>
      <c r="AC340" s="15"/>
      <c r="AD340" s="15"/>
      <c r="AE340" s="15"/>
      <c r="AT340" s="211" t="s">
        <v>264</v>
      </c>
      <c r="AU340" s="211" t="s">
        <v>85</v>
      </c>
      <c r="AV340" s="15" t="s">
        <v>109</v>
      </c>
      <c r="AW340" s="15" t="s">
        <v>32</v>
      </c>
      <c r="AX340" s="15" t="s">
        <v>82</v>
      </c>
      <c r="AY340" s="211" t="s">
        <v>253</v>
      </c>
    </row>
    <row r="341" s="2" customFormat="1" ht="33" customHeight="1">
      <c r="A341" s="38"/>
      <c r="B341" s="180"/>
      <c r="C341" s="181" t="s">
        <v>472</v>
      </c>
      <c r="D341" s="181" t="s">
        <v>258</v>
      </c>
      <c r="E341" s="182" t="s">
        <v>473</v>
      </c>
      <c r="F341" s="183" t="s">
        <v>474</v>
      </c>
      <c r="G341" s="184" t="s">
        <v>279</v>
      </c>
      <c r="H341" s="185">
        <v>346.58999999999997</v>
      </c>
      <c r="I341" s="186"/>
      <c r="J341" s="187">
        <f>ROUND(I341*H341,2)</f>
        <v>0</v>
      </c>
      <c r="K341" s="183" t="s">
        <v>1</v>
      </c>
      <c r="L341" s="39"/>
      <c r="M341" s="188" t="s">
        <v>1</v>
      </c>
      <c r="N341" s="189" t="s">
        <v>40</v>
      </c>
      <c r="O341" s="77"/>
      <c r="P341" s="190">
        <f>O341*H341</f>
        <v>0</v>
      </c>
      <c r="Q341" s="190">
        <v>0.061420000000000002</v>
      </c>
      <c r="R341" s="190">
        <f>Q341*H341</f>
        <v>21.287557799999998</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475</v>
      </c>
    </row>
    <row r="342" s="13" customFormat="1">
      <c r="A342" s="13"/>
      <c r="B342" s="194"/>
      <c r="C342" s="13"/>
      <c r="D342" s="195" t="s">
        <v>264</v>
      </c>
      <c r="E342" s="196" t="s">
        <v>1</v>
      </c>
      <c r="F342" s="197" t="s">
        <v>455</v>
      </c>
      <c r="G342" s="13"/>
      <c r="H342" s="196" t="s">
        <v>1</v>
      </c>
      <c r="I342" s="198"/>
      <c r="J342" s="13"/>
      <c r="K342" s="13"/>
      <c r="L342" s="194"/>
      <c r="M342" s="199"/>
      <c r="N342" s="200"/>
      <c r="O342" s="200"/>
      <c r="P342" s="200"/>
      <c r="Q342" s="200"/>
      <c r="R342" s="200"/>
      <c r="S342" s="200"/>
      <c r="T342" s="201"/>
      <c r="U342" s="13"/>
      <c r="V342" s="13"/>
      <c r="W342" s="13"/>
      <c r="X342" s="13"/>
      <c r="Y342" s="13"/>
      <c r="Z342" s="13"/>
      <c r="AA342" s="13"/>
      <c r="AB342" s="13"/>
      <c r="AC342" s="13"/>
      <c r="AD342" s="13"/>
      <c r="AE342" s="13"/>
      <c r="AT342" s="196" t="s">
        <v>264</v>
      </c>
      <c r="AU342" s="196" t="s">
        <v>85</v>
      </c>
      <c r="AV342" s="13" t="s">
        <v>82</v>
      </c>
      <c r="AW342" s="13" t="s">
        <v>32</v>
      </c>
      <c r="AX342" s="13" t="s">
        <v>75</v>
      </c>
      <c r="AY342" s="196" t="s">
        <v>253</v>
      </c>
    </row>
    <row r="343" s="13" customFormat="1">
      <c r="A343" s="13"/>
      <c r="B343" s="194"/>
      <c r="C343" s="13"/>
      <c r="D343" s="195" t="s">
        <v>264</v>
      </c>
      <c r="E343" s="196" t="s">
        <v>1</v>
      </c>
      <c r="F343" s="197" t="s">
        <v>476</v>
      </c>
      <c r="G343" s="13"/>
      <c r="H343" s="196" t="s">
        <v>1</v>
      </c>
      <c r="I343" s="198"/>
      <c r="J343" s="13"/>
      <c r="K343" s="13"/>
      <c r="L343" s="194"/>
      <c r="M343" s="199"/>
      <c r="N343" s="200"/>
      <c r="O343" s="200"/>
      <c r="P343" s="200"/>
      <c r="Q343" s="200"/>
      <c r="R343" s="200"/>
      <c r="S343" s="200"/>
      <c r="T343" s="201"/>
      <c r="U343" s="13"/>
      <c r="V343" s="13"/>
      <c r="W343" s="13"/>
      <c r="X343" s="13"/>
      <c r="Y343" s="13"/>
      <c r="Z343" s="13"/>
      <c r="AA343" s="13"/>
      <c r="AB343" s="13"/>
      <c r="AC343" s="13"/>
      <c r="AD343" s="13"/>
      <c r="AE343" s="13"/>
      <c r="AT343" s="196" t="s">
        <v>264</v>
      </c>
      <c r="AU343" s="196" t="s">
        <v>85</v>
      </c>
      <c r="AV343" s="13" t="s">
        <v>82</v>
      </c>
      <c r="AW343" s="13" t="s">
        <v>32</v>
      </c>
      <c r="AX343" s="13" t="s">
        <v>75</v>
      </c>
      <c r="AY343" s="196" t="s">
        <v>253</v>
      </c>
    </row>
    <row r="344" s="14" customFormat="1">
      <c r="A344" s="14"/>
      <c r="B344" s="202"/>
      <c r="C344" s="14"/>
      <c r="D344" s="195" t="s">
        <v>264</v>
      </c>
      <c r="E344" s="203" t="s">
        <v>1</v>
      </c>
      <c r="F344" s="204" t="s">
        <v>477</v>
      </c>
      <c r="G344" s="14"/>
      <c r="H344" s="205">
        <v>56.950000000000003</v>
      </c>
      <c r="I344" s="206"/>
      <c r="J344" s="14"/>
      <c r="K344" s="14"/>
      <c r="L344" s="202"/>
      <c r="M344" s="207"/>
      <c r="N344" s="208"/>
      <c r="O344" s="208"/>
      <c r="P344" s="208"/>
      <c r="Q344" s="208"/>
      <c r="R344" s="208"/>
      <c r="S344" s="208"/>
      <c r="T344" s="209"/>
      <c r="U344" s="14"/>
      <c r="V344" s="14"/>
      <c r="W344" s="14"/>
      <c r="X344" s="14"/>
      <c r="Y344" s="14"/>
      <c r="Z344" s="14"/>
      <c r="AA344" s="14"/>
      <c r="AB344" s="14"/>
      <c r="AC344" s="14"/>
      <c r="AD344" s="14"/>
      <c r="AE344" s="14"/>
      <c r="AT344" s="203" t="s">
        <v>264</v>
      </c>
      <c r="AU344" s="203" t="s">
        <v>85</v>
      </c>
      <c r="AV344" s="14" t="s">
        <v>85</v>
      </c>
      <c r="AW344" s="14" t="s">
        <v>32</v>
      </c>
      <c r="AX344" s="14" t="s">
        <v>75</v>
      </c>
      <c r="AY344" s="203" t="s">
        <v>253</v>
      </c>
    </row>
    <row r="345" s="14" customFormat="1">
      <c r="A345" s="14"/>
      <c r="B345" s="202"/>
      <c r="C345" s="14"/>
      <c r="D345" s="195" t="s">
        <v>264</v>
      </c>
      <c r="E345" s="203" t="s">
        <v>1</v>
      </c>
      <c r="F345" s="204" t="s">
        <v>478</v>
      </c>
      <c r="G345" s="14"/>
      <c r="H345" s="205">
        <v>22.640000000000001</v>
      </c>
      <c r="I345" s="206"/>
      <c r="J345" s="14"/>
      <c r="K345" s="14"/>
      <c r="L345" s="202"/>
      <c r="M345" s="207"/>
      <c r="N345" s="208"/>
      <c r="O345" s="208"/>
      <c r="P345" s="208"/>
      <c r="Q345" s="208"/>
      <c r="R345" s="208"/>
      <c r="S345" s="208"/>
      <c r="T345" s="209"/>
      <c r="U345" s="14"/>
      <c r="V345" s="14"/>
      <c r="W345" s="14"/>
      <c r="X345" s="14"/>
      <c r="Y345" s="14"/>
      <c r="Z345" s="14"/>
      <c r="AA345" s="14"/>
      <c r="AB345" s="14"/>
      <c r="AC345" s="14"/>
      <c r="AD345" s="14"/>
      <c r="AE345" s="14"/>
      <c r="AT345" s="203" t="s">
        <v>264</v>
      </c>
      <c r="AU345" s="203" t="s">
        <v>85</v>
      </c>
      <c r="AV345" s="14" t="s">
        <v>85</v>
      </c>
      <c r="AW345" s="14" t="s">
        <v>32</v>
      </c>
      <c r="AX345" s="14" t="s">
        <v>75</v>
      </c>
      <c r="AY345" s="203" t="s">
        <v>253</v>
      </c>
    </row>
    <row r="346" s="14" customFormat="1">
      <c r="A346" s="14"/>
      <c r="B346" s="202"/>
      <c r="C346" s="14"/>
      <c r="D346" s="195" t="s">
        <v>264</v>
      </c>
      <c r="E346" s="203" t="s">
        <v>1</v>
      </c>
      <c r="F346" s="204" t="s">
        <v>479</v>
      </c>
      <c r="G346" s="14"/>
      <c r="H346" s="205">
        <v>267</v>
      </c>
      <c r="I346" s="206"/>
      <c r="J346" s="14"/>
      <c r="K346" s="14"/>
      <c r="L346" s="202"/>
      <c r="M346" s="207"/>
      <c r="N346" s="208"/>
      <c r="O346" s="208"/>
      <c r="P346" s="208"/>
      <c r="Q346" s="208"/>
      <c r="R346" s="208"/>
      <c r="S346" s="208"/>
      <c r="T346" s="209"/>
      <c r="U346" s="14"/>
      <c r="V346" s="14"/>
      <c r="W346" s="14"/>
      <c r="X346" s="14"/>
      <c r="Y346" s="14"/>
      <c r="Z346" s="14"/>
      <c r="AA346" s="14"/>
      <c r="AB346" s="14"/>
      <c r="AC346" s="14"/>
      <c r="AD346" s="14"/>
      <c r="AE346" s="14"/>
      <c r="AT346" s="203" t="s">
        <v>264</v>
      </c>
      <c r="AU346" s="203" t="s">
        <v>85</v>
      </c>
      <c r="AV346" s="14" t="s">
        <v>85</v>
      </c>
      <c r="AW346" s="14" t="s">
        <v>32</v>
      </c>
      <c r="AX346" s="14" t="s">
        <v>75</v>
      </c>
      <c r="AY346" s="203" t="s">
        <v>253</v>
      </c>
    </row>
    <row r="347" s="15" customFormat="1">
      <c r="A347" s="15"/>
      <c r="B347" s="210"/>
      <c r="C347" s="15"/>
      <c r="D347" s="195" t="s">
        <v>264</v>
      </c>
      <c r="E347" s="211" t="s">
        <v>1</v>
      </c>
      <c r="F347" s="212" t="s">
        <v>268</v>
      </c>
      <c r="G347" s="15"/>
      <c r="H347" s="213">
        <v>346.59000000000003</v>
      </c>
      <c r="I347" s="214"/>
      <c r="J347" s="15"/>
      <c r="K347" s="15"/>
      <c r="L347" s="210"/>
      <c r="M347" s="215"/>
      <c r="N347" s="216"/>
      <c r="O347" s="216"/>
      <c r="P347" s="216"/>
      <c r="Q347" s="216"/>
      <c r="R347" s="216"/>
      <c r="S347" s="216"/>
      <c r="T347" s="217"/>
      <c r="U347" s="15"/>
      <c r="V347" s="15"/>
      <c r="W347" s="15"/>
      <c r="X347" s="15"/>
      <c r="Y347" s="15"/>
      <c r="Z347" s="15"/>
      <c r="AA347" s="15"/>
      <c r="AB347" s="15"/>
      <c r="AC347" s="15"/>
      <c r="AD347" s="15"/>
      <c r="AE347" s="15"/>
      <c r="AT347" s="211" t="s">
        <v>264</v>
      </c>
      <c r="AU347" s="211" t="s">
        <v>85</v>
      </c>
      <c r="AV347" s="15" t="s">
        <v>109</v>
      </c>
      <c r="AW347" s="15" t="s">
        <v>32</v>
      </c>
      <c r="AX347" s="15" t="s">
        <v>82</v>
      </c>
      <c r="AY347" s="211" t="s">
        <v>253</v>
      </c>
    </row>
    <row r="348" s="2" customFormat="1" ht="24.15" customHeight="1">
      <c r="A348" s="38"/>
      <c r="B348" s="180"/>
      <c r="C348" s="181" t="s">
        <v>480</v>
      </c>
      <c r="D348" s="181" t="s">
        <v>258</v>
      </c>
      <c r="E348" s="182" t="s">
        <v>481</v>
      </c>
      <c r="F348" s="183" t="s">
        <v>482</v>
      </c>
      <c r="G348" s="184" t="s">
        <v>279</v>
      </c>
      <c r="H348" s="185">
        <v>80.469999999999999</v>
      </c>
      <c r="I348" s="186"/>
      <c r="J348" s="187">
        <f>ROUND(I348*H348,2)</f>
        <v>0</v>
      </c>
      <c r="K348" s="183" t="s">
        <v>262</v>
      </c>
      <c r="L348" s="39"/>
      <c r="M348" s="188" t="s">
        <v>1</v>
      </c>
      <c r="N348" s="189" t="s">
        <v>40</v>
      </c>
      <c r="O348" s="77"/>
      <c r="P348" s="190">
        <f>O348*H348</f>
        <v>0</v>
      </c>
      <c r="Q348" s="190">
        <v>0.027199999999999998</v>
      </c>
      <c r="R348" s="190">
        <f>Q348*H348</f>
        <v>2.1887840000000001</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483</v>
      </c>
    </row>
    <row r="349" s="13" customFormat="1">
      <c r="A349" s="13"/>
      <c r="B349" s="194"/>
      <c r="C349" s="13"/>
      <c r="D349" s="195" t="s">
        <v>264</v>
      </c>
      <c r="E349" s="196" t="s">
        <v>1</v>
      </c>
      <c r="F349" s="197" t="s">
        <v>455</v>
      </c>
      <c r="G349" s="13"/>
      <c r="H349" s="196" t="s">
        <v>1</v>
      </c>
      <c r="I349" s="198"/>
      <c r="J349" s="13"/>
      <c r="K349" s="13"/>
      <c r="L349" s="194"/>
      <c r="M349" s="199"/>
      <c r="N349" s="200"/>
      <c r="O349" s="200"/>
      <c r="P349" s="200"/>
      <c r="Q349" s="200"/>
      <c r="R349" s="200"/>
      <c r="S349" s="200"/>
      <c r="T349" s="201"/>
      <c r="U349" s="13"/>
      <c r="V349" s="13"/>
      <c r="W349" s="13"/>
      <c r="X349" s="13"/>
      <c r="Y349" s="13"/>
      <c r="Z349" s="13"/>
      <c r="AA349" s="13"/>
      <c r="AB349" s="13"/>
      <c r="AC349" s="13"/>
      <c r="AD349" s="13"/>
      <c r="AE349" s="13"/>
      <c r="AT349" s="196" t="s">
        <v>264</v>
      </c>
      <c r="AU349" s="196" t="s">
        <v>85</v>
      </c>
      <c r="AV349" s="13" t="s">
        <v>82</v>
      </c>
      <c r="AW349" s="13" t="s">
        <v>32</v>
      </c>
      <c r="AX349" s="13" t="s">
        <v>75</v>
      </c>
      <c r="AY349" s="196" t="s">
        <v>253</v>
      </c>
    </row>
    <row r="350" s="13" customFormat="1">
      <c r="A350" s="13"/>
      <c r="B350" s="194"/>
      <c r="C350" s="13"/>
      <c r="D350" s="195" t="s">
        <v>264</v>
      </c>
      <c r="E350" s="196" t="s">
        <v>1</v>
      </c>
      <c r="F350" s="197" t="s">
        <v>484</v>
      </c>
      <c r="G350" s="13"/>
      <c r="H350" s="196" t="s">
        <v>1</v>
      </c>
      <c r="I350" s="198"/>
      <c r="J350" s="13"/>
      <c r="K350" s="13"/>
      <c r="L350" s="194"/>
      <c r="M350" s="199"/>
      <c r="N350" s="200"/>
      <c r="O350" s="200"/>
      <c r="P350" s="200"/>
      <c r="Q350" s="200"/>
      <c r="R350" s="200"/>
      <c r="S350" s="200"/>
      <c r="T350" s="201"/>
      <c r="U350" s="13"/>
      <c r="V350" s="13"/>
      <c r="W350" s="13"/>
      <c r="X350" s="13"/>
      <c r="Y350" s="13"/>
      <c r="Z350" s="13"/>
      <c r="AA350" s="13"/>
      <c r="AB350" s="13"/>
      <c r="AC350" s="13"/>
      <c r="AD350" s="13"/>
      <c r="AE350" s="13"/>
      <c r="AT350" s="196" t="s">
        <v>264</v>
      </c>
      <c r="AU350" s="196" t="s">
        <v>85</v>
      </c>
      <c r="AV350" s="13" t="s">
        <v>82</v>
      </c>
      <c r="AW350" s="13" t="s">
        <v>32</v>
      </c>
      <c r="AX350" s="13" t="s">
        <v>75</v>
      </c>
      <c r="AY350" s="196" t="s">
        <v>253</v>
      </c>
    </row>
    <row r="351" s="14" customFormat="1">
      <c r="A351" s="14"/>
      <c r="B351" s="202"/>
      <c r="C351" s="14"/>
      <c r="D351" s="195" t="s">
        <v>264</v>
      </c>
      <c r="E351" s="203" t="s">
        <v>1</v>
      </c>
      <c r="F351" s="204" t="s">
        <v>485</v>
      </c>
      <c r="G351" s="14"/>
      <c r="H351" s="205">
        <v>80.469999999999999</v>
      </c>
      <c r="I351" s="206"/>
      <c r="J351" s="14"/>
      <c r="K351" s="14"/>
      <c r="L351" s="202"/>
      <c r="M351" s="207"/>
      <c r="N351" s="208"/>
      <c r="O351" s="208"/>
      <c r="P351" s="208"/>
      <c r="Q351" s="208"/>
      <c r="R351" s="208"/>
      <c r="S351" s="208"/>
      <c r="T351" s="209"/>
      <c r="U351" s="14"/>
      <c r="V351" s="14"/>
      <c r="W351" s="14"/>
      <c r="X351" s="14"/>
      <c r="Y351" s="14"/>
      <c r="Z351" s="14"/>
      <c r="AA351" s="14"/>
      <c r="AB351" s="14"/>
      <c r="AC351" s="14"/>
      <c r="AD351" s="14"/>
      <c r="AE351" s="14"/>
      <c r="AT351" s="203" t="s">
        <v>264</v>
      </c>
      <c r="AU351" s="203" t="s">
        <v>85</v>
      </c>
      <c r="AV351" s="14" t="s">
        <v>85</v>
      </c>
      <c r="AW351" s="14" t="s">
        <v>32</v>
      </c>
      <c r="AX351" s="14" t="s">
        <v>75</v>
      </c>
      <c r="AY351" s="203" t="s">
        <v>253</v>
      </c>
    </row>
    <row r="352" s="15" customFormat="1">
      <c r="A352" s="15"/>
      <c r="B352" s="210"/>
      <c r="C352" s="15"/>
      <c r="D352" s="195" t="s">
        <v>264</v>
      </c>
      <c r="E352" s="211" t="s">
        <v>1</v>
      </c>
      <c r="F352" s="212" t="s">
        <v>268</v>
      </c>
      <c r="G352" s="15"/>
      <c r="H352" s="213">
        <v>80.469999999999999</v>
      </c>
      <c r="I352" s="214"/>
      <c r="J352" s="15"/>
      <c r="K352" s="15"/>
      <c r="L352" s="210"/>
      <c r="M352" s="215"/>
      <c r="N352" s="216"/>
      <c r="O352" s="216"/>
      <c r="P352" s="216"/>
      <c r="Q352" s="216"/>
      <c r="R352" s="216"/>
      <c r="S352" s="216"/>
      <c r="T352" s="217"/>
      <c r="U352" s="15"/>
      <c r="V352" s="15"/>
      <c r="W352" s="15"/>
      <c r="X352" s="15"/>
      <c r="Y352" s="15"/>
      <c r="Z352" s="15"/>
      <c r="AA352" s="15"/>
      <c r="AB352" s="15"/>
      <c r="AC352" s="15"/>
      <c r="AD352" s="15"/>
      <c r="AE352" s="15"/>
      <c r="AT352" s="211" t="s">
        <v>264</v>
      </c>
      <c r="AU352" s="211" t="s">
        <v>85</v>
      </c>
      <c r="AV352" s="15" t="s">
        <v>109</v>
      </c>
      <c r="AW352" s="15" t="s">
        <v>32</v>
      </c>
      <c r="AX352" s="15" t="s">
        <v>82</v>
      </c>
      <c r="AY352" s="211" t="s">
        <v>253</v>
      </c>
    </row>
    <row r="353" s="2" customFormat="1" ht="24.15" customHeight="1">
      <c r="A353" s="38"/>
      <c r="B353" s="180"/>
      <c r="C353" s="181" t="s">
        <v>486</v>
      </c>
      <c r="D353" s="181" t="s">
        <v>258</v>
      </c>
      <c r="E353" s="182" t="s">
        <v>487</v>
      </c>
      <c r="F353" s="183" t="s">
        <v>488</v>
      </c>
      <c r="G353" s="184" t="s">
        <v>279</v>
      </c>
      <c r="H353" s="185">
        <v>35.57</v>
      </c>
      <c r="I353" s="186"/>
      <c r="J353" s="187">
        <f>ROUND(I353*H353,2)</f>
        <v>0</v>
      </c>
      <c r="K353" s="183" t="s">
        <v>262</v>
      </c>
      <c r="L353" s="39"/>
      <c r="M353" s="188" t="s">
        <v>1</v>
      </c>
      <c r="N353" s="189" t="s">
        <v>40</v>
      </c>
      <c r="O353" s="77"/>
      <c r="P353" s="190">
        <f>O353*H353</f>
        <v>0</v>
      </c>
      <c r="Q353" s="190">
        <v>0.027900000000000001</v>
      </c>
      <c r="R353" s="190">
        <f>Q353*H353</f>
        <v>0.99240300000000004</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489</v>
      </c>
    </row>
    <row r="354" s="13" customFormat="1">
      <c r="A354" s="13"/>
      <c r="B354" s="194"/>
      <c r="C354" s="13"/>
      <c r="D354" s="195" t="s">
        <v>264</v>
      </c>
      <c r="E354" s="196" t="s">
        <v>1</v>
      </c>
      <c r="F354" s="197" t="s">
        <v>455</v>
      </c>
      <c r="G354" s="13"/>
      <c r="H354" s="196" t="s">
        <v>1</v>
      </c>
      <c r="I354" s="198"/>
      <c r="J354" s="13"/>
      <c r="K354" s="13"/>
      <c r="L354" s="194"/>
      <c r="M354" s="199"/>
      <c r="N354" s="200"/>
      <c r="O354" s="200"/>
      <c r="P354" s="200"/>
      <c r="Q354" s="200"/>
      <c r="R354" s="200"/>
      <c r="S354" s="200"/>
      <c r="T354" s="201"/>
      <c r="U354" s="13"/>
      <c r="V354" s="13"/>
      <c r="W354" s="13"/>
      <c r="X354" s="13"/>
      <c r="Y354" s="13"/>
      <c r="Z354" s="13"/>
      <c r="AA354" s="13"/>
      <c r="AB354" s="13"/>
      <c r="AC354" s="13"/>
      <c r="AD354" s="13"/>
      <c r="AE354" s="13"/>
      <c r="AT354" s="196" t="s">
        <v>264</v>
      </c>
      <c r="AU354" s="196" t="s">
        <v>85</v>
      </c>
      <c r="AV354" s="13" t="s">
        <v>82</v>
      </c>
      <c r="AW354" s="13" t="s">
        <v>32</v>
      </c>
      <c r="AX354" s="13" t="s">
        <v>75</v>
      </c>
      <c r="AY354" s="196" t="s">
        <v>253</v>
      </c>
    </row>
    <row r="355" s="13" customFormat="1">
      <c r="A355" s="13"/>
      <c r="B355" s="194"/>
      <c r="C355" s="13"/>
      <c r="D355" s="195" t="s">
        <v>264</v>
      </c>
      <c r="E355" s="196" t="s">
        <v>1</v>
      </c>
      <c r="F355" s="197" t="s">
        <v>490</v>
      </c>
      <c r="G355" s="13"/>
      <c r="H355" s="196" t="s">
        <v>1</v>
      </c>
      <c r="I355" s="198"/>
      <c r="J355" s="13"/>
      <c r="K355" s="13"/>
      <c r="L355" s="194"/>
      <c r="M355" s="199"/>
      <c r="N355" s="200"/>
      <c r="O355" s="200"/>
      <c r="P355" s="200"/>
      <c r="Q355" s="200"/>
      <c r="R355" s="200"/>
      <c r="S355" s="200"/>
      <c r="T355" s="201"/>
      <c r="U355" s="13"/>
      <c r="V355" s="13"/>
      <c r="W355" s="13"/>
      <c r="X355" s="13"/>
      <c r="Y355" s="13"/>
      <c r="Z355" s="13"/>
      <c r="AA355" s="13"/>
      <c r="AB355" s="13"/>
      <c r="AC355" s="13"/>
      <c r="AD355" s="13"/>
      <c r="AE355" s="13"/>
      <c r="AT355" s="196" t="s">
        <v>264</v>
      </c>
      <c r="AU355" s="196" t="s">
        <v>85</v>
      </c>
      <c r="AV355" s="13" t="s">
        <v>82</v>
      </c>
      <c r="AW355" s="13" t="s">
        <v>32</v>
      </c>
      <c r="AX355" s="13" t="s">
        <v>75</v>
      </c>
      <c r="AY355" s="196" t="s">
        <v>253</v>
      </c>
    </row>
    <row r="356" s="14" customFormat="1">
      <c r="A356" s="14"/>
      <c r="B356" s="202"/>
      <c r="C356" s="14"/>
      <c r="D356" s="195" t="s">
        <v>264</v>
      </c>
      <c r="E356" s="203" t="s">
        <v>1</v>
      </c>
      <c r="F356" s="204" t="s">
        <v>491</v>
      </c>
      <c r="G356" s="14"/>
      <c r="H356" s="205">
        <v>35.57</v>
      </c>
      <c r="I356" s="206"/>
      <c r="J356" s="14"/>
      <c r="K356" s="14"/>
      <c r="L356" s="202"/>
      <c r="M356" s="207"/>
      <c r="N356" s="208"/>
      <c r="O356" s="208"/>
      <c r="P356" s="208"/>
      <c r="Q356" s="208"/>
      <c r="R356" s="208"/>
      <c r="S356" s="208"/>
      <c r="T356" s="209"/>
      <c r="U356" s="14"/>
      <c r="V356" s="14"/>
      <c r="W356" s="14"/>
      <c r="X356" s="14"/>
      <c r="Y356" s="14"/>
      <c r="Z356" s="14"/>
      <c r="AA356" s="14"/>
      <c r="AB356" s="14"/>
      <c r="AC356" s="14"/>
      <c r="AD356" s="14"/>
      <c r="AE356" s="14"/>
      <c r="AT356" s="203" t="s">
        <v>264</v>
      </c>
      <c r="AU356" s="203" t="s">
        <v>85</v>
      </c>
      <c r="AV356" s="14" t="s">
        <v>85</v>
      </c>
      <c r="AW356" s="14" t="s">
        <v>32</v>
      </c>
      <c r="AX356" s="14" t="s">
        <v>75</v>
      </c>
      <c r="AY356" s="203" t="s">
        <v>253</v>
      </c>
    </row>
    <row r="357" s="15" customFormat="1">
      <c r="A357" s="15"/>
      <c r="B357" s="210"/>
      <c r="C357" s="15"/>
      <c r="D357" s="195" t="s">
        <v>264</v>
      </c>
      <c r="E357" s="211" t="s">
        <v>1</v>
      </c>
      <c r="F357" s="212" t="s">
        <v>268</v>
      </c>
      <c r="G357" s="15"/>
      <c r="H357" s="213">
        <v>35.57</v>
      </c>
      <c r="I357" s="214"/>
      <c r="J357" s="15"/>
      <c r="K357" s="15"/>
      <c r="L357" s="210"/>
      <c r="M357" s="215"/>
      <c r="N357" s="216"/>
      <c r="O357" s="216"/>
      <c r="P357" s="216"/>
      <c r="Q357" s="216"/>
      <c r="R357" s="216"/>
      <c r="S357" s="216"/>
      <c r="T357" s="217"/>
      <c r="U357" s="15"/>
      <c r="V357" s="15"/>
      <c r="W357" s="15"/>
      <c r="X357" s="15"/>
      <c r="Y357" s="15"/>
      <c r="Z357" s="15"/>
      <c r="AA357" s="15"/>
      <c r="AB357" s="15"/>
      <c r="AC357" s="15"/>
      <c r="AD357" s="15"/>
      <c r="AE357" s="15"/>
      <c r="AT357" s="211" t="s">
        <v>264</v>
      </c>
      <c r="AU357" s="211" t="s">
        <v>85</v>
      </c>
      <c r="AV357" s="15" t="s">
        <v>109</v>
      </c>
      <c r="AW357" s="15" t="s">
        <v>32</v>
      </c>
      <c r="AX357" s="15" t="s">
        <v>82</v>
      </c>
      <c r="AY357" s="211" t="s">
        <v>253</v>
      </c>
    </row>
    <row r="358" s="2" customFormat="1" ht="33" customHeight="1">
      <c r="A358" s="38"/>
      <c r="B358" s="180"/>
      <c r="C358" s="181" t="s">
        <v>492</v>
      </c>
      <c r="D358" s="181" t="s">
        <v>258</v>
      </c>
      <c r="E358" s="182" t="s">
        <v>493</v>
      </c>
      <c r="F358" s="183" t="s">
        <v>494</v>
      </c>
      <c r="G358" s="184" t="s">
        <v>279</v>
      </c>
      <c r="H358" s="185">
        <v>175.21000000000001</v>
      </c>
      <c r="I358" s="186"/>
      <c r="J358" s="187">
        <f>ROUND(I358*H358,2)</f>
        <v>0</v>
      </c>
      <c r="K358" s="183" t="s">
        <v>262</v>
      </c>
      <c r="L358" s="39"/>
      <c r="M358" s="188" t="s">
        <v>1</v>
      </c>
      <c r="N358" s="189" t="s">
        <v>40</v>
      </c>
      <c r="O358" s="77"/>
      <c r="P358" s="190">
        <f>O358*H358</f>
        <v>0</v>
      </c>
      <c r="Q358" s="190">
        <v>0.028549999999999999</v>
      </c>
      <c r="R358" s="190">
        <f>Q358*H358</f>
        <v>5.0022454999999999</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495</v>
      </c>
    </row>
    <row r="359" s="13" customFormat="1">
      <c r="A359" s="13"/>
      <c r="B359" s="194"/>
      <c r="C359" s="13"/>
      <c r="D359" s="195" t="s">
        <v>264</v>
      </c>
      <c r="E359" s="196" t="s">
        <v>1</v>
      </c>
      <c r="F359" s="197" t="s">
        <v>455</v>
      </c>
      <c r="G359" s="13"/>
      <c r="H359" s="196" t="s">
        <v>1</v>
      </c>
      <c r="I359" s="198"/>
      <c r="J359" s="13"/>
      <c r="K359" s="13"/>
      <c r="L359" s="194"/>
      <c r="M359" s="199"/>
      <c r="N359" s="200"/>
      <c r="O359" s="200"/>
      <c r="P359" s="200"/>
      <c r="Q359" s="200"/>
      <c r="R359" s="200"/>
      <c r="S359" s="200"/>
      <c r="T359" s="201"/>
      <c r="U359" s="13"/>
      <c r="V359" s="13"/>
      <c r="W359" s="13"/>
      <c r="X359" s="13"/>
      <c r="Y359" s="13"/>
      <c r="Z359" s="13"/>
      <c r="AA359" s="13"/>
      <c r="AB359" s="13"/>
      <c r="AC359" s="13"/>
      <c r="AD359" s="13"/>
      <c r="AE359" s="13"/>
      <c r="AT359" s="196" t="s">
        <v>264</v>
      </c>
      <c r="AU359" s="196" t="s">
        <v>85</v>
      </c>
      <c r="AV359" s="13" t="s">
        <v>82</v>
      </c>
      <c r="AW359" s="13" t="s">
        <v>32</v>
      </c>
      <c r="AX359" s="13" t="s">
        <v>75</v>
      </c>
      <c r="AY359" s="196" t="s">
        <v>253</v>
      </c>
    </row>
    <row r="360" s="13" customFormat="1">
      <c r="A360" s="13"/>
      <c r="B360" s="194"/>
      <c r="C360" s="13"/>
      <c r="D360" s="195" t="s">
        <v>264</v>
      </c>
      <c r="E360" s="196" t="s">
        <v>1</v>
      </c>
      <c r="F360" s="197" t="s">
        <v>496</v>
      </c>
      <c r="G360" s="13"/>
      <c r="H360" s="196" t="s">
        <v>1</v>
      </c>
      <c r="I360" s="198"/>
      <c r="J360" s="13"/>
      <c r="K360" s="13"/>
      <c r="L360" s="194"/>
      <c r="M360" s="199"/>
      <c r="N360" s="200"/>
      <c r="O360" s="200"/>
      <c r="P360" s="200"/>
      <c r="Q360" s="200"/>
      <c r="R360" s="200"/>
      <c r="S360" s="200"/>
      <c r="T360" s="201"/>
      <c r="U360" s="13"/>
      <c r="V360" s="13"/>
      <c r="W360" s="13"/>
      <c r="X360" s="13"/>
      <c r="Y360" s="13"/>
      <c r="Z360" s="13"/>
      <c r="AA360" s="13"/>
      <c r="AB360" s="13"/>
      <c r="AC360" s="13"/>
      <c r="AD360" s="13"/>
      <c r="AE360" s="13"/>
      <c r="AT360" s="196" t="s">
        <v>264</v>
      </c>
      <c r="AU360" s="196" t="s">
        <v>85</v>
      </c>
      <c r="AV360" s="13" t="s">
        <v>82</v>
      </c>
      <c r="AW360" s="13" t="s">
        <v>32</v>
      </c>
      <c r="AX360" s="13" t="s">
        <v>75</v>
      </c>
      <c r="AY360" s="196" t="s">
        <v>253</v>
      </c>
    </row>
    <row r="361" s="14" customFormat="1">
      <c r="A361" s="14"/>
      <c r="B361" s="202"/>
      <c r="C361" s="14"/>
      <c r="D361" s="195" t="s">
        <v>264</v>
      </c>
      <c r="E361" s="203" t="s">
        <v>1</v>
      </c>
      <c r="F361" s="204" t="s">
        <v>497</v>
      </c>
      <c r="G361" s="14"/>
      <c r="H361" s="205">
        <v>118.69</v>
      </c>
      <c r="I361" s="206"/>
      <c r="J361" s="14"/>
      <c r="K361" s="14"/>
      <c r="L361" s="202"/>
      <c r="M361" s="207"/>
      <c r="N361" s="208"/>
      <c r="O361" s="208"/>
      <c r="P361" s="208"/>
      <c r="Q361" s="208"/>
      <c r="R361" s="208"/>
      <c r="S361" s="208"/>
      <c r="T361" s="209"/>
      <c r="U361" s="14"/>
      <c r="V361" s="14"/>
      <c r="W361" s="14"/>
      <c r="X361" s="14"/>
      <c r="Y361" s="14"/>
      <c r="Z361" s="14"/>
      <c r="AA361" s="14"/>
      <c r="AB361" s="14"/>
      <c r="AC361" s="14"/>
      <c r="AD361" s="14"/>
      <c r="AE361" s="14"/>
      <c r="AT361" s="203" t="s">
        <v>264</v>
      </c>
      <c r="AU361" s="203" t="s">
        <v>85</v>
      </c>
      <c r="AV361" s="14" t="s">
        <v>85</v>
      </c>
      <c r="AW361" s="14" t="s">
        <v>32</v>
      </c>
      <c r="AX361" s="14" t="s">
        <v>75</v>
      </c>
      <c r="AY361" s="203" t="s">
        <v>253</v>
      </c>
    </row>
    <row r="362" s="13" customFormat="1">
      <c r="A362" s="13"/>
      <c r="B362" s="194"/>
      <c r="C362" s="13"/>
      <c r="D362" s="195" t="s">
        <v>264</v>
      </c>
      <c r="E362" s="196" t="s">
        <v>1</v>
      </c>
      <c r="F362" s="197" t="s">
        <v>498</v>
      </c>
      <c r="G362" s="13"/>
      <c r="H362" s="196" t="s">
        <v>1</v>
      </c>
      <c r="I362" s="198"/>
      <c r="J362" s="13"/>
      <c r="K362" s="13"/>
      <c r="L362" s="194"/>
      <c r="M362" s="199"/>
      <c r="N362" s="200"/>
      <c r="O362" s="200"/>
      <c r="P362" s="200"/>
      <c r="Q362" s="200"/>
      <c r="R362" s="200"/>
      <c r="S362" s="200"/>
      <c r="T362" s="201"/>
      <c r="U362" s="13"/>
      <c r="V362" s="13"/>
      <c r="W362" s="13"/>
      <c r="X362" s="13"/>
      <c r="Y362" s="13"/>
      <c r="Z362" s="13"/>
      <c r="AA362" s="13"/>
      <c r="AB362" s="13"/>
      <c r="AC362" s="13"/>
      <c r="AD362" s="13"/>
      <c r="AE362" s="13"/>
      <c r="AT362" s="196" t="s">
        <v>264</v>
      </c>
      <c r="AU362" s="196" t="s">
        <v>85</v>
      </c>
      <c r="AV362" s="13" t="s">
        <v>82</v>
      </c>
      <c r="AW362" s="13" t="s">
        <v>32</v>
      </c>
      <c r="AX362" s="13" t="s">
        <v>75</v>
      </c>
      <c r="AY362" s="196" t="s">
        <v>253</v>
      </c>
    </row>
    <row r="363" s="14" customFormat="1">
      <c r="A363" s="14"/>
      <c r="B363" s="202"/>
      <c r="C363" s="14"/>
      <c r="D363" s="195" t="s">
        <v>264</v>
      </c>
      <c r="E363" s="203" t="s">
        <v>1</v>
      </c>
      <c r="F363" s="204" t="s">
        <v>499</v>
      </c>
      <c r="G363" s="14"/>
      <c r="H363" s="205">
        <v>14.57</v>
      </c>
      <c r="I363" s="206"/>
      <c r="J363" s="14"/>
      <c r="K363" s="14"/>
      <c r="L363" s="202"/>
      <c r="M363" s="207"/>
      <c r="N363" s="208"/>
      <c r="O363" s="208"/>
      <c r="P363" s="208"/>
      <c r="Q363" s="208"/>
      <c r="R363" s="208"/>
      <c r="S363" s="208"/>
      <c r="T363" s="209"/>
      <c r="U363" s="14"/>
      <c r="V363" s="14"/>
      <c r="W363" s="14"/>
      <c r="X363" s="14"/>
      <c r="Y363" s="14"/>
      <c r="Z363" s="14"/>
      <c r="AA363" s="14"/>
      <c r="AB363" s="14"/>
      <c r="AC363" s="14"/>
      <c r="AD363" s="14"/>
      <c r="AE363" s="14"/>
      <c r="AT363" s="203" t="s">
        <v>264</v>
      </c>
      <c r="AU363" s="203" t="s">
        <v>85</v>
      </c>
      <c r="AV363" s="14" t="s">
        <v>85</v>
      </c>
      <c r="AW363" s="14" t="s">
        <v>32</v>
      </c>
      <c r="AX363" s="14" t="s">
        <v>75</v>
      </c>
      <c r="AY363" s="203" t="s">
        <v>253</v>
      </c>
    </row>
    <row r="364" s="13" customFormat="1">
      <c r="A364" s="13"/>
      <c r="B364" s="194"/>
      <c r="C364" s="13"/>
      <c r="D364" s="195" t="s">
        <v>264</v>
      </c>
      <c r="E364" s="196" t="s">
        <v>1</v>
      </c>
      <c r="F364" s="197" t="s">
        <v>500</v>
      </c>
      <c r="G364" s="13"/>
      <c r="H364" s="196" t="s">
        <v>1</v>
      </c>
      <c r="I364" s="198"/>
      <c r="J364" s="13"/>
      <c r="K364" s="13"/>
      <c r="L364" s="194"/>
      <c r="M364" s="199"/>
      <c r="N364" s="200"/>
      <c r="O364" s="200"/>
      <c r="P364" s="200"/>
      <c r="Q364" s="200"/>
      <c r="R364" s="200"/>
      <c r="S364" s="200"/>
      <c r="T364" s="201"/>
      <c r="U364" s="13"/>
      <c r="V364" s="13"/>
      <c r="W364" s="13"/>
      <c r="X364" s="13"/>
      <c r="Y364" s="13"/>
      <c r="Z364" s="13"/>
      <c r="AA364" s="13"/>
      <c r="AB364" s="13"/>
      <c r="AC364" s="13"/>
      <c r="AD364" s="13"/>
      <c r="AE364" s="13"/>
      <c r="AT364" s="196" t="s">
        <v>264</v>
      </c>
      <c r="AU364" s="196" t="s">
        <v>85</v>
      </c>
      <c r="AV364" s="13" t="s">
        <v>82</v>
      </c>
      <c r="AW364" s="13" t="s">
        <v>32</v>
      </c>
      <c r="AX364" s="13" t="s">
        <v>75</v>
      </c>
      <c r="AY364" s="196" t="s">
        <v>253</v>
      </c>
    </row>
    <row r="365" s="14" customFormat="1">
      <c r="A365" s="14"/>
      <c r="B365" s="202"/>
      <c r="C365" s="14"/>
      <c r="D365" s="195" t="s">
        <v>264</v>
      </c>
      <c r="E365" s="203" t="s">
        <v>1</v>
      </c>
      <c r="F365" s="204" t="s">
        <v>501</v>
      </c>
      <c r="G365" s="14"/>
      <c r="H365" s="205">
        <v>4.0300000000000002</v>
      </c>
      <c r="I365" s="206"/>
      <c r="J365" s="14"/>
      <c r="K365" s="14"/>
      <c r="L365" s="202"/>
      <c r="M365" s="207"/>
      <c r="N365" s="208"/>
      <c r="O365" s="208"/>
      <c r="P365" s="208"/>
      <c r="Q365" s="208"/>
      <c r="R365" s="208"/>
      <c r="S365" s="208"/>
      <c r="T365" s="209"/>
      <c r="U365" s="14"/>
      <c r="V365" s="14"/>
      <c r="W365" s="14"/>
      <c r="X365" s="14"/>
      <c r="Y365" s="14"/>
      <c r="Z365" s="14"/>
      <c r="AA365" s="14"/>
      <c r="AB365" s="14"/>
      <c r="AC365" s="14"/>
      <c r="AD365" s="14"/>
      <c r="AE365" s="14"/>
      <c r="AT365" s="203" t="s">
        <v>264</v>
      </c>
      <c r="AU365" s="203" t="s">
        <v>85</v>
      </c>
      <c r="AV365" s="14" t="s">
        <v>85</v>
      </c>
      <c r="AW365" s="14" t="s">
        <v>32</v>
      </c>
      <c r="AX365" s="14" t="s">
        <v>75</v>
      </c>
      <c r="AY365" s="203" t="s">
        <v>253</v>
      </c>
    </row>
    <row r="366" s="13" customFormat="1">
      <c r="A366" s="13"/>
      <c r="B366" s="194"/>
      <c r="C366" s="13"/>
      <c r="D366" s="195" t="s">
        <v>264</v>
      </c>
      <c r="E366" s="196" t="s">
        <v>1</v>
      </c>
      <c r="F366" s="197" t="s">
        <v>502</v>
      </c>
      <c r="G366" s="13"/>
      <c r="H366" s="196" t="s">
        <v>1</v>
      </c>
      <c r="I366" s="198"/>
      <c r="J366" s="13"/>
      <c r="K366" s="13"/>
      <c r="L366" s="194"/>
      <c r="M366" s="199"/>
      <c r="N366" s="200"/>
      <c r="O366" s="200"/>
      <c r="P366" s="200"/>
      <c r="Q366" s="200"/>
      <c r="R366" s="200"/>
      <c r="S366" s="200"/>
      <c r="T366" s="201"/>
      <c r="U366" s="13"/>
      <c r="V366" s="13"/>
      <c r="W366" s="13"/>
      <c r="X366" s="13"/>
      <c r="Y366" s="13"/>
      <c r="Z366" s="13"/>
      <c r="AA366" s="13"/>
      <c r="AB366" s="13"/>
      <c r="AC366" s="13"/>
      <c r="AD366" s="13"/>
      <c r="AE366" s="13"/>
      <c r="AT366" s="196" t="s">
        <v>264</v>
      </c>
      <c r="AU366" s="196" t="s">
        <v>85</v>
      </c>
      <c r="AV366" s="13" t="s">
        <v>82</v>
      </c>
      <c r="AW366" s="13" t="s">
        <v>32</v>
      </c>
      <c r="AX366" s="13" t="s">
        <v>75</v>
      </c>
      <c r="AY366" s="196" t="s">
        <v>253</v>
      </c>
    </row>
    <row r="367" s="14" customFormat="1">
      <c r="A367" s="14"/>
      <c r="B367" s="202"/>
      <c r="C367" s="14"/>
      <c r="D367" s="195" t="s">
        <v>264</v>
      </c>
      <c r="E367" s="203" t="s">
        <v>1</v>
      </c>
      <c r="F367" s="204" t="s">
        <v>503</v>
      </c>
      <c r="G367" s="14"/>
      <c r="H367" s="205">
        <v>37.920000000000002</v>
      </c>
      <c r="I367" s="206"/>
      <c r="J367" s="14"/>
      <c r="K367" s="14"/>
      <c r="L367" s="202"/>
      <c r="M367" s="207"/>
      <c r="N367" s="208"/>
      <c r="O367" s="208"/>
      <c r="P367" s="208"/>
      <c r="Q367" s="208"/>
      <c r="R367" s="208"/>
      <c r="S367" s="208"/>
      <c r="T367" s="209"/>
      <c r="U367" s="14"/>
      <c r="V367" s="14"/>
      <c r="W367" s="14"/>
      <c r="X367" s="14"/>
      <c r="Y367" s="14"/>
      <c r="Z367" s="14"/>
      <c r="AA367" s="14"/>
      <c r="AB367" s="14"/>
      <c r="AC367" s="14"/>
      <c r="AD367" s="14"/>
      <c r="AE367" s="14"/>
      <c r="AT367" s="203" t="s">
        <v>264</v>
      </c>
      <c r="AU367" s="203" t="s">
        <v>85</v>
      </c>
      <c r="AV367" s="14" t="s">
        <v>85</v>
      </c>
      <c r="AW367" s="14" t="s">
        <v>32</v>
      </c>
      <c r="AX367" s="14" t="s">
        <v>75</v>
      </c>
      <c r="AY367" s="203" t="s">
        <v>253</v>
      </c>
    </row>
    <row r="368" s="15" customFormat="1">
      <c r="A368" s="15"/>
      <c r="B368" s="210"/>
      <c r="C368" s="15"/>
      <c r="D368" s="195" t="s">
        <v>264</v>
      </c>
      <c r="E368" s="211" t="s">
        <v>1</v>
      </c>
      <c r="F368" s="212" t="s">
        <v>268</v>
      </c>
      <c r="G368" s="15"/>
      <c r="H368" s="213">
        <v>175.20999999999998</v>
      </c>
      <c r="I368" s="214"/>
      <c r="J368" s="15"/>
      <c r="K368" s="15"/>
      <c r="L368" s="210"/>
      <c r="M368" s="215"/>
      <c r="N368" s="216"/>
      <c r="O368" s="216"/>
      <c r="P368" s="216"/>
      <c r="Q368" s="216"/>
      <c r="R368" s="216"/>
      <c r="S368" s="216"/>
      <c r="T368" s="217"/>
      <c r="U368" s="15"/>
      <c r="V368" s="15"/>
      <c r="W368" s="15"/>
      <c r="X368" s="15"/>
      <c r="Y368" s="15"/>
      <c r="Z368" s="15"/>
      <c r="AA368" s="15"/>
      <c r="AB368" s="15"/>
      <c r="AC368" s="15"/>
      <c r="AD368" s="15"/>
      <c r="AE368" s="15"/>
      <c r="AT368" s="211" t="s">
        <v>264</v>
      </c>
      <c r="AU368" s="211" t="s">
        <v>85</v>
      </c>
      <c r="AV368" s="15" t="s">
        <v>109</v>
      </c>
      <c r="AW368" s="15" t="s">
        <v>32</v>
      </c>
      <c r="AX368" s="15" t="s">
        <v>82</v>
      </c>
      <c r="AY368" s="211" t="s">
        <v>253</v>
      </c>
    </row>
    <row r="369" s="2" customFormat="1" ht="37.8" customHeight="1">
      <c r="A369" s="38"/>
      <c r="B369" s="180"/>
      <c r="C369" s="181" t="s">
        <v>504</v>
      </c>
      <c r="D369" s="181" t="s">
        <v>258</v>
      </c>
      <c r="E369" s="182" t="s">
        <v>505</v>
      </c>
      <c r="F369" s="183" t="s">
        <v>506</v>
      </c>
      <c r="G369" s="184" t="s">
        <v>279</v>
      </c>
      <c r="H369" s="185">
        <v>47.939999999999998</v>
      </c>
      <c r="I369" s="186"/>
      <c r="J369" s="187">
        <f>ROUND(I369*H369,2)</f>
        <v>0</v>
      </c>
      <c r="K369" s="183" t="s">
        <v>262</v>
      </c>
      <c r="L369" s="39"/>
      <c r="M369" s="188" t="s">
        <v>1</v>
      </c>
      <c r="N369" s="189" t="s">
        <v>40</v>
      </c>
      <c r="O369" s="77"/>
      <c r="P369" s="190">
        <f>O369*H369</f>
        <v>0</v>
      </c>
      <c r="Q369" s="190">
        <v>0.049759999999999999</v>
      </c>
      <c r="R369" s="190">
        <f>Q369*H369</f>
        <v>2.3854943999999998</v>
      </c>
      <c r="S369" s="190">
        <v>0</v>
      </c>
      <c r="T369" s="191">
        <f>S369*H369</f>
        <v>0</v>
      </c>
      <c r="U369" s="38"/>
      <c r="V369" s="38"/>
      <c r="W369" s="38"/>
      <c r="X369" s="38"/>
      <c r="Y369" s="38"/>
      <c r="Z369" s="38"/>
      <c r="AA369" s="38"/>
      <c r="AB369" s="38"/>
      <c r="AC369" s="38"/>
      <c r="AD369" s="38"/>
      <c r="AE369" s="38"/>
      <c r="AR369" s="192" t="s">
        <v>335</v>
      </c>
      <c r="AT369" s="192" t="s">
        <v>258</v>
      </c>
      <c r="AU369" s="192" t="s">
        <v>85</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507</v>
      </c>
    </row>
    <row r="370" s="13" customFormat="1">
      <c r="A370" s="13"/>
      <c r="B370" s="194"/>
      <c r="C370" s="13"/>
      <c r="D370" s="195" t="s">
        <v>264</v>
      </c>
      <c r="E370" s="196" t="s">
        <v>1</v>
      </c>
      <c r="F370" s="197" t="s">
        <v>455</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3" customFormat="1">
      <c r="A371" s="13"/>
      <c r="B371" s="194"/>
      <c r="C371" s="13"/>
      <c r="D371" s="195" t="s">
        <v>264</v>
      </c>
      <c r="E371" s="196" t="s">
        <v>1</v>
      </c>
      <c r="F371" s="197" t="s">
        <v>508</v>
      </c>
      <c r="G371" s="13"/>
      <c r="H371" s="196" t="s">
        <v>1</v>
      </c>
      <c r="I371" s="198"/>
      <c r="J371" s="13"/>
      <c r="K371" s="13"/>
      <c r="L371" s="194"/>
      <c r="M371" s="199"/>
      <c r="N371" s="200"/>
      <c r="O371" s="200"/>
      <c r="P371" s="200"/>
      <c r="Q371" s="200"/>
      <c r="R371" s="200"/>
      <c r="S371" s="200"/>
      <c r="T371" s="201"/>
      <c r="U371" s="13"/>
      <c r="V371" s="13"/>
      <c r="W371" s="13"/>
      <c r="X371" s="13"/>
      <c r="Y371" s="13"/>
      <c r="Z371" s="13"/>
      <c r="AA371" s="13"/>
      <c r="AB371" s="13"/>
      <c r="AC371" s="13"/>
      <c r="AD371" s="13"/>
      <c r="AE371" s="13"/>
      <c r="AT371" s="196" t="s">
        <v>264</v>
      </c>
      <c r="AU371" s="196" t="s">
        <v>85</v>
      </c>
      <c r="AV371" s="13" t="s">
        <v>82</v>
      </c>
      <c r="AW371" s="13" t="s">
        <v>32</v>
      </c>
      <c r="AX371" s="13" t="s">
        <v>75</v>
      </c>
      <c r="AY371" s="196" t="s">
        <v>253</v>
      </c>
    </row>
    <row r="372" s="14" customFormat="1">
      <c r="A372" s="14"/>
      <c r="B372" s="202"/>
      <c r="C372" s="14"/>
      <c r="D372" s="195" t="s">
        <v>264</v>
      </c>
      <c r="E372" s="203" t="s">
        <v>1</v>
      </c>
      <c r="F372" s="204" t="s">
        <v>509</v>
      </c>
      <c r="G372" s="14"/>
      <c r="H372" s="205">
        <v>47.939999999999998</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47.939999999999998</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24.15" customHeight="1">
      <c r="A374" s="38"/>
      <c r="B374" s="180"/>
      <c r="C374" s="181" t="s">
        <v>510</v>
      </c>
      <c r="D374" s="181" t="s">
        <v>258</v>
      </c>
      <c r="E374" s="182" t="s">
        <v>511</v>
      </c>
      <c r="F374" s="183" t="s">
        <v>512</v>
      </c>
      <c r="G374" s="184" t="s">
        <v>513</v>
      </c>
      <c r="H374" s="185">
        <v>70</v>
      </c>
      <c r="I374" s="186"/>
      <c r="J374" s="187">
        <f>ROUND(I374*H374,2)</f>
        <v>0</v>
      </c>
      <c r="K374" s="183" t="s">
        <v>262</v>
      </c>
      <c r="L374" s="39"/>
      <c r="M374" s="188" t="s">
        <v>1</v>
      </c>
      <c r="N374" s="189" t="s">
        <v>40</v>
      </c>
      <c r="O374" s="77"/>
      <c r="P374" s="190">
        <f>O374*H374</f>
        <v>0</v>
      </c>
      <c r="Q374" s="190">
        <v>0.00528</v>
      </c>
      <c r="R374" s="190">
        <f>Q374*H374</f>
        <v>0.36959999999999998</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514</v>
      </c>
    </row>
    <row r="375" s="2" customFormat="1" ht="24.15" customHeight="1">
      <c r="A375" s="38"/>
      <c r="B375" s="180"/>
      <c r="C375" s="181" t="s">
        <v>515</v>
      </c>
      <c r="D375" s="181" t="s">
        <v>258</v>
      </c>
      <c r="E375" s="182" t="s">
        <v>516</v>
      </c>
      <c r="F375" s="183" t="s">
        <v>517</v>
      </c>
      <c r="G375" s="184" t="s">
        <v>316</v>
      </c>
      <c r="H375" s="185">
        <v>86.049999999999997</v>
      </c>
      <c r="I375" s="186"/>
      <c r="J375" s="187">
        <f>ROUND(I375*H375,2)</f>
        <v>0</v>
      </c>
      <c r="K375" s="183" t="s">
        <v>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518</v>
      </c>
    </row>
    <row r="376" s="2" customFormat="1" ht="37.8" customHeight="1">
      <c r="A376" s="38"/>
      <c r="B376" s="180"/>
      <c r="C376" s="181" t="s">
        <v>519</v>
      </c>
      <c r="D376" s="181" t="s">
        <v>258</v>
      </c>
      <c r="E376" s="182" t="s">
        <v>520</v>
      </c>
      <c r="F376" s="183" t="s">
        <v>521</v>
      </c>
      <c r="G376" s="184" t="s">
        <v>316</v>
      </c>
      <c r="H376" s="185">
        <v>16.399999999999999</v>
      </c>
      <c r="I376" s="186"/>
      <c r="J376" s="187">
        <f>ROUND(I376*H376,2)</f>
        <v>0</v>
      </c>
      <c r="K376" s="183" t="s">
        <v>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335</v>
      </c>
      <c r="AT376" s="192" t="s">
        <v>258</v>
      </c>
      <c r="AU376" s="192" t="s">
        <v>85</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335</v>
      </c>
      <c r="BM376" s="192" t="s">
        <v>522</v>
      </c>
    </row>
    <row r="377" s="2" customFormat="1" ht="24.15" customHeight="1">
      <c r="A377" s="38"/>
      <c r="B377" s="180"/>
      <c r="C377" s="181" t="s">
        <v>349</v>
      </c>
      <c r="D377" s="181" t="s">
        <v>258</v>
      </c>
      <c r="E377" s="182" t="s">
        <v>523</v>
      </c>
      <c r="F377" s="183" t="s">
        <v>524</v>
      </c>
      <c r="G377" s="184" t="s">
        <v>279</v>
      </c>
      <c r="H377" s="185">
        <v>218.41999999999999</v>
      </c>
      <c r="I377" s="186"/>
      <c r="J377" s="187">
        <f>ROUND(I377*H377,2)</f>
        <v>0</v>
      </c>
      <c r="K377" s="183" t="s">
        <v>262</v>
      </c>
      <c r="L377" s="39"/>
      <c r="M377" s="188" t="s">
        <v>1</v>
      </c>
      <c r="N377" s="189" t="s">
        <v>40</v>
      </c>
      <c r="O377" s="77"/>
      <c r="P377" s="190">
        <f>O377*H377</f>
        <v>0</v>
      </c>
      <c r="Q377" s="190">
        <v>0.016910000000000001</v>
      </c>
      <c r="R377" s="190">
        <f>Q377*H377</f>
        <v>3.6934822</v>
      </c>
      <c r="S377" s="190">
        <v>0</v>
      </c>
      <c r="T377" s="191">
        <f>S377*H377</f>
        <v>0</v>
      </c>
      <c r="U377" s="38"/>
      <c r="V377" s="38"/>
      <c r="W377" s="38"/>
      <c r="X377" s="38"/>
      <c r="Y377" s="38"/>
      <c r="Z377" s="38"/>
      <c r="AA377" s="38"/>
      <c r="AB377" s="38"/>
      <c r="AC377" s="38"/>
      <c r="AD377" s="38"/>
      <c r="AE377" s="38"/>
      <c r="AR377" s="192" t="s">
        <v>335</v>
      </c>
      <c r="AT377" s="192" t="s">
        <v>258</v>
      </c>
      <c r="AU377" s="192" t="s">
        <v>85</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525</v>
      </c>
    </row>
    <row r="378" s="13" customFormat="1">
      <c r="A378" s="13"/>
      <c r="B378" s="194"/>
      <c r="C378" s="13"/>
      <c r="D378" s="195" t="s">
        <v>264</v>
      </c>
      <c r="E378" s="196" t="s">
        <v>1</v>
      </c>
      <c r="F378" s="197" t="s">
        <v>526</v>
      </c>
      <c r="G378" s="13"/>
      <c r="H378" s="196" t="s">
        <v>1</v>
      </c>
      <c r="I378" s="198"/>
      <c r="J378" s="13"/>
      <c r="K378" s="13"/>
      <c r="L378" s="194"/>
      <c r="M378" s="199"/>
      <c r="N378" s="200"/>
      <c r="O378" s="200"/>
      <c r="P378" s="200"/>
      <c r="Q378" s="200"/>
      <c r="R378" s="200"/>
      <c r="S378" s="200"/>
      <c r="T378" s="201"/>
      <c r="U378" s="13"/>
      <c r="V378" s="13"/>
      <c r="W378" s="13"/>
      <c r="X378" s="13"/>
      <c r="Y378" s="13"/>
      <c r="Z378" s="13"/>
      <c r="AA378" s="13"/>
      <c r="AB378" s="13"/>
      <c r="AC378" s="13"/>
      <c r="AD378" s="13"/>
      <c r="AE378" s="13"/>
      <c r="AT378" s="196" t="s">
        <v>264</v>
      </c>
      <c r="AU378" s="196" t="s">
        <v>85</v>
      </c>
      <c r="AV378" s="13" t="s">
        <v>82</v>
      </c>
      <c r="AW378" s="13" t="s">
        <v>32</v>
      </c>
      <c r="AX378" s="13" t="s">
        <v>75</v>
      </c>
      <c r="AY378" s="196" t="s">
        <v>253</v>
      </c>
    </row>
    <row r="379" s="14" customFormat="1">
      <c r="A379" s="14"/>
      <c r="B379" s="202"/>
      <c r="C379" s="14"/>
      <c r="D379" s="195" t="s">
        <v>264</v>
      </c>
      <c r="E379" s="203" t="s">
        <v>1</v>
      </c>
      <c r="F379" s="204" t="s">
        <v>527</v>
      </c>
      <c r="G379" s="14"/>
      <c r="H379" s="205">
        <v>37.259999999999998</v>
      </c>
      <c r="I379" s="206"/>
      <c r="J379" s="14"/>
      <c r="K379" s="14"/>
      <c r="L379" s="202"/>
      <c r="M379" s="207"/>
      <c r="N379" s="208"/>
      <c r="O379" s="208"/>
      <c r="P379" s="208"/>
      <c r="Q379" s="208"/>
      <c r="R379" s="208"/>
      <c r="S379" s="208"/>
      <c r="T379" s="209"/>
      <c r="U379" s="14"/>
      <c r="V379" s="14"/>
      <c r="W379" s="14"/>
      <c r="X379" s="14"/>
      <c r="Y379" s="14"/>
      <c r="Z379" s="14"/>
      <c r="AA379" s="14"/>
      <c r="AB379" s="14"/>
      <c r="AC379" s="14"/>
      <c r="AD379" s="14"/>
      <c r="AE379" s="14"/>
      <c r="AT379" s="203" t="s">
        <v>264</v>
      </c>
      <c r="AU379" s="203" t="s">
        <v>85</v>
      </c>
      <c r="AV379" s="14" t="s">
        <v>85</v>
      </c>
      <c r="AW379" s="14" t="s">
        <v>32</v>
      </c>
      <c r="AX379" s="14" t="s">
        <v>75</v>
      </c>
      <c r="AY379" s="203" t="s">
        <v>253</v>
      </c>
    </row>
    <row r="380" s="14" customFormat="1">
      <c r="A380" s="14"/>
      <c r="B380" s="202"/>
      <c r="C380" s="14"/>
      <c r="D380" s="195" t="s">
        <v>264</v>
      </c>
      <c r="E380" s="203" t="s">
        <v>1</v>
      </c>
      <c r="F380" s="204" t="s">
        <v>528</v>
      </c>
      <c r="G380" s="14"/>
      <c r="H380" s="205">
        <v>13.99</v>
      </c>
      <c r="I380" s="206"/>
      <c r="J380" s="14"/>
      <c r="K380" s="14"/>
      <c r="L380" s="202"/>
      <c r="M380" s="207"/>
      <c r="N380" s="208"/>
      <c r="O380" s="208"/>
      <c r="P380" s="208"/>
      <c r="Q380" s="208"/>
      <c r="R380" s="208"/>
      <c r="S380" s="208"/>
      <c r="T380" s="209"/>
      <c r="U380" s="14"/>
      <c r="V380" s="14"/>
      <c r="W380" s="14"/>
      <c r="X380" s="14"/>
      <c r="Y380" s="14"/>
      <c r="Z380" s="14"/>
      <c r="AA380" s="14"/>
      <c r="AB380" s="14"/>
      <c r="AC380" s="14"/>
      <c r="AD380" s="14"/>
      <c r="AE380" s="14"/>
      <c r="AT380" s="203" t="s">
        <v>264</v>
      </c>
      <c r="AU380" s="203" t="s">
        <v>85</v>
      </c>
      <c r="AV380" s="14" t="s">
        <v>85</v>
      </c>
      <c r="AW380" s="14" t="s">
        <v>32</v>
      </c>
      <c r="AX380" s="14" t="s">
        <v>75</v>
      </c>
      <c r="AY380" s="203" t="s">
        <v>253</v>
      </c>
    </row>
    <row r="381" s="14" customFormat="1">
      <c r="A381" s="14"/>
      <c r="B381" s="202"/>
      <c r="C381" s="14"/>
      <c r="D381" s="195" t="s">
        <v>264</v>
      </c>
      <c r="E381" s="203" t="s">
        <v>1</v>
      </c>
      <c r="F381" s="204" t="s">
        <v>529</v>
      </c>
      <c r="G381" s="14"/>
      <c r="H381" s="205">
        <v>10.58</v>
      </c>
      <c r="I381" s="206"/>
      <c r="J381" s="14"/>
      <c r="K381" s="14"/>
      <c r="L381" s="202"/>
      <c r="M381" s="207"/>
      <c r="N381" s="208"/>
      <c r="O381" s="208"/>
      <c r="P381" s="208"/>
      <c r="Q381" s="208"/>
      <c r="R381" s="208"/>
      <c r="S381" s="208"/>
      <c r="T381" s="209"/>
      <c r="U381" s="14"/>
      <c r="V381" s="14"/>
      <c r="W381" s="14"/>
      <c r="X381" s="14"/>
      <c r="Y381" s="14"/>
      <c r="Z381" s="14"/>
      <c r="AA381" s="14"/>
      <c r="AB381" s="14"/>
      <c r="AC381" s="14"/>
      <c r="AD381" s="14"/>
      <c r="AE381" s="14"/>
      <c r="AT381" s="203" t="s">
        <v>264</v>
      </c>
      <c r="AU381" s="203" t="s">
        <v>85</v>
      </c>
      <c r="AV381" s="14" t="s">
        <v>85</v>
      </c>
      <c r="AW381" s="14" t="s">
        <v>32</v>
      </c>
      <c r="AX381" s="14" t="s">
        <v>75</v>
      </c>
      <c r="AY381" s="203" t="s">
        <v>253</v>
      </c>
    </row>
    <row r="382" s="14" customFormat="1">
      <c r="A382" s="14"/>
      <c r="B382" s="202"/>
      <c r="C382" s="14"/>
      <c r="D382" s="195" t="s">
        <v>264</v>
      </c>
      <c r="E382" s="203" t="s">
        <v>1</v>
      </c>
      <c r="F382" s="204" t="s">
        <v>530</v>
      </c>
      <c r="G382" s="14"/>
      <c r="H382" s="205">
        <v>13.32</v>
      </c>
      <c r="I382" s="206"/>
      <c r="J382" s="14"/>
      <c r="K382" s="14"/>
      <c r="L382" s="202"/>
      <c r="M382" s="207"/>
      <c r="N382" s="208"/>
      <c r="O382" s="208"/>
      <c r="P382" s="208"/>
      <c r="Q382" s="208"/>
      <c r="R382" s="208"/>
      <c r="S382" s="208"/>
      <c r="T382" s="209"/>
      <c r="U382" s="14"/>
      <c r="V382" s="14"/>
      <c r="W382" s="14"/>
      <c r="X382" s="14"/>
      <c r="Y382" s="14"/>
      <c r="Z382" s="14"/>
      <c r="AA382" s="14"/>
      <c r="AB382" s="14"/>
      <c r="AC382" s="14"/>
      <c r="AD382" s="14"/>
      <c r="AE382" s="14"/>
      <c r="AT382" s="203" t="s">
        <v>264</v>
      </c>
      <c r="AU382" s="203" t="s">
        <v>85</v>
      </c>
      <c r="AV382" s="14" t="s">
        <v>85</v>
      </c>
      <c r="AW382" s="14" t="s">
        <v>32</v>
      </c>
      <c r="AX382" s="14" t="s">
        <v>75</v>
      </c>
      <c r="AY382" s="203" t="s">
        <v>253</v>
      </c>
    </row>
    <row r="383" s="14" customFormat="1">
      <c r="A383" s="14"/>
      <c r="B383" s="202"/>
      <c r="C383" s="14"/>
      <c r="D383" s="195" t="s">
        <v>264</v>
      </c>
      <c r="E383" s="203" t="s">
        <v>1</v>
      </c>
      <c r="F383" s="204" t="s">
        <v>530</v>
      </c>
      <c r="G383" s="14"/>
      <c r="H383" s="205">
        <v>13.32</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4" customFormat="1">
      <c r="A384" s="14"/>
      <c r="B384" s="202"/>
      <c r="C384" s="14"/>
      <c r="D384" s="195" t="s">
        <v>264</v>
      </c>
      <c r="E384" s="203" t="s">
        <v>1</v>
      </c>
      <c r="F384" s="204" t="s">
        <v>530</v>
      </c>
      <c r="G384" s="14"/>
      <c r="H384" s="205">
        <v>13.32</v>
      </c>
      <c r="I384" s="206"/>
      <c r="J384" s="14"/>
      <c r="K384" s="14"/>
      <c r="L384" s="202"/>
      <c r="M384" s="207"/>
      <c r="N384" s="208"/>
      <c r="O384" s="208"/>
      <c r="P384" s="208"/>
      <c r="Q384" s="208"/>
      <c r="R384" s="208"/>
      <c r="S384" s="208"/>
      <c r="T384" s="209"/>
      <c r="U384" s="14"/>
      <c r="V384" s="14"/>
      <c r="W384" s="14"/>
      <c r="X384" s="14"/>
      <c r="Y384" s="14"/>
      <c r="Z384" s="14"/>
      <c r="AA384" s="14"/>
      <c r="AB384" s="14"/>
      <c r="AC384" s="14"/>
      <c r="AD384" s="14"/>
      <c r="AE384" s="14"/>
      <c r="AT384" s="203" t="s">
        <v>264</v>
      </c>
      <c r="AU384" s="203" t="s">
        <v>85</v>
      </c>
      <c r="AV384" s="14" t="s">
        <v>85</v>
      </c>
      <c r="AW384" s="14" t="s">
        <v>32</v>
      </c>
      <c r="AX384" s="14" t="s">
        <v>75</v>
      </c>
      <c r="AY384" s="203" t="s">
        <v>253</v>
      </c>
    </row>
    <row r="385" s="14" customFormat="1">
      <c r="A385" s="14"/>
      <c r="B385" s="202"/>
      <c r="C385" s="14"/>
      <c r="D385" s="195" t="s">
        <v>264</v>
      </c>
      <c r="E385" s="203" t="s">
        <v>1</v>
      </c>
      <c r="F385" s="204" t="s">
        <v>531</v>
      </c>
      <c r="G385" s="14"/>
      <c r="H385" s="205">
        <v>12.26</v>
      </c>
      <c r="I385" s="206"/>
      <c r="J385" s="14"/>
      <c r="K385" s="14"/>
      <c r="L385" s="202"/>
      <c r="M385" s="207"/>
      <c r="N385" s="208"/>
      <c r="O385" s="208"/>
      <c r="P385" s="208"/>
      <c r="Q385" s="208"/>
      <c r="R385" s="208"/>
      <c r="S385" s="208"/>
      <c r="T385" s="209"/>
      <c r="U385" s="14"/>
      <c r="V385" s="14"/>
      <c r="W385" s="14"/>
      <c r="X385" s="14"/>
      <c r="Y385" s="14"/>
      <c r="Z385" s="14"/>
      <c r="AA385" s="14"/>
      <c r="AB385" s="14"/>
      <c r="AC385" s="14"/>
      <c r="AD385" s="14"/>
      <c r="AE385" s="14"/>
      <c r="AT385" s="203" t="s">
        <v>264</v>
      </c>
      <c r="AU385" s="203" t="s">
        <v>85</v>
      </c>
      <c r="AV385" s="14" t="s">
        <v>85</v>
      </c>
      <c r="AW385" s="14" t="s">
        <v>32</v>
      </c>
      <c r="AX385" s="14" t="s">
        <v>75</v>
      </c>
      <c r="AY385" s="203" t="s">
        <v>253</v>
      </c>
    </row>
    <row r="386" s="14" customFormat="1">
      <c r="A386" s="14"/>
      <c r="B386" s="202"/>
      <c r="C386" s="14"/>
      <c r="D386" s="195" t="s">
        <v>264</v>
      </c>
      <c r="E386" s="203" t="s">
        <v>1</v>
      </c>
      <c r="F386" s="204" t="s">
        <v>532</v>
      </c>
      <c r="G386" s="14"/>
      <c r="H386" s="205">
        <v>14.109999999999999</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32</v>
      </c>
      <c r="AX386" s="14" t="s">
        <v>75</v>
      </c>
      <c r="AY386" s="203" t="s">
        <v>253</v>
      </c>
    </row>
    <row r="387" s="14" customFormat="1">
      <c r="A387" s="14"/>
      <c r="B387" s="202"/>
      <c r="C387" s="14"/>
      <c r="D387" s="195" t="s">
        <v>264</v>
      </c>
      <c r="E387" s="203" t="s">
        <v>1</v>
      </c>
      <c r="F387" s="204" t="s">
        <v>530</v>
      </c>
      <c r="G387" s="14"/>
      <c r="H387" s="205">
        <v>13.32</v>
      </c>
      <c r="I387" s="206"/>
      <c r="J387" s="14"/>
      <c r="K387" s="14"/>
      <c r="L387" s="202"/>
      <c r="M387" s="207"/>
      <c r="N387" s="208"/>
      <c r="O387" s="208"/>
      <c r="P387" s="208"/>
      <c r="Q387" s="208"/>
      <c r="R387" s="208"/>
      <c r="S387" s="208"/>
      <c r="T387" s="209"/>
      <c r="U387" s="14"/>
      <c r="V387" s="14"/>
      <c r="W387" s="14"/>
      <c r="X387" s="14"/>
      <c r="Y387" s="14"/>
      <c r="Z387" s="14"/>
      <c r="AA387" s="14"/>
      <c r="AB387" s="14"/>
      <c r="AC387" s="14"/>
      <c r="AD387" s="14"/>
      <c r="AE387" s="14"/>
      <c r="AT387" s="203" t="s">
        <v>264</v>
      </c>
      <c r="AU387" s="203" t="s">
        <v>85</v>
      </c>
      <c r="AV387" s="14" t="s">
        <v>85</v>
      </c>
      <c r="AW387" s="14" t="s">
        <v>32</v>
      </c>
      <c r="AX387" s="14" t="s">
        <v>75</v>
      </c>
      <c r="AY387" s="203" t="s">
        <v>253</v>
      </c>
    </row>
    <row r="388" s="14" customFormat="1">
      <c r="A388" s="14"/>
      <c r="B388" s="202"/>
      <c r="C388" s="14"/>
      <c r="D388" s="195" t="s">
        <v>264</v>
      </c>
      <c r="E388" s="203" t="s">
        <v>1</v>
      </c>
      <c r="F388" s="204" t="s">
        <v>530</v>
      </c>
      <c r="G388" s="14"/>
      <c r="H388" s="205">
        <v>13.32</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4" customFormat="1">
      <c r="A389" s="14"/>
      <c r="B389" s="202"/>
      <c r="C389" s="14"/>
      <c r="D389" s="195" t="s">
        <v>264</v>
      </c>
      <c r="E389" s="203" t="s">
        <v>1</v>
      </c>
      <c r="F389" s="204" t="s">
        <v>533</v>
      </c>
      <c r="G389" s="14"/>
      <c r="H389" s="205">
        <v>2.0699999999999998</v>
      </c>
      <c r="I389" s="206"/>
      <c r="J389" s="14"/>
      <c r="K389" s="14"/>
      <c r="L389" s="202"/>
      <c r="M389" s="207"/>
      <c r="N389" s="208"/>
      <c r="O389" s="208"/>
      <c r="P389" s="208"/>
      <c r="Q389" s="208"/>
      <c r="R389" s="208"/>
      <c r="S389" s="208"/>
      <c r="T389" s="209"/>
      <c r="U389" s="14"/>
      <c r="V389" s="14"/>
      <c r="W389" s="14"/>
      <c r="X389" s="14"/>
      <c r="Y389" s="14"/>
      <c r="Z389" s="14"/>
      <c r="AA389" s="14"/>
      <c r="AB389" s="14"/>
      <c r="AC389" s="14"/>
      <c r="AD389" s="14"/>
      <c r="AE389" s="14"/>
      <c r="AT389" s="203" t="s">
        <v>264</v>
      </c>
      <c r="AU389" s="203" t="s">
        <v>85</v>
      </c>
      <c r="AV389" s="14" t="s">
        <v>85</v>
      </c>
      <c r="AW389" s="14" t="s">
        <v>32</v>
      </c>
      <c r="AX389" s="14" t="s">
        <v>75</v>
      </c>
      <c r="AY389" s="203" t="s">
        <v>253</v>
      </c>
    </row>
    <row r="390" s="14" customFormat="1">
      <c r="A390" s="14"/>
      <c r="B390" s="202"/>
      <c r="C390" s="14"/>
      <c r="D390" s="195" t="s">
        <v>264</v>
      </c>
      <c r="E390" s="203" t="s">
        <v>1</v>
      </c>
      <c r="F390" s="204" t="s">
        <v>534</v>
      </c>
      <c r="G390" s="14"/>
      <c r="H390" s="205">
        <v>1.6299999999999999</v>
      </c>
      <c r="I390" s="206"/>
      <c r="J390" s="14"/>
      <c r="K390" s="14"/>
      <c r="L390" s="202"/>
      <c r="M390" s="207"/>
      <c r="N390" s="208"/>
      <c r="O390" s="208"/>
      <c r="P390" s="208"/>
      <c r="Q390" s="208"/>
      <c r="R390" s="208"/>
      <c r="S390" s="208"/>
      <c r="T390" s="209"/>
      <c r="U390" s="14"/>
      <c r="V390" s="14"/>
      <c r="W390" s="14"/>
      <c r="X390" s="14"/>
      <c r="Y390" s="14"/>
      <c r="Z390" s="14"/>
      <c r="AA390" s="14"/>
      <c r="AB390" s="14"/>
      <c r="AC390" s="14"/>
      <c r="AD390" s="14"/>
      <c r="AE390" s="14"/>
      <c r="AT390" s="203" t="s">
        <v>264</v>
      </c>
      <c r="AU390" s="203" t="s">
        <v>85</v>
      </c>
      <c r="AV390" s="14" t="s">
        <v>85</v>
      </c>
      <c r="AW390" s="14" t="s">
        <v>32</v>
      </c>
      <c r="AX390" s="14" t="s">
        <v>75</v>
      </c>
      <c r="AY390" s="203" t="s">
        <v>253</v>
      </c>
    </row>
    <row r="391" s="14" customFormat="1">
      <c r="A391" s="14"/>
      <c r="B391" s="202"/>
      <c r="C391" s="14"/>
      <c r="D391" s="195" t="s">
        <v>264</v>
      </c>
      <c r="E391" s="203" t="s">
        <v>1</v>
      </c>
      <c r="F391" s="204" t="s">
        <v>534</v>
      </c>
      <c r="G391" s="14"/>
      <c r="H391" s="205">
        <v>1.6299999999999999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4" customFormat="1">
      <c r="A392" s="14"/>
      <c r="B392" s="202"/>
      <c r="C392" s="14"/>
      <c r="D392" s="195" t="s">
        <v>264</v>
      </c>
      <c r="E392" s="203" t="s">
        <v>1</v>
      </c>
      <c r="F392" s="204" t="s">
        <v>535</v>
      </c>
      <c r="G392" s="14"/>
      <c r="H392" s="205">
        <v>1.3200000000000001</v>
      </c>
      <c r="I392" s="206"/>
      <c r="J392" s="14"/>
      <c r="K392" s="14"/>
      <c r="L392" s="202"/>
      <c r="M392" s="207"/>
      <c r="N392" s="208"/>
      <c r="O392" s="208"/>
      <c r="P392" s="208"/>
      <c r="Q392" s="208"/>
      <c r="R392" s="208"/>
      <c r="S392" s="208"/>
      <c r="T392" s="209"/>
      <c r="U392" s="14"/>
      <c r="V392" s="14"/>
      <c r="W392" s="14"/>
      <c r="X392" s="14"/>
      <c r="Y392" s="14"/>
      <c r="Z392" s="14"/>
      <c r="AA392" s="14"/>
      <c r="AB392" s="14"/>
      <c r="AC392" s="14"/>
      <c r="AD392" s="14"/>
      <c r="AE392" s="14"/>
      <c r="AT392" s="203" t="s">
        <v>264</v>
      </c>
      <c r="AU392" s="203" t="s">
        <v>85</v>
      </c>
      <c r="AV392" s="14" t="s">
        <v>85</v>
      </c>
      <c r="AW392" s="14" t="s">
        <v>32</v>
      </c>
      <c r="AX392" s="14" t="s">
        <v>75</v>
      </c>
      <c r="AY392" s="203" t="s">
        <v>253</v>
      </c>
    </row>
    <row r="393" s="14" customFormat="1">
      <c r="A393" s="14"/>
      <c r="B393" s="202"/>
      <c r="C393" s="14"/>
      <c r="D393" s="195" t="s">
        <v>264</v>
      </c>
      <c r="E393" s="203" t="s">
        <v>1</v>
      </c>
      <c r="F393" s="204" t="s">
        <v>535</v>
      </c>
      <c r="G393" s="14"/>
      <c r="H393" s="205">
        <v>1.3200000000000001</v>
      </c>
      <c r="I393" s="206"/>
      <c r="J393" s="14"/>
      <c r="K393" s="14"/>
      <c r="L393" s="202"/>
      <c r="M393" s="207"/>
      <c r="N393" s="208"/>
      <c r="O393" s="208"/>
      <c r="P393" s="208"/>
      <c r="Q393" s="208"/>
      <c r="R393" s="208"/>
      <c r="S393" s="208"/>
      <c r="T393" s="209"/>
      <c r="U393" s="14"/>
      <c r="V393" s="14"/>
      <c r="W393" s="14"/>
      <c r="X393" s="14"/>
      <c r="Y393" s="14"/>
      <c r="Z393" s="14"/>
      <c r="AA393" s="14"/>
      <c r="AB393" s="14"/>
      <c r="AC393" s="14"/>
      <c r="AD393" s="14"/>
      <c r="AE393" s="14"/>
      <c r="AT393" s="203" t="s">
        <v>264</v>
      </c>
      <c r="AU393" s="203" t="s">
        <v>85</v>
      </c>
      <c r="AV393" s="14" t="s">
        <v>85</v>
      </c>
      <c r="AW393" s="14" t="s">
        <v>32</v>
      </c>
      <c r="AX393" s="14" t="s">
        <v>75</v>
      </c>
      <c r="AY393" s="203" t="s">
        <v>253</v>
      </c>
    </row>
    <row r="394" s="14" customFormat="1">
      <c r="A394" s="14"/>
      <c r="B394" s="202"/>
      <c r="C394" s="14"/>
      <c r="D394" s="195" t="s">
        <v>264</v>
      </c>
      <c r="E394" s="203" t="s">
        <v>1</v>
      </c>
      <c r="F394" s="204" t="s">
        <v>535</v>
      </c>
      <c r="G394" s="14"/>
      <c r="H394" s="205">
        <v>1.3200000000000001</v>
      </c>
      <c r="I394" s="206"/>
      <c r="J394" s="14"/>
      <c r="K394" s="14"/>
      <c r="L394" s="202"/>
      <c r="M394" s="207"/>
      <c r="N394" s="208"/>
      <c r="O394" s="208"/>
      <c r="P394" s="208"/>
      <c r="Q394" s="208"/>
      <c r="R394" s="208"/>
      <c r="S394" s="208"/>
      <c r="T394" s="209"/>
      <c r="U394" s="14"/>
      <c r="V394" s="14"/>
      <c r="W394" s="14"/>
      <c r="X394" s="14"/>
      <c r="Y394" s="14"/>
      <c r="Z394" s="14"/>
      <c r="AA394" s="14"/>
      <c r="AB394" s="14"/>
      <c r="AC394" s="14"/>
      <c r="AD394" s="14"/>
      <c r="AE394" s="14"/>
      <c r="AT394" s="203" t="s">
        <v>264</v>
      </c>
      <c r="AU394" s="203" t="s">
        <v>85</v>
      </c>
      <c r="AV394" s="14" t="s">
        <v>85</v>
      </c>
      <c r="AW394" s="14" t="s">
        <v>32</v>
      </c>
      <c r="AX394" s="14" t="s">
        <v>75</v>
      </c>
      <c r="AY394" s="203" t="s">
        <v>253</v>
      </c>
    </row>
    <row r="395" s="14" customFormat="1">
      <c r="A395" s="14"/>
      <c r="B395" s="202"/>
      <c r="C395" s="14"/>
      <c r="D395" s="195" t="s">
        <v>264</v>
      </c>
      <c r="E395" s="203" t="s">
        <v>1</v>
      </c>
      <c r="F395" s="204" t="s">
        <v>535</v>
      </c>
      <c r="G395" s="14"/>
      <c r="H395" s="205">
        <v>1.3200000000000001</v>
      </c>
      <c r="I395" s="206"/>
      <c r="J395" s="14"/>
      <c r="K395" s="14"/>
      <c r="L395" s="202"/>
      <c r="M395" s="207"/>
      <c r="N395" s="208"/>
      <c r="O395" s="208"/>
      <c r="P395" s="208"/>
      <c r="Q395" s="208"/>
      <c r="R395" s="208"/>
      <c r="S395" s="208"/>
      <c r="T395" s="209"/>
      <c r="U395" s="14"/>
      <c r="V395" s="14"/>
      <c r="W395" s="14"/>
      <c r="X395" s="14"/>
      <c r="Y395" s="14"/>
      <c r="Z395" s="14"/>
      <c r="AA395" s="14"/>
      <c r="AB395" s="14"/>
      <c r="AC395" s="14"/>
      <c r="AD395" s="14"/>
      <c r="AE395" s="14"/>
      <c r="AT395" s="203" t="s">
        <v>264</v>
      </c>
      <c r="AU395" s="203" t="s">
        <v>85</v>
      </c>
      <c r="AV395" s="14" t="s">
        <v>85</v>
      </c>
      <c r="AW395" s="14" t="s">
        <v>32</v>
      </c>
      <c r="AX395" s="14" t="s">
        <v>75</v>
      </c>
      <c r="AY395" s="203" t="s">
        <v>253</v>
      </c>
    </row>
    <row r="396" s="14" customFormat="1">
      <c r="A396" s="14"/>
      <c r="B396" s="202"/>
      <c r="C396" s="14"/>
      <c r="D396" s="195" t="s">
        <v>264</v>
      </c>
      <c r="E396" s="203" t="s">
        <v>1</v>
      </c>
      <c r="F396" s="204" t="s">
        <v>535</v>
      </c>
      <c r="G396" s="14"/>
      <c r="H396" s="205">
        <v>1.3200000000000001</v>
      </c>
      <c r="I396" s="206"/>
      <c r="J396" s="14"/>
      <c r="K396" s="14"/>
      <c r="L396" s="202"/>
      <c r="M396" s="207"/>
      <c r="N396" s="208"/>
      <c r="O396" s="208"/>
      <c r="P396" s="208"/>
      <c r="Q396" s="208"/>
      <c r="R396" s="208"/>
      <c r="S396" s="208"/>
      <c r="T396" s="209"/>
      <c r="U396" s="14"/>
      <c r="V396" s="14"/>
      <c r="W396" s="14"/>
      <c r="X396" s="14"/>
      <c r="Y396" s="14"/>
      <c r="Z396" s="14"/>
      <c r="AA396" s="14"/>
      <c r="AB396" s="14"/>
      <c r="AC396" s="14"/>
      <c r="AD396" s="14"/>
      <c r="AE396" s="14"/>
      <c r="AT396" s="203" t="s">
        <v>264</v>
      </c>
      <c r="AU396" s="203" t="s">
        <v>85</v>
      </c>
      <c r="AV396" s="14" t="s">
        <v>85</v>
      </c>
      <c r="AW396" s="14" t="s">
        <v>32</v>
      </c>
      <c r="AX396" s="14" t="s">
        <v>75</v>
      </c>
      <c r="AY396" s="203" t="s">
        <v>253</v>
      </c>
    </row>
    <row r="397" s="14" customFormat="1">
      <c r="A397" s="14"/>
      <c r="B397" s="202"/>
      <c r="C397" s="14"/>
      <c r="D397" s="195" t="s">
        <v>264</v>
      </c>
      <c r="E397" s="203" t="s">
        <v>1</v>
      </c>
      <c r="F397" s="204" t="s">
        <v>535</v>
      </c>
      <c r="G397" s="14"/>
      <c r="H397" s="205">
        <v>1.3200000000000001</v>
      </c>
      <c r="I397" s="206"/>
      <c r="J397" s="14"/>
      <c r="K397" s="14"/>
      <c r="L397" s="202"/>
      <c r="M397" s="207"/>
      <c r="N397" s="208"/>
      <c r="O397" s="208"/>
      <c r="P397" s="208"/>
      <c r="Q397" s="208"/>
      <c r="R397" s="208"/>
      <c r="S397" s="208"/>
      <c r="T397" s="209"/>
      <c r="U397" s="14"/>
      <c r="V397" s="14"/>
      <c r="W397" s="14"/>
      <c r="X397" s="14"/>
      <c r="Y397" s="14"/>
      <c r="Z397" s="14"/>
      <c r="AA397" s="14"/>
      <c r="AB397" s="14"/>
      <c r="AC397" s="14"/>
      <c r="AD397" s="14"/>
      <c r="AE397" s="14"/>
      <c r="AT397" s="203" t="s">
        <v>264</v>
      </c>
      <c r="AU397" s="203" t="s">
        <v>85</v>
      </c>
      <c r="AV397" s="14" t="s">
        <v>85</v>
      </c>
      <c r="AW397" s="14" t="s">
        <v>32</v>
      </c>
      <c r="AX397" s="14" t="s">
        <v>75</v>
      </c>
      <c r="AY397" s="203" t="s">
        <v>253</v>
      </c>
    </row>
    <row r="398" s="14" customFormat="1">
      <c r="A398" s="14"/>
      <c r="B398" s="202"/>
      <c r="C398" s="14"/>
      <c r="D398" s="195" t="s">
        <v>264</v>
      </c>
      <c r="E398" s="203" t="s">
        <v>1</v>
      </c>
      <c r="F398" s="204" t="s">
        <v>536</v>
      </c>
      <c r="G398" s="14"/>
      <c r="H398" s="205">
        <v>6.3399999999999999</v>
      </c>
      <c r="I398" s="206"/>
      <c r="J398" s="14"/>
      <c r="K398" s="14"/>
      <c r="L398" s="202"/>
      <c r="M398" s="207"/>
      <c r="N398" s="208"/>
      <c r="O398" s="208"/>
      <c r="P398" s="208"/>
      <c r="Q398" s="208"/>
      <c r="R398" s="208"/>
      <c r="S398" s="208"/>
      <c r="T398" s="209"/>
      <c r="U398" s="14"/>
      <c r="V398" s="14"/>
      <c r="W398" s="14"/>
      <c r="X398" s="14"/>
      <c r="Y398" s="14"/>
      <c r="Z398" s="14"/>
      <c r="AA398" s="14"/>
      <c r="AB398" s="14"/>
      <c r="AC398" s="14"/>
      <c r="AD398" s="14"/>
      <c r="AE398" s="14"/>
      <c r="AT398" s="203" t="s">
        <v>264</v>
      </c>
      <c r="AU398" s="203" t="s">
        <v>85</v>
      </c>
      <c r="AV398" s="14" t="s">
        <v>85</v>
      </c>
      <c r="AW398" s="14" t="s">
        <v>32</v>
      </c>
      <c r="AX398" s="14" t="s">
        <v>75</v>
      </c>
      <c r="AY398" s="203" t="s">
        <v>253</v>
      </c>
    </row>
    <row r="399" s="14" customFormat="1">
      <c r="A399" s="14"/>
      <c r="B399" s="202"/>
      <c r="C399" s="14"/>
      <c r="D399" s="195" t="s">
        <v>264</v>
      </c>
      <c r="E399" s="203" t="s">
        <v>1</v>
      </c>
      <c r="F399" s="204" t="s">
        <v>534</v>
      </c>
      <c r="G399" s="14"/>
      <c r="H399" s="205">
        <v>1.6299999999999999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537</v>
      </c>
      <c r="G400" s="14"/>
      <c r="H400" s="205">
        <v>4.5099999999999998</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538</v>
      </c>
      <c r="G401" s="14"/>
      <c r="H401" s="205">
        <v>5.1299999999999999</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539</v>
      </c>
      <c r="G402" s="14"/>
      <c r="H402" s="205">
        <v>20.010000000000002</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540</v>
      </c>
      <c r="G403" s="14"/>
      <c r="H403" s="205">
        <v>12.75</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5" customFormat="1">
      <c r="A404" s="15"/>
      <c r="B404" s="210"/>
      <c r="C404" s="15"/>
      <c r="D404" s="195" t="s">
        <v>264</v>
      </c>
      <c r="E404" s="211" t="s">
        <v>1</v>
      </c>
      <c r="F404" s="212" t="s">
        <v>268</v>
      </c>
      <c r="G404" s="15"/>
      <c r="H404" s="213">
        <v>218.4199999999999</v>
      </c>
      <c r="I404" s="214"/>
      <c r="J404" s="15"/>
      <c r="K404" s="15"/>
      <c r="L404" s="210"/>
      <c r="M404" s="215"/>
      <c r="N404" s="216"/>
      <c r="O404" s="216"/>
      <c r="P404" s="216"/>
      <c r="Q404" s="216"/>
      <c r="R404" s="216"/>
      <c r="S404" s="216"/>
      <c r="T404" s="217"/>
      <c r="U404" s="15"/>
      <c r="V404" s="15"/>
      <c r="W404" s="15"/>
      <c r="X404" s="15"/>
      <c r="Y404" s="15"/>
      <c r="Z404" s="15"/>
      <c r="AA404" s="15"/>
      <c r="AB404" s="15"/>
      <c r="AC404" s="15"/>
      <c r="AD404" s="15"/>
      <c r="AE404" s="15"/>
      <c r="AT404" s="211" t="s">
        <v>264</v>
      </c>
      <c r="AU404" s="211" t="s">
        <v>85</v>
      </c>
      <c r="AV404" s="15" t="s">
        <v>109</v>
      </c>
      <c r="AW404" s="15" t="s">
        <v>32</v>
      </c>
      <c r="AX404" s="15" t="s">
        <v>82</v>
      </c>
      <c r="AY404" s="211" t="s">
        <v>253</v>
      </c>
    </row>
    <row r="405" s="2" customFormat="1" ht="62.7" customHeight="1">
      <c r="A405" s="38"/>
      <c r="B405" s="180"/>
      <c r="C405" s="181" t="s">
        <v>541</v>
      </c>
      <c r="D405" s="181" t="s">
        <v>258</v>
      </c>
      <c r="E405" s="182" t="s">
        <v>542</v>
      </c>
      <c r="F405" s="183" t="s">
        <v>543</v>
      </c>
      <c r="G405" s="184" t="s">
        <v>279</v>
      </c>
      <c r="H405" s="185">
        <v>456.75999999999999</v>
      </c>
      <c r="I405" s="186"/>
      <c r="J405" s="187">
        <f>ROUND(I405*H405,2)</f>
        <v>0</v>
      </c>
      <c r="K405" s="183" t="s">
        <v>1</v>
      </c>
      <c r="L405" s="39"/>
      <c r="M405" s="188" t="s">
        <v>1</v>
      </c>
      <c r="N405" s="189" t="s">
        <v>40</v>
      </c>
      <c r="O405" s="77"/>
      <c r="P405" s="190">
        <f>O405*H405</f>
        <v>0</v>
      </c>
      <c r="Q405" s="190">
        <v>0.01661</v>
      </c>
      <c r="R405" s="190">
        <f>Q405*H405</f>
        <v>7.5867835999999995</v>
      </c>
      <c r="S405" s="190">
        <v>0</v>
      </c>
      <c r="T405" s="191">
        <f>S405*H405</f>
        <v>0</v>
      </c>
      <c r="U405" s="38"/>
      <c r="V405" s="38"/>
      <c r="W405" s="38"/>
      <c r="X405" s="38"/>
      <c r="Y405" s="38"/>
      <c r="Z405" s="38"/>
      <c r="AA405" s="38"/>
      <c r="AB405" s="38"/>
      <c r="AC405" s="38"/>
      <c r="AD405" s="38"/>
      <c r="AE405" s="38"/>
      <c r="AR405" s="192" t="s">
        <v>335</v>
      </c>
      <c r="AT405" s="192" t="s">
        <v>258</v>
      </c>
      <c r="AU405" s="192" t="s">
        <v>85</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544</v>
      </c>
    </row>
    <row r="406" s="13" customFormat="1">
      <c r="A406" s="13"/>
      <c r="B406" s="194"/>
      <c r="C406" s="13"/>
      <c r="D406" s="195" t="s">
        <v>264</v>
      </c>
      <c r="E406" s="196" t="s">
        <v>1</v>
      </c>
      <c r="F406" s="197" t="s">
        <v>545</v>
      </c>
      <c r="G406" s="13"/>
      <c r="H406" s="196" t="s">
        <v>1</v>
      </c>
      <c r="I406" s="198"/>
      <c r="J406" s="13"/>
      <c r="K406" s="13"/>
      <c r="L406" s="194"/>
      <c r="M406" s="199"/>
      <c r="N406" s="200"/>
      <c r="O406" s="200"/>
      <c r="P406" s="200"/>
      <c r="Q406" s="200"/>
      <c r="R406" s="200"/>
      <c r="S406" s="200"/>
      <c r="T406" s="201"/>
      <c r="U406" s="13"/>
      <c r="V406" s="13"/>
      <c r="W406" s="13"/>
      <c r="X406" s="13"/>
      <c r="Y406" s="13"/>
      <c r="Z406" s="13"/>
      <c r="AA406" s="13"/>
      <c r="AB406" s="13"/>
      <c r="AC406" s="13"/>
      <c r="AD406" s="13"/>
      <c r="AE406" s="13"/>
      <c r="AT406" s="196" t="s">
        <v>264</v>
      </c>
      <c r="AU406" s="196" t="s">
        <v>85</v>
      </c>
      <c r="AV406" s="13" t="s">
        <v>82</v>
      </c>
      <c r="AW406" s="13" t="s">
        <v>32</v>
      </c>
      <c r="AX406" s="13" t="s">
        <v>75</v>
      </c>
      <c r="AY406" s="196" t="s">
        <v>253</v>
      </c>
    </row>
    <row r="407" s="14" customFormat="1">
      <c r="A407" s="14"/>
      <c r="B407" s="202"/>
      <c r="C407" s="14"/>
      <c r="D407" s="195" t="s">
        <v>264</v>
      </c>
      <c r="E407" s="203" t="s">
        <v>1</v>
      </c>
      <c r="F407" s="204" t="s">
        <v>546</v>
      </c>
      <c r="G407" s="14"/>
      <c r="H407" s="205">
        <v>413.13999999999999</v>
      </c>
      <c r="I407" s="206"/>
      <c r="J407" s="14"/>
      <c r="K407" s="14"/>
      <c r="L407" s="202"/>
      <c r="M407" s="207"/>
      <c r="N407" s="208"/>
      <c r="O407" s="208"/>
      <c r="P407" s="208"/>
      <c r="Q407" s="208"/>
      <c r="R407" s="208"/>
      <c r="S407" s="208"/>
      <c r="T407" s="209"/>
      <c r="U407" s="14"/>
      <c r="V407" s="14"/>
      <c r="W407" s="14"/>
      <c r="X407" s="14"/>
      <c r="Y407" s="14"/>
      <c r="Z407" s="14"/>
      <c r="AA407" s="14"/>
      <c r="AB407" s="14"/>
      <c r="AC407" s="14"/>
      <c r="AD407" s="14"/>
      <c r="AE407" s="14"/>
      <c r="AT407" s="203" t="s">
        <v>264</v>
      </c>
      <c r="AU407" s="203" t="s">
        <v>85</v>
      </c>
      <c r="AV407" s="14" t="s">
        <v>85</v>
      </c>
      <c r="AW407" s="14" t="s">
        <v>32</v>
      </c>
      <c r="AX407" s="14" t="s">
        <v>75</v>
      </c>
      <c r="AY407" s="203" t="s">
        <v>253</v>
      </c>
    </row>
    <row r="408" s="14" customFormat="1">
      <c r="A408" s="14"/>
      <c r="B408" s="202"/>
      <c r="C408" s="14"/>
      <c r="D408" s="195" t="s">
        <v>264</v>
      </c>
      <c r="E408" s="203" t="s">
        <v>1</v>
      </c>
      <c r="F408" s="204" t="s">
        <v>547</v>
      </c>
      <c r="G408" s="14"/>
      <c r="H408" s="205">
        <v>43.619999999999997</v>
      </c>
      <c r="I408" s="206"/>
      <c r="J408" s="14"/>
      <c r="K408" s="14"/>
      <c r="L408" s="202"/>
      <c r="M408" s="207"/>
      <c r="N408" s="208"/>
      <c r="O408" s="208"/>
      <c r="P408" s="208"/>
      <c r="Q408" s="208"/>
      <c r="R408" s="208"/>
      <c r="S408" s="208"/>
      <c r="T408" s="209"/>
      <c r="U408" s="14"/>
      <c r="V408" s="14"/>
      <c r="W408" s="14"/>
      <c r="X408" s="14"/>
      <c r="Y408" s="14"/>
      <c r="Z408" s="14"/>
      <c r="AA408" s="14"/>
      <c r="AB408" s="14"/>
      <c r="AC408" s="14"/>
      <c r="AD408" s="14"/>
      <c r="AE408" s="14"/>
      <c r="AT408" s="203" t="s">
        <v>264</v>
      </c>
      <c r="AU408" s="203" t="s">
        <v>85</v>
      </c>
      <c r="AV408" s="14" t="s">
        <v>85</v>
      </c>
      <c r="AW408" s="14" t="s">
        <v>32</v>
      </c>
      <c r="AX408" s="14" t="s">
        <v>75</v>
      </c>
      <c r="AY408" s="203" t="s">
        <v>253</v>
      </c>
    </row>
    <row r="409" s="15" customFormat="1">
      <c r="A409" s="15"/>
      <c r="B409" s="210"/>
      <c r="C409" s="15"/>
      <c r="D409" s="195" t="s">
        <v>264</v>
      </c>
      <c r="E409" s="211" t="s">
        <v>1</v>
      </c>
      <c r="F409" s="212" t="s">
        <v>268</v>
      </c>
      <c r="G409" s="15"/>
      <c r="H409" s="213">
        <v>456.75999999999999</v>
      </c>
      <c r="I409" s="214"/>
      <c r="J409" s="15"/>
      <c r="K409" s="15"/>
      <c r="L409" s="210"/>
      <c r="M409" s="215"/>
      <c r="N409" s="216"/>
      <c r="O409" s="216"/>
      <c r="P409" s="216"/>
      <c r="Q409" s="216"/>
      <c r="R409" s="216"/>
      <c r="S409" s="216"/>
      <c r="T409" s="217"/>
      <c r="U409" s="15"/>
      <c r="V409" s="15"/>
      <c r="W409" s="15"/>
      <c r="X409" s="15"/>
      <c r="Y409" s="15"/>
      <c r="Z409" s="15"/>
      <c r="AA409" s="15"/>
      <c r="AB409" s="15"/>
      <c r="AC409" s="15"/>
      <c r="AD409" s="15"/>
      <c r="AE409" s="15"/>
      <c r="AT409" s="211" t="s">
        <v>264</v>
      </c>
      <c r="AU409" s="211" t="s">
        <v>85</v>
      </c>
      <c r="AV409" s="15" t="s">
        <v>109</v>
      </c>
      <c r="AW409" s="15" t="s">
        <v>32</v>
      </c>
      <c r="AX409" s="15" t="s">
        <v>82</v>
      </c>
      <c r="AY409" s="211" t="s">
        <v>253</v>
      </c>
    </row>
    <row r="410" s="2" customFormat="1" ht="24.15" customHeight="1">
      <c r="A410" s="38"/>
      <c r="B410" s="180"/>
      <c r="C410" s="181" t="s">
        <v>548</v>
      </c>
      <c r="D410" s="181" t="s">
        <v>258</v>
      </c>
      <c r="E410" s="182" t="s">
        <v>549</v>
      </c>
      <c r="F410" s="183" t="s">
        <v>550</v>
      </c>
      <c r="G410" s="184" t="s">
        <v>279</v>
      </c>
      <c r="H410" s="185">
        <v>655.38</v>
      </c>
      <c r="I410" s="186"/>
      <c r="J410" s="187">
        <f>ROUND(I410*H410,2)</f>
        <v>0</v>
      </c>
      <c r="K410" s="183" t="s">
        <v>262</v>
      </c>
      <c r="L410" s="39"/>
      <c r="M410" s="188" t="s">
        <v>1</v>
      </c>
      <c r="N410" s="189" t="s">
        <v>40</v>
      </c>
      <c r="O410" s="77"/>
      <c r="P410" s="190">
        <f>O410*H410</f>
        <v>0</v>
      </c>
      <c r="Q410" s="190">
        <v>0.00010000000000000001</v>
      </c>
      <c r="R410" s="190">
        <f>Q410*H410</f>
        <v>0.065537999999999999</v>
      </c>
      <c r="S410" s="190">
        <v>0</v>
      </c>
      <c r="T410" s="191">
        <f>S410*H410</f>
        <v>0</v>
      </c>
      <c r="U410" s="38"/>
      <c r="V410" s="38"/>
      <c r="W410" s="38"/>
      <c r="X410" s="38"/>
      <c r="Y410" s="38"/>
      <c r="Z410" s="38"/>
      <c r="AA410" s="38"/>
      <c r="AB410" s="38"/>
      <c r="AC410" s="38"/>
      <c r="AD410" s="38"/>
      <c r="AE410" s="38"/>
      <c r="AR410" s="192" t="s">
        <v>335</v>
      </c>
      <c r="AT410" s="192" t="s">
        <v>258</v>
      </c>
      <c r="AU410" s="192" t="s">
        <v>85</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335</v>
      </c>
      <c r="BM410" s="192" t="s">
        <v>551</v>
      </c>
    </row>
    <row r="411" s="14" customFormat="1">
      <c r="A411" s="14"/>
      <c r="B411" s="202"/>
      <c r="C411" s="14"/>
      <c r="D411" s="195" t="s">
        <v>264</v>
      </c>
      <c r="E411" s="203" t="s">
        <v>1</v>
      </c>
      <c r="F411" s="204" t="s">
        <v>552</v>
      </c>
      <c r="G411" s="14"/>
      <c r="H411" s="205">
        <v>37.259999999999998</v>
      </c>
      <c r="I411" s="206"/>
      <c r="J411" s="14"/>
      <c r="K411" s="14"/>
      <c r="L411" s="202"/>
      <c r="M411" s="207"/>
      <c r="N411" s="208"/>
      <c r="O411" s="208"/>
      <c r="P411" s="208"/>
      <c r="Q411" s="208"/>
      <c r="R411" s="208"/>
      <c r="S411" s="208"/>
      <c r="T411" s="209"/>
      <c r="U411" s="14"/>
      <c r="V411" s="14"/>
      <c r="W411" s="14"/>
      <c r="X411" s="14"/>
      <c r="Y411" s="14"/>
      <c r="Z411" s="14"/>
      <c r="AA411" s="14"/>
      <c r="AB411" s="14"/>
      <c r="AC411" s="14"/>
      <c r="AD411" s="14"/>
      <c r="AE411" s="14"/>
      <c r="AT411" s="203" t="s">
        <v>264</v>
      </c>
      <c r="AU411" s="203" t="s">
        <v>85</v>
      </c>
      <c r="AV411" s="14" t="s">
        <v>85</v>
      </c>
      <c r="AW411" s="14" t="s">
        <v>32</v>
      </c>
      <c r="AX411" s="14" t="s">
        <v>75</v>
      </c>
      <c r="AY411" s="203" t="s">
        <v>253</v>
      </c>
    </row>
    <row r="412" s="14" customFormat="1">
      <c r="A412" s="14"/>
      <c r="B412" s="202"/>
      <c r="C412" s="14"/>
      <c r="D412" s="195" t="s">
        <v>264</v>
      </c>
      <c r="E412" s="203" t="s">
        <v>1</v>
      </c>
      <c r="F412" s="204" t="s">
        <v>553</v>
      </c>
      <c r="G412" s="14"/>
      <c r="H412" s="205">
        <v>13.99</v>
      </c>
      <c r="I412" s="206"/>
      <c r="J412" s="14"/>
      <c r="K412" s="14"/>
      <c r="L412" s="202"/>
      <c r="M412" s="207"/>
      <c r="N412" s="208"/>
      <c r="O412" s="208"/>
      <c r="P412" s="208"/>
      <c r="Q412" s="208"/>
      <c r="R412" s="208"/>
      <c r="S412" s="208"/>
      <c r="T412" s="209"/>
      <c r="U412" s="14"/>
      <c r="V412" s="14"/>
      <c r="W412" s="14"/>
      <c r="X412" s="14"/>
      <c r="Y412" s="14"/>
      <c r="Z412" s="14"/>
      <c r="AA412" s="14"/>
      <c r="AB412" s="14"/>
      <c r="AC412" s="14"/>
      <c r="AD412" s="14"/>
      <c r="AE412" s="14"/>
      <c r="AT412" s="203" t="s">
        <v>264</v>
      </c>
      <c r="AU412" s="203" t="s">
        <v>85</v>
      </c>
      <c r="AV412" s="14" t="s">
        <v>85</v>
      </c>
      <c r="AW412" s="14" t="s">
        <v>32</v>
      </c>
      <c r="AX412" s="14" t="s">
        <v>75</v>
      </c>
      <c r="AY412" s="203" t="s">
        <v>253</v>
      </c>
    </row>
    <row r="413" s="14" customFormat="1">
      <c r="A413" s="14"/>
      <c r="B413" s="202"/>
      <c r="C413" s="14"/>
      <c r="D413" s="195" t="s">
        <v>264</v>
      </c>
      <c r="E413" s="203" t="s">
        <v>1</v>
      </c>
      <c r="F413" s="204" t="s">
        <v>554</v>
      </c>
      <c r="G413" s="14"/>
      <c r="H413" s="205">
        <v>10.58</v>
      </c>
      <c r="I413" s="206"/>
      <c r="J413" s="14"/>
      <c r="K413" s="14"/>
      <c r="L413" s="202"/>
      <c r="M413" s="207"/>
      <c r="N413" s="208"/>
      <c r="O413" s="208"/>
      <c r="P413" s="208"/>
      <c r="Q413" s="208"/>
      <c r="R413" s="208"/>
      <c r="S413" s="208"/>
      <c r="T413" s="209"/>
      <c r="U413" s="14"/>
      <c r="V413" s="14"/>
      <c r="W413" s="14"/>
      <c r="X413" s="14"/>
      <c r="Y413" s="14"/>
      <c r="Z413" s="14"/>
      <c r="AA413" s="14"/>
      <c r="AB413" s="14"/>
      <c r="AC413" s="14"/>
      <c r="AD413" s="14"/>
      <c r="AE413" s="14"/>
      <c r="AT413" s="203" t="s">
        <v>264</v>
      </c>
      <c r="AU413" s="203" t="s">
        <v>85</v>
      </c>
      <c r="AV413" s="14" t="s">
        <v>85</v>
      </c>
      <c r="AW413" s="14" t="s">
        <v>32</v>
      </c>
      <c r="AX413" s="14" t="s">
        <v>75</v>
      </c>
      <c r="AY413" s="203" t="s">
        <v>253</v>
      </c>
    </row>
    <row r="414" s="14" customFormat="1">
      <c r="A414" s="14"/>
      <c r="B414" s="202"/>
      <c r="C414" s="14"/>
      <c r="D414" s="195" t="s">
        <v>264</v>
      </c>
      <c r="E414" s="203" t="s">
        <v>1</v>
      </c>
      <c r="F414" s="204" t="s">
        <v>555</v>
      </c>
      <c r="G414" s="14"/>
      <c r="H414" s="205">
        <v>13.32</v>
      </c>
      <c r="I414" s="206"/>
      <c r="J414" s="14"/>
      <c r="K414" s="14"/>
      <c r="L414" s="202"/>
      <c r="M414" s="207"/>
      <c r="N414" s="208"/>
      <c r="O414" s="208"/>
      <c r="P414" s="208"/>
      <c r="Q414" s="208"/>
      <c r="R414" s="208"/>
      <c r="S414" s="208"/>
      <c r="T414" s="209"/>
      <c r="U414" s="14"/>
      <c r="V414" s="14"/>
      <c r="W414" s="14"/>
      <c r="X414" s="14"/>
      <c r="Y414" s="14"/>
      <c r="Z414" s="14"/>
      <c r="AA414" s="14"/>
      <c r="AB414" s="14"/>
      <c r="AC414" s="14"/>
      <c r="AD414" s="14"/>
      <c r="AE414" s="14"/>
      <c r="AT414" s="203" t="s">
        <v>264</v>
      </c>
      <c r="AU414" s="203" t="s">
        <v>85</v>
      </c>
      <c r="AV414" s="14" t="s">
        <v>85</v>
      </c>
      <c r="AW414" s="14" t="s">
        <v>32</v>
      </c>
      <c r="AX414" s="14" t="s">
        <v>75</v>
      </c>
      <c r="AY414" s="203" t="s">
        <v>253</v>
      </c>
    </row>
    <row r="415" s="14" customFormat="1">
      <c r="A415" s="14"/>
      <c r="B415" s="202"/>
      <c r="C415" s="14"/>
      <c r="D415" s="195" t="s">
        <v>264</v>
      </c>
      <c r="E415" s="203" t="s">
        <v>1</v>
      </c>
      <c r="F415" s="204" t="s">
        <v>555</v>
      </c>
      <c r="G415" s="14"/>
      <c r="H415" s="205">
        <v>13.32</v>
      </c>
      <c r="I415" s="206"/>
      <c r="J415" s="14"/>
      <c r="K415" s="14"/>
      <c r="L415" s="202"/>
      <c r="M415" s="207"/>
      <c r="N415" s="208"/>
      <c r="O415" s="208"/>
      <c r="P415" s="208"/>
      <c r="Q415" s="208"/>
      <c r="R415" s="208"/>
      <c r="S415" s="208"/>
      <c r="T415" s="209"/>
      <c r="U415" s="14"/>
      <c r="V415" s="14"/>
      <c r="W415" s="14"/>
      <c r="X415" s="14"/>
      <c r="Y415" s="14"/>
      <c r="Z415" s="14"/>
      <c r="AA415" s="14"/>
      <c r="AB415" s="14"/>
      <c r="AC415" s="14"/>
      <c r="AD415" s="14"/>
      <c r="AE415" s="14"/>
      <c r="AT415" s="203" t="s">
        <v>264</v>
      </c>
      <c r="AU415" s="203" t="s">
        <v>85</v>
      </c>
      <c r="AV415" s="14" t="s">
        <v>85</v>
      </c>
      <c r="AW415" s="14" t="s">
        <v>32</v>
      </c>
      <c r="AX415" s="14" t="s">
        <v>75</v>
      </c>
      <c r="AY415" s="203" t="s">
        <v>253</v>
      </c>
    </row>
    <row r="416" s="14" customFormat="1">
      <c r="A416" s="14"/>
      <c r="B416" s="202"/>
      <c r="C416" s="14"/>
      <c r="D416" s="195" t="s">
        <v>264</v>
      </c>
      <c r="E416" s="203" t="s">
        <v>1</v>
      </c>
      <c r="F416" s="204" t="s">
        <v>555</v>
      </c>
      <c r="G416" s="14"/>
      <c r="H416" s="205">
        <v>13.32</v>
      </c>
      <c r="I416" s="206"/>
      <c r="J416" s="14"/>
      <c r="K416" s="14"/>
      <c r="L416" s="202"/>
      <c r="M416" s="207"/>
      <c r="N416" s="208"/>
      <c r="O416" s="208"/>
      <c r="P416" s="208"/>
      <c r="Q416" s="208"/>
      <c r="R416" s="208"/>
      <c r="S416" s="208"/>
      <c r="T416" s="209"/>
      <c r="U416" s="14"/>
      <c r="V416" s="14"/>
      <c r="W416" s="14"/>
      <c r="X416" s="14"/>
      <c r="Y416" s="14"/>
      <c r="Z416" s="14"/>
      <c r="AA416" s="14"/>
      <c r="AB416" s="14"/>
      <c r="AC416" s="14"/>
      <c r="AD416" s="14"/>
      <c r="AE416" s="14"/>
      <c r="AT416" s="203" t="s">
        <v>264</v>
      </c>
      <c r="AU416" s="203" t="s">
        <v>85</v>
      </c>
      <c r="AV416" s="14" t="s">
        <v>85</v>
      </c>
      <c r="AW416" s="14" t="s">
        <v>32</v>
      </c>
      <c r="AX416" s="14" t="s">
        <v>75</v>
      </c>
      <c r="AY416" s="203" t="s">
        <v>253</v>
      </c>
    </row>
    <row r="417" s="14" customFormat="1">
      <c r="A417" s="14"/>
      <c r="B417" s="202"/>
      <c r="C417" s="14"/>
      <c r="D417" s="195" t="s">
        <v>264</v>
      </c>
      <c r="E417" s="203" t="s">
        <v>1</v>
      </c>
      <c r="F417" s="204" t="s">
        <v>556</v>
      </c>
      <c r="G417" s="14"/>
      <c r="H417" s="205">
        <v>12.26</v>
      </c>
      <c r="I417" s="206"/>
      <c r="J417" s="14"/>
      <c r="K417" s="14"/>
      <c r="L417" s="202"/>
      <c r="M417" s="207"/>
      <c r="N417" s="208"/>
      <c r="O417" s="208"/>
      <c r="P417" s="208"/>
      <c r="Q417" s="208"/>
      <c r="R417" s="208"/>
      <c r="S417" s="208"/>
      <c r="T417" s="209"/>
      <c r="U417" s="14"/>
      <c r="V417" s="14"/>
      <c r="W417" s="14"/>
      <c r="X417" s="14"/>
      <c r="Y417" s="14"/>
      <c r="Z417" s="14"/>
      <c r="AA417" s="14"/>
      <c r="AB417" s="14"/>
      <c r="AC417" s="14"/>
      <c r="AD417" s="14"/>
      <c r="AE417" s="14"/>
      <c r="AT417" s="203" t="s">
        <v>264</v>
      </c>
      <c r="AU417" s="203" t="s">
        <v>85</v>
      </c>
      <c r="AV417" s="14" t="s">
        <v>85</v>
      </c>
      <c r="AW417" s="14" t="s">
        <v>32</v>
      </c>
      <c r="AX417" s="14" t="s">
        <v>75</v>
      </c>
      <c r="AY417" s="203" t="s">
        <v>253</v>
      </c>
    </row>
    <row r="418" s="14" customFormat="1">
      <c r="A418" s="14"/>
      <c r="B418" s="202"/>
      <c r="C418" s="14"/>
      <c r="D418" s="195" t="s">
        <v>264</v>
      </c>
      <c r="E418" s="203" t="s">
        <v>1</v>
      </c>
      <c r="F418" s="204" t="s">
        <v>557</v>
      </c>
      <c r="G418" s="14"/>
      <c r="H418" s="205">
        <v>14.109999999999999</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4" customFormat="1">
      <c r="A419" s="14"/>
      <c r="B419" s="202"/>
      <c r="C419" s="14"/>
      <c r="D419" s="195" t="s">
        <v>264</v>
      </c>
      <c r="E419" s="203" t="s">
        <v>1</v>
      </c>
      <c r="F419" s="204" t="s">
        <v>555</v>
      </c>
      <c r="G419" s="14"/>
      <c r="H419" s="205">
        <v>13.32</v>
      </c>
      <c r="I419" s="206"/>
      <c r="J419" s="14"/>
      <c r="K419" s="14"/>
      <c r="L419" s="202"/>
      <c r="M419" s="207"/>
      <c r="N419" s="208"/>
      <c r="O419" s="208"/>
      <c r="P419" s="208"/>
      <c r="Q419" s="208"/>
      <c r="R419" s="208"/>
      <c r="S419" s="208"/>
      <c r="T419" s="209"/>
      <c r="U419" s="14"/>
      <c r="V419" s="14"/>
      <c r="W419" s="14"/>
      <c r="X419" s="14"/>
      <c r="Y419" s="14"/>
      <c r="Z419" s="14"/>
      <c r="AA419" s="14"/>
      <c r="AB419" s="14"/>
      <c r="AC419" s="14"/>
      <c r="AD419" s="14"/>
      <c r="AE419" s="14"/>
      <c r="AT419" s="203" t="s">
        <v>264</v>
      </c>
      <c r="AU419" s="203" t="s">
        <v>85</v>
      </c>
      <c r="AV419" s="14" t="s">
        <v>85</v>
      </c>
      <c r="AW419" s="14" t="s">
        <v>32</v>
      </c>
      <c r="AX419" s="14" t="s">
        <v>75</v>
      </c>
      <c r="AY419" s="203" t="s">
        <v>253</v>
      </c>
    </row>
    <row r="420" s="14" customFormat="1">
      <c r="A420" s="14"/>
      <c r="B420" s="202"/>
      <c r="C420" s="14"/>
      <c r="D420" s="195" t="s">
        <v>264</v>
      </c>
      <c r="E420" s="203" t="s">
        <v>1</v>
      </c>
      <c r="F420" s="204" t="s">
        <v>555</v>
      </c>
      <c r="G420" s="14"/>
      <c r="H420" s="205">
        <v>13.32</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4" customFormat="1">
      <c r="A421" s="14"/>
      <c r="B421" s="202"/>
      <c r="C421" s="14"/>
      <c r="D421" s="195" t="s">
        <v>264</v>
      </c>
      <c r="E421" s="203" t="s">
        <v>1</v>
      </c>
      <c r="F421" s="204" t="s">
        <v>558</v>
      </c>
      <c r="G421" s="14"/>
      <c r="H421" s="205">
        <v>6.3399999999999999</v>
      </c>
      <c r="I421" s="206"/>
      <c r="J421" s="14"/>
      <c r="K421" s="14"/>
      <c r="L421" s="202"/>
      <c r="M421" s="207"/>
      <c r="N421" s="208"/>
      <c r="O421" s="208"/>
      <c r="P421" s="208"/>
      <c r="Q421" s="208"/>
      <c r="R421" s="208"/>
      <c r="S421" s="208"/>
      <c r="T421" s="209"/>
      <c r="U421" s="14"/>
      <c r="V421" s="14"/>
      <c r="W421" s="14"/>
      <c r="X421" s="14"/>
      <c r="Y421" s="14"/>
      <c r="Z421" s="14"/>
      <c r="AA421" s="14"/>
      <c r="AB421" s="14"/>
      <c r="AC421" s="14"/>
      <c r="AD421" s="14"/>
      <c r="AE421" s="14"/>
      <c r="AT421" s="203" t="s">
        <v>264</v>
      </c>
      <c r="AU421" s="203" t="s">
        <v>85</v>
      </c>
      <c r="AV421" s="14" t="s">
        <v>85</v>
      </c>
      <c r="AW421" s="14" t="s">
        <v>32</v>
      </c>
      <c r="AX421" s="14" t="s">
        <v>75</v>
      </c>
      <c r="AY421" s="203" t="s">
        <v>253</v>
      </c>
    </row>
    <row r="422" s="14" customFormat="1">
      <c r="A422" s="14"/>
      <c r="B422" s="202"/>
      <c r="C422" s="14"/>
      <c r="D422" s="195" t="s">
        <v>264</v>
      </c>
      <c r="E422" s="203" t="s">
        <v>1</v>
      </c>
      <c r="F422" s="204" t="s">
        <v>559</v>
      </c>
      <c r="G422" s="14"/>
      <c r="H422" s="205">
        <v>5.1299999999999999</v>
      </c>
      <c r="I422" s="206"/>
      <c r="J422" s="14"/>
      <c r="K422" s="14"/>
      <c r="L422" s="202"/>
      <c r="M422" s="207"/>
      <c r="N422" s="208"/>
      <c r="O422" s="208"/>
      <c r="P422" s="208"/>
      <c r="Q422" s="208"/>
      <c r="R422" s="208"/>
      <c r="S422" s="208"/>
      <c r="T422" s="209"/>
      <c r="U422" s="14"/>
      <c r="V422" s="14"/>
      <c r="W422" s="14"/>
      <c r="X422" s="14"/>
      <c r="Y422" s="14"/>
      <c r="Z422" s="14"/>
      <c r="AA422" s="14"/>
      <c r="AB422" s="14"/>
      <c r="AC422" s="14"/>
      <c r="AD422" s="14"/>
      <c r="AE422" s="14"/>
      <c r="AT422" s="203" t="s">
        <v>264</v>
      </c>
      <c r="AU422" s="203" t="s">
        <v>85</v>
      </c>
      <c r="AV422" s="14" t="s">
        <v>85</v>
      </c>
      <c r="AW422" s="14" t="s">
        <v>32</v>
      </c>
      <c r="AX422" s="14" t="s">
        <v>75</v>
      </c>
      <c r="AY422" s="203" t="s">
        <v>253</v>
      </c>
    </row>
    <row r="423" s="14" customFormat="1">
      <c r="A423" s="14"/>
      <c r="B423" s="202"/>
      <c r="C423" s="14"/>
      <c r="D423" s="195" t="s">
        <v>264</v>
      </c>
      <c r="E423" s="203" t="s">
        <v>1</v>
      </c>
      <c r="F423" s="204" t="s">
        <v>560</v>
      </c>
      <c r="G423" s="14"/>
      <c r="H423" s="205">
        <v>19.600000000000001</v>
      </c>
      <c r="I423" s="206"/>
      <c r="J423" s="14"/>
      <c r="K423" s="14"/>
      <c r="L423" s="202"/>
      <c r="M423" s="207"/>
      <c r="N423" s="208"/>
      <c r="O423" s="208"/>
      <c r="P423" s="208"/>
      <c r="Q423" s="208"/>
      <c r="R423" s="208"/>
      <c r="S423" s="208"/>
      <c r="T423" s="209"/>
      <c r="U423" s="14"/>
      <c r="V423" s="14"/>
      <c r="W423" s="14"/>
      <c r="X423" s="14"/>
      <c r="Y423" s="14"/>
      <c r="Z423" s="14"/>
      <c r="AA423" s="14"/>
      <c r="AB423" s="14"/>
      <c r="AC423" s="14"/>
      <c r="AD423" s="14"/>
      <c r="AE423" s="14"/>
      <c r="AT423" s="203" t="s">
        <v>264</v>
      </c>
      <c r="AU423" s="203" t="s">
        <v>85</v>
      </c>
      <c r="AV423" s="14" t="s">
        <v>85</v>
      </c>
      <c r="AW423" s="14" t="s">
        <v>32</v>
      </c>
      <c r="AX423" s="14" t="s">
        <v>75</v>
      </c>
      <c r="AY423" s="203" t="s">
        <v>253</v>
      </c>
    </row>
    <row r="424" s="14" customFormat="1">
      <c r="A424" s="14"/>
      <c r="B424" s="202"/>
      <c r="C424" s="14"/>
      <c r="D424" s="195" t="s">
        <v>264</v>
      </c>
      <c r="E424" s="203" t="s">
        <v>1</v>
      </c>
      <c r="F424" s="204" t="s">
        <v>561</v>
      </c>
      <c r="G424" s="14"/>
      <c r="H424" s="205">
        <v>12.75</v>
      </c>
      <c r="I424" s="206"/>
      <c r="J424" s="14"/>
      <c r="K424" s="14"/>
      <c r="L424" s="202"/>
      <c r="M424" s="207"/>
      <c r="N424" s="208"/>
      <c r="O424" s="208"/>
      <c r="P424" s="208"/>
      <c r="Q424" s="208"/>
      <c r="R424" s="208"/>
      <c r="S424" s="208"/>
      <c r="T424" s="209"/>
      <c r="U424" s="14"/>
      <c r="V424" s="14"/>
      <c r="W424" s="14"/>
      <c r="X424" s="14"/>
      <c r="Y424" s="14"/>
      <c r="Z424" s="14"/>
      <c r="AA424" s="14"/>
      <c r="AB424" s="14"/>
      <c r="AC424" s="14"/>
      <c r="AD424" s="14"/>
      <c r="AE424" s="14"/>
      <c r="AT424" s="203" t="s">
        <v>264</v>
      </c>
      <c r="AU424" s="203" t="s">
        <v>85</v>
      </c>
      <c r="AV424" s="14" t="s">
        <v>85</v>
      </c>
      <c r="AW424" s="14" t="s">
        <v>32</v>
      </c>
      <c r="AX424" s="14" t="s">
        <v>75</v>
      </c>
      <c r="AY424" s="203" t="s">
        <v>253</v>
      </c>
    </row>
    <row r="425" s="14" customFormat="1">
      <c r="A425" s="14"/>
      <c r="B425" s="202"/>
      <c r="C425" s="14"/>
      <c r="D425" s="195" t="s">
        <v>264</v>
      </c>
      <c r="E425" s="203" t="s">
        <v>1</v>
      </c>
      <c r="F425" s="204" t="s">
        <v>562</v>
      </c>
      <c r="G425" s="14"/>
      <c r="H425" s="205">
        <v>413.13999999999999</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4" customFormat="1">
      <c r="A426" s="14"/>
      <c r="B426" s="202"/>
      <c r="C426" s="14"/>
      <c r="D426" s="195" t="s">
        <v>264</v>
      </c>
      <c r="E426" s="203" t="s">
        <v>1</v>
      </c>
      <c r="F426" s="204" t="s">
        <v>563</v>
      </c>
      <c r="G426" s="14"/>
      <c r="H426" s="205">
        <v>43.619999999999997</v>
      </c>
      <c r="I426" s="206"/>
      <c r="J426" s="14"/>
      <c r="K426" s="14"/>
      <c r="L426" s="202"/>
      <c r="M426" s="207"/>
      <c r="N426" s="208"/>
      <c r="O426" s="208"/>
      <c r="P426" s="208"/>
      <c r="Q426" s="208"/>
      <c r="R426" s="208"/>
      <c r="S426" s="208"/>
      <c r="T426" s="209"/>
      <c r="U426" s="14"/>
      <c r="V426" s="14"/>
      <c r="W426" s="14"/>
      <c r="X426" s="14"/>
      <c r="Y426" s="14"/>
      <c r="Z426" s="14"/>
      <c r="AA426" s="14"/>
      <c r="AB426" s="14"/>
      <c r="AC426" s="14"/>
      <c r="AD426" s="14"/>
      <c r="AE426" s="14"/>
      <c r="AT426" s="203" t="s">
        <v>264</v>
      </c>
      <c r="AU426" s="203" t="s">
        <v>85</v>
      </c>
      <c r="AV426" s="14" t="s">
        <v>85</v>
      </c>
      <c r="AW426" s="14" t="s">
        <v>32</v>
      </c>
      <c r="AX426" s="14" t="s">
        <v>75</v>
      </c>
      <c r="AY426" s="203" t="s">
        <v>253</v>
      </c>
    </row>
    <row r="427" s="15" customFormat="1">
      <c r="A427" s="15"/>
      <c r="B427" s="210"/>
      <c r="C427" s="15"/>
      <c r="D427" s="195" t="s">
        <v>264</v>
      </c>
      <c r="E427" s="211" t="s">
        <v>1</v>
      </c>
      <c r="F427" s="212" t="s">
        <v>268</v>
      </c>
      <c r="G427" s="15"/>
      <c r="H427" s="213">
        <v>655.38</v>
      </c>
      <c r="I427" s="214"/>
      <c r="J427" s="15"/>
      <c r="K427" s="15"/>
      <c r="L427" s="210"/>
      <c r="M427" s="215"/>
      <c r="N427" s="216"/>
      <c r="O427" s="216"/>
      <c r="P427" s="216"/>
      <c r="Q427" s="216"/>
      <c r="R427" s="216"/>
      <c r="S427" s="216"/>
      <c r="T427" s="217"/>
      <c r="U427" s="15"/>
      <c r="V427" s="15"/>
      <c r="W427" s="15"/>
      <c r="X427" s="15"/>
      <c r="Y427" s="15"/>
      <c r="Z427" s="15"/>
      <c r="AA427" s="15"/>
      <c r="AB427" s="15"/>
      <c r="AC427" s="15"/>
      <c r="AD427" s="15"/>
      <c r="AE427" s="15"/>
      <c r="AT427" s="211" t="s">
        <v>264</v>
      </c>
      <c r="AU427" s="211" t="s">
        <v>85</v>
      </c>
      <c r="AV427" s="15" t="s">
        <v>109</v>
      </c>
      <c r="AW427" s="15" t="s">
        <v>32</v>
      </c>
      <c r="AX427" s="15" t="s">
        <v>82</v>
      </c>
      <c r="AY427" s="211" t="s">
        <v>253</v>
      </c>
    </row>
    <row r="428" s="2" customFormat="1" ht="24.15" customHeight="1">
      <c r="A428" s="38"/>
      <c r="B428" s="180"/>
      <c r="C428" s="181" t="s">
        <v>564</v>
      </c>
      <c r="D428" s="181" t="s">
        <v>258</v>
      </c>
      <c r="E428" s="182" t="s">
        <v>565</v>
      </c>
      <c r="F428" s="183" t="s">
        <v>566</v>
      </c>
      <c r="G428" s="184" t="s">
        <v>279</v>
      </c>
      <c r="H428" s="185">
        <v>19.390000000000001</v>
      </c>
      <c r="I428" s="186"/>
      <c r="J428" s="187">
        <f>ROUND(I428*H428,2)</f>
        <v>0</v>
      </c>
      <c r="K428" s="183" t="s">
        <v>262</v>
      </c>
      <c r="L428" s="39"/>
      <c r="M428" s="188" t="s">
        <v>1</v>
      </c>
      <c r="N428" s="189" t="s">
        <v>40</v>
      </c>
      <c r="O428" s="77"/>
      <c r="P428" s="190">
        <f>O428*H428</f>
        <v>0</v>
      </c>
      <c r="Q428" s="190">
        <v>0.00014999999999999999</v>
      </c>
      <c r="R428" s="190">
        <f>Q428*H428</f>
        <v>0.0029084999999999996</v>
      </c>
      <c r="S428" s="190">
        <v>0</v>
      </c>
      <c r="T428" s="191">
        <f>S428*H428</f>
        <v>0</v>
      </c>
      <c r="U428" s="38"/>
      <c r="V428" s="38"/>
      <c r="W428" s="38"/>
      <c r="X428" s="38"/>
      <c r="Y428" s="38"/>
      <c r="Z428" s="38"/>
      <c r="AA428" s="38"/>
      <c r="AB428" s="38"/>
      <c r="AC428" s="38"/>
      <c r="AD428" s="38"/>
      <c r="AE428" s="38"/>
      <c r="AR428" s="192" t="s">
        <v>335</v>
      </c>
      <c r="AT428" s="192" t="s">
        <v>258</v>
      </c>
      <c r="AU428" s="192" t="s">
        <v>85</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335</v>
      </c>
      <c r="BM428" s="192" t="s">
        <v>567</v>
      </c>
    </row>
    <row r="429" s="14" customFormat="1">
      <c r="A429" s="14"/>
      <c r="B429" s="202"/>
      <c r="C429" s="14"/>
      <c r="D429" s="195" t="s">
        <v>264</v>
      </c>
      <c r="E429" s="203" t="s">
        <v>1</v>
      </c>
      <c r="F429" s="204" t="s">
        <v>568</v>
      </c>
      <c r="G429" s="14"/>
      <c r="H429" s="205">
        <v>2.0699999999999998</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569</v>
      </c>
      <c r="G430" s="14"/>
      <c r="H430" s="205">
        <v>1.6299999999999999</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569</v>
      </c>
      <c r="G431" s="14"/>
      <c r="H431" s="205">
        <v>1.6299999999999999</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570</v>
      </c>
      <c r="G432" s="14"/>
      <c r="H432" s="205">
        <v>1.3200000000000001</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570</v>
      </c>
      <c r="G433" s="14"/>
      <c r="H433" s="205">
        <v>1.3200000000000001</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570</v>
      </c>
      <c r="G434" s="14"/>
      <c r="H434" s="205">
        <v>1.3200000000000001</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570</v>
      </c>
      <c r="G435" s="14"/>
      <c r="H435" s="205">
        <v>1.3200000000000001</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570</v>
      </c>
      <c r="G436" s="14"/>
      <c r="H436" s="205">
        <v>1.3200000000000001</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4" customFormat="1">
      <c r="A437" s="14"/>
      <c r="B437" s="202"/>
      <c r="C437" s="14"/>
      <c r="D437" s="195" t="s">
        <v>264</v>
      </c>
      <c r="E437" s="203" t="s">
        <v>1</v>
      </c>
      <c r="F437" s="204" t="s">
        <v>570</v>
      </c>
      <c r="G437" s="14"/>
      <c r="H437" s="205">
        <v>1.3200000000000001</v>
      </c>
      <c r="I437" s="206"/>
      <c r="J437" s="14"/>
      <c r="K437" s="14"/>
      <c r="L437" s="202"/>
      <c r="M437" s="207"/>
      <c r="N437" s="208"/>
      <c r="O437" s="208"/>
      <c r="P437" s="208"/>
      <c r="Q437" s="208"/>
      <c r="R437" s="208"/>
      <c r="S437" s="208"/>
      <c r="T437" s="209"/>
      <c r="U437" s="14"/>
      <c r="V437" s="14"/>
      <c r="W437" s="14"/>
      <c r="X437" s="14"/>
      <c r="Y437" s="14"/>
      <c r="Z437" s="14"/>
      <c r="AA437" s="14"/>
      <c r="AB437" s="14"/>
      <c r="AC437" s="14"/>
      <c r="AD437" s="14"/>
      <c r="AE437" s="14"/>
      <c r="AT437" s="203" t="s">
        <v>264</v>
      </c>
      <c r="AU437" s="203" t="s">
        <v>85</v>
      </c>
      <c r="AV437" s="14" t="s">
        <v>85</v>
      </c>
      <c r="AW437" s="14" t="s">
        <v>32</v>
      </c>
      <c r="AX437" s="14" t="s">
        <v>75</v>
      </c>
      <c r="AY437" s="203" t="s">
        <v>253</v>
      </c>
    </row>
    <row r="438" s="14" customFormat="1">
      <c r="A438" s="14"/>
      <c r="B438" s="202"/>
      <c r="C438" s="14"/>
      <c r="D438" s="195" t="s">
        <v>264</v>
      </c>
      <c r="E438" s="203" t="s">
        <v>1</v>
      </c>
      <c r="F438" s="204" t="s">
        <v>569</v>
      </c>
      <c r="G438" s="14"/>
      <c r="H438" s="205">
        <v>1.6299999999999999</v>
      </c>
      <c r="I438" s="206"/>
      <c r="J438" s="14"/>
      <c r="K438" s="14"/>
      <c r="L438" s="202"/>
      <c r="M438" s="207"/>
      <c r="N438" s="208"/>
      <c r="O438" s="208"/>
      <c r="P438" s="208"/>
      <c r="Q438" s="208"/>
      <c r="R438" s="208"/>
      <c r="S438" s="208"/>
      <c r="T438" s="209"/>
      <c r="U438" s="14"/>
      <c r="V438" s="14"/>
      <c r="W438" s="14"/>
      <c r="X438" s="14"/>
      <c r="Y438" s="14"/>
      <c r="Z438" s="14"/>
      <c r="AA438" s="14"/>
      <c r="AB438" s="14"/>
      <c r="AC438" s="14"/>
      <c r="AD438" s="14"/>
      <c r="AE438" s="14"/>
      <c r="AT438" s="203" t="s">
        <v>264</v>
      </c>
      <c r="AU438" s="203" t="s">
        <v>85</v>
      </c>
      <c r="AV438" s="14" t="s">
        <v>85</v>
      </c>
      <c r="AW438" s="14" t="s">
        <v>32</v>
      </c>
      <c r="AX438" s="14" t="s">
        <v>75</v>
      </c>
      <c r="AY438" s="203" t="s">
        <v>253</v>
      </c>
    </row>
    <row r="439" s="14" customFormat="1">
      <c r="A439" s="14"/>
      <c r="B439" s="202"/>
      <c r="C439" s="14"/>
      <c r="D439" s="195" t="s">
        <v>264</v>
      </c>
      <c r="E439" s="203" t="s">
        <v>1</v>
      </c>
      <c r="F439" s="204" t="s">
        <v>571</v>
      </c>
      <c r="G439" s="14"/>
      <c r="H439" s="205">
        <v>4.5099999999999998</v>
      </c>
      <c r="I439" s="206"/>
      <c r="J439" s="14"/>
      <c r="K439" s="14"/>
      <c r="L439" s="202"/>
      <c r="M439" s="207"/>
      <c r="N439" s="208"/>
      <c r="O439" s="208"/>
      <c r="P439" s="208"/>
      <c r="Q439" s="208"/>
      <c r="R439" s="208"/>
      <c r="S439" s="208"/>
      <c r="T439" s="209"/>
      <c r="U439" s="14"/>
      <c r="V439" s="14"/>
      <c r="W439" s="14"/>
      <c r="X439" s="14"/>
      <c r="Y439" s="14"/>
      <c r="Z439" s="14"/>
      <c r="AA439" s="14"/>
      <c r="AB439" s="14"/>
      <c r="AC439" s="14"/>
      <c r="AD439" s="14"/>
      <c r="AE439" s="14"/>
      <c r="AT439" s="203" t="s">
        <v>264</v>
      </c>
      <c r="AU439" s="203" t="s">
        <v>85</v>
      </c>
      <c r="AV439" s="14" t="s">
        <v>85</v>
      </c>
      <c r="AW439" s="14" t="s">
        <v>32</v>
      </c>
      <c r="AX439" s="14" t="s">
        <v>75</v>
      </c>
      <c r="AY439" s="203" t="s">
        <v>253</v>
      </c>
    </row>
    <row r="440" s="15" customFormat="1">
      <c r="A440" s="15"/>
      <c r="B440" s="210"/>
      <c r="C440" s="15"/>
      <c r="D440" s="195" t="s">
        <v>264</v>
      </c>
      <c r="E440" s="211" t="s">
        <v>1</v>
      </c>
      <c r="F440" s="212" t="s">
        <v>268</v>
      </c>
      <c r="G440" s="15"/>
      <c r="H440" s="213">
        <v>19.390000000000001</v>
      </c>
      <c r="I440" s="214"/>
      <c r="J440" s="15"/>
      <c r="K440" s="15"/>
      <c r="L440" s="210"/>
      <c r="M440" s="215"/>
      <c r="N440" s="216"/>
      <c r="O440" s="216"/>
      <c r="P440" s="216"/>
      <c r="Q440" s="216"/>
      <c r="R440" s="216"/>
      <c r="S440" s="216"/>
      <c r="T440" s="217"/>
      <c r="U440" s="15"/>
      <c r="V440" s="15"/>
      <c r="W440" s="15"/>
      <c r="X440" s="15"/>
      <c r="Y440" s="15"/>
      <c r="Z440" s="15"/>
      <c r="AA440" s="15"/>
      <c r="AB440" s="15"/>
      <c r="AC440" s="15"/>
      <c r="AD440" s="15"/>
      <c r="AE440" s="15"/>
      <c r="AT440" s="211" t="s">
        <v>264</v>
      </c>
      <c r="AU440" s="211" t="s">
        <v>85</v>
      </c>
      <c r="AV440" s="15" t="s">
        <v>109</v>
      </c>
      <c r="AW440" s="15" t="s">
        <v>32</v>
      </c>
      <c r="AX440" s="15" t="s">
        <v>82</v>
      </c>
      <c r="AY440" s="211" t="s">
        <v>253</v>
      </c>
    </row>
    <row r="441" s="2" customFormat="1" ht="66.75" customHeight="1">
      <c r="A441" s="38"/>
      <c r="B441" s="180"/>
      <c r="C441" s="181" t="s">
        <v>572</v>
      </c>
      <c r="D441" s="181" t="s">
        <v>258</v>
      </c>
      <c r="E441" s="182" t="s">
        <v>573</v>
      </c>
      <c r="F441" s="183" t="s">
        <v>574</v>
      </c>
      <c r="G441" s="184" t="s">
        <v>279</v>
      </c>
      <c r="H441" s="185">
        <v>155.52000000000001</v>
      </c>
      <c r="I441" s="186"/>
      <c r="J441" s="187">
        <f>ROUND(I441*H441,2)</f>
        <v>0</v>
      </c>
      <c r="K441" s="183" t="s">
        <v>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85</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575</v>
      </c>
    </row>
    <row r="442" s="13" customFormat="1">
      <c r="A442" s="13"/>
      <c r="B442" s="194"/>
      <c r="C442" s="13"/>
      <c r="D442" s="195" t="s">
        <v>264</v>
      </c>
      <c r="E442" s="196" t="s">
        <v>1</v>
      </c>
      <c r="F442" s="197" t="s">
        <v>545</v>
      </c>
      <c r="G442" s="13"/>
      <c r="H442" s="196" t="s">
        <v>1</v>
      </c>
      <c r="I442" s="198"/>
      <c r="J442" s="13"/>
      <c r="K442" s="13"/>
      <c r="L442" s="194"/>
      <c r="M442" s="199"/>
      <c r="N442" s="200"/>
      <c r="O442" s="200"/>
      <c r="P442" s="200"/>
      <c r="Q442" s="200"/>
      <c r="R442" s="200"/>
      <c r="S442" s="200"/>
      <c r="T442" s="201"/>
      <c r="U442" s="13"/>
      <c r="V442" s="13"/>
      <c r="W442" s="13"/>
      <c r="X442" s="13"/>
      <c r="Y442" s="13"/>
      <c r="Z442" s="13"/>
      <c r="AA442" s="13"/>
      <c r="AB442" s="13"/>
      <c r="AC442" s="13"/>
      <c r="AD442" s="13"/>
      <c r="AE442" s="13"/>
      <c r="AT442" s="196" t="s">
        <v>264</v>
      </c>
      <c r="AU442" s="196" t="s">
        <v>85</v>
      </c>
      <c r="AV442" s="13" t="s">
        <v>82</v>
      </c>
      <c r="AW442" s="13" t="s">
        <v>32</v>
      </c>
      <c r="AX442" s="13" t="s">
        <v>75</v>
      </c>
      <c r="AY442" s="196" t="s">
        <v>253</v>
      </c>
    </row>
    <row r="443" s="14" customFormat="1">
      <c r="A443" s="14"/>
      <c r="B443" s="202"/>
      <c r="C443" s="14"/>
      <c r="D443" s="195" t="s">
        <v>264</v>
      </c>
      <c r="E443" s="203" t="s">
        <v>1</v>
      </c>
      <c r="F443" s="204" t="s">
        <v>576</v>
      </c>
      <c r="G443" s="14"/>
      <c r="H443" s="205">
        <v>2.4700000000000002</v>
      </c>
      <c r="I443" s="206"/>
      <c r="J443" s="14"/>
      <c r="K443" s="14"/>
      <c r="L443" s="202"/>
      <c r="M443" s="207"/>
      <c r="N443" s="208"/>
      <c r="O443" s="208"/>
      <c r="P443" s="208"/>
      <c r="Q443" s="208"/>
      <c r="R443" s="208"/>
      <c r="S443" s="208"/>
      <c r="T443" s="209"/>
      <c r="U443" s="14"/>
      <c r="V443" s="14"/>
      <c r="W443" s="14"/>
      <c r="X443" s="14"/>
      <c r="Y443" s="14"/>
      <c r="Z443" s="14"/>
      <c r="AA443" s="14"/>
      <c r="AB443" s="14"/>
      <c r="AC443" s="14"/>
      <c r="AD443" s="14"/>
      <c r="AE443" s="14"/>
      <c r="AT443" s="203" t="s">
        <v>264</v>
      </c>
      <c r="AU443" s="203" t="s">
        <v>85</v>
      </c>
      <c r="AV443" s="14" t="s">
        <v>85</v>
      </c>
      <c r="AW443" s="14" t="s">
        <v>32</v>
      </c>
      <c r="AX443" s="14" t="s">
        <v>75</v>
      </c>
      <c r="AY443" s="203" t="s">
        <v>253</v>
      </c>
    </row>
    <row r="444" s="14" customFormat="1">
      <c r="A444" s="14"/>
      <c r="B444" s="202"/>
      <c r="C444" s="14"/>
      <c r="D444" s="195" t="s">
        <v>264</v>
      </c>
      <c r="E444" s="203" t="s">
        <v>1</v>
      </c>
      <c r="F444" s="204" t="s">
        <v>577</v>
      </c>
      <c r="G444" s="14"/>
      <c r="H444" s="205">
        <v>2.2000000000000002</v>
      </c>
      <c r="I444" s="206"/>
      <c r="J444" s="14"/>
      <c r="K444" s="14"/>
      <c r="L444" s="202"/>
      <c r="M444" s="207"/>
      <c r="N444" s="208"/>
      <c r="O444" s="208"/>
      <c r="P444" s="208"/>
      <c r="Q444" s="208"/>
      <c r="R444" s="208"/>
      <c r="S444" s="208"/>
      <c r="T444" s="209"/>
      <c r="U444" s="14"/>
      <c r="V444" s="14"/>
      <c r="W444" s="14"/>
      <c r="X444" s="14"/>
      <c r="Y444" s="14"/>
      <c r="Z444" s="14"/>
      <c r="AA444" s="14"/>
      <c r="AB444" s="14"/>
      <c r="AC444" s="14"/>
      <c r="AD444" s="14"/>
      <c r="AE444" s="14"/>
      <c r="AT444" s="203" t="s">
        <v>264</v>
      </c>
      <c r="AU444" s="203" t="s">
        <v>85</v>
      </c>
      <c r="AV444" s="14" t="s">
        <v>85</v>
      </c>
      <c r="AW444" s="14" t="s">
        <v>32</v>
      </c>
      <c r="AX444" s="14" t="s">
        <v>75</v>
      </c>
      <c r="AY444" s="203" t="s">
        <v>253</v>
      </c>
    </row>
    <row r="445" s="14" customFormat="1">
      <c r="A445" s="14"/>
      <c r="B445" s="202"/>
      <c r="C445" s="14"/>
      <c r="D445" s="195" t="s">
        <v>264</v>
      </c>
      <c r="E445" s="203" t="s">
        <v>1</v>
      </c>
      <c r="F445" s="204" t="s">
        <v>578</v>
      </c>
      <c r="G445" s="14"/>
      <c r="H445" s="205">
        <v>2.3399999999999999</v>
      </c>
      <c r="I445" s="206"/>
      <c r="J445" s="14"/>
      <c r="K445" s="14"/>
      <c r="L445" s="202"/>
      <c r="M445" s="207"/>
      <c r="N445" s="208"/>
      <c r="O445" s="208"/>
      <c r="P445" s="208"/>
      <c r="Q445" s="208"/>
      <c r="R445" s="208"/>
      <c r="S445" s="208"/>
      <c r="T445" s="209"/>
      <c r="U445" s="14"/>
      <c r="V445" s="14"/>
      <c r="W445" s="14"/>
      <c r="X445" s="14"/>
      <c r="Y445" s="14"/>
      <c r="Z445" s="14"/>
      <c r="AA445" s="14"/>
      <c r="AB445" s="14"/>
      <c r="AC445" s="14"/>
      <c r="AD445" s="14"/>
      <c r="AE445" s="14"/>
      <c r="AT445" s="203" t="s">
        <v>264</v>
      </c>
      <c r="AU445" s="203" t="s">
        <v>85</v>
      </c>
      <c r="AV445" s="14" t="s">
        <v>85</v>
      </c>
      <c r="AW445" s="14" t="s">
        <v>32</v>
      </c>
      <c r="AX445" s="14" t="s">
        <v>75</v>
      </c>
      <c r="AY445" s="203" t="s">
        <v>253</v>
      </c>
    </row>
    <row r="446" s="14" customFormat="1">
      <c r="A446" s="14"/>
      <c r="B446" s="202"/>
      <c r="C446" s="14"/>
      <c r="D446" s="195" t="s">
        <v>264</v>
      </c>
      <c r="E446" s="203" t="s">
        <v>1</v>
      </c>
      <c r="F446" s="204" t="s">
        <v>578</v>
      </c>
      <c r="G446" s="14"/>
      <c r="H446" s="205">
        <v>2.3399999999999999</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4" customFormat="1">
      <c r="A447" s="14"/>
      <c r="B447" s="202"/>
      <c r="C447" s="14"/>
      <c r="D447" s="195" t="s">
        <v>264</v>
      </c>
      <c r="E447" s="203" t="s">
        <v>1</v>
      </c>
      <c r="F447" s="204" t="s">
        <v>579</v>
      </c>
      <c r="G447" s="14"/>
      <c r="H447" s="205">
        <v>5.9500000000000002</v>
      </c>
      <c r="I447" s="206"/>
      <c r="J447" s="14"/>
      <c r="K447" s="14"/>
      <c r="L447" s="202"/>
      <c r="M447" s="207"/>
      <c r="N447" s="208"/>
      <c r="O447" s="208"/>
      <c r="P447" s="208"/>
      <c r="Q447" s="208"/>
      <c r="R447" s="208"/>
      <c r="S447" s="208"/>
      <c r="T447" s="209"/>
      <c r="U447" s="14"/>
      <c r="V447" s="14"/>
      <c r="W447" s="14"/>
      <c r="X447" s="14"/>
      <c r="Y447" s="14"/>
      <c r="Z447" s="14"/>
      <c r="AA447" s="14"/>
      <c r="AB447" s="14"/>
      <c r="AC447" s="14"/>
      <c r="AD447" s="14"/>
      <c r="AE447" s="14"/>
      <c r="AT447" s="203" t="s">
        <v>264</v>
      </c>
      <c r="AU447" s="203" t="s">
        <v>85</v>
      </c>
      <c r="AV447" s="14" t="s">
        <v>85</v>
      </c>
      <c r="AW447" s="14" t="s">
        <v>32</v>
      </c>
      <c r="AX447" s="14" t="s">
        <v>75</v>
      </c>
      <c r="AY447" s="203" t="s">
        <v>253</v>
      </c>
    </row>
    <row r="448" s="14" customFormat="1">
      <c r="A448" s="14"/>
      <c r="B448" s="202"/>
      <c r="C448" s="14"/>
      <c r="D448" s="195" t="s">
        <v>264</v>
      </c>
      <c r="E448" s="203" t="s">
        <v>1</v>
      </c>
      <c r="F448" s="204" t="s">
        <v>580</v>
      </c>
      <c r="G448" s="14"/>
      <c r="H448" s="205">
        <v>9.0099999999999998</v>
      </c>
      <c r="I448" s="206"/>
      <c r="J448" s="14"/>
      <c r="K448" s="14"/>
      <c r="L448" s="202"/>
      <c r="M448" s="207"/>
      <c r="N448" s="208"/>
      <c r="O448" s="208"/>
      <c r="P448" s="208"/>
      <c r="Q448" s="208"/>
      <c r="R448" s="208"/>
      <c r="S448" s="208"/>
      <c r="T448" s="209"/>
      <c r="U448" s="14"/>
      <c r="V448" s="14"/>
      <c r="W448" s="14"/>
      <c r="X448" s="14"/>
      <c r="Y448" s="14"/>
      <c r="Z448" s="14"/>
      <c r="AA448" s="14"/>
      <c r="AB448" s="14"/>
      <c r="AC448" s="14"/>
      <c r="AD448" s="14"/>
      <c r="AE448" s="14"/>
      <c r="AT448" s="203" t="s">
        <v>264</v>
      </c>
      <c r="AU448" s="203" t="s">
        <v>85</v>
      </c>
      <c r="AV448" s="14" t="s">
        <v>85</v>
      </c>
      <c r="AW448" s="14" t="s">
        <v>32</v>
      </c>
      <c r="AX448" s="14" t="s">
        <v>75</v>
      </c>
      <c r="AY448" s="203" t="s">
        <v>253</v>
      </c>
    </row>
    <row r="449" s="14" customFormat="1">
      <c r="A449" s="14"/>
      <c r="B449" s="202"/>
      <c r="C449" s="14"/>
      <c r="D449" s="195" t="s">
        <v>264</v>
      </c>
      <c r="E449" s="203" t="s">
        <v>1</v>
      </c>
      <c r="F449" s="204" t="s">
        <v>581</v>
      </c>
      <c r="G449" s="14"/>
      <c r="H449" s="205">
        <v>3.96</v>
      </c>
      <c r="I449" s="206"/>
      <c r="J449" s="14"/>
      <c r="K449" s="14"/>
      <c r="L449" s="202"/>
      <c r="M449" s="207"/>
      <c r="N449" s="208"/>
      <c r="O449" s="208"/>
      <c r="P449" s="208"/>
      <c r="Q449" s="208"/>
      <c r="R449" s="208"/>
      <c r="S449" s="208"/>
      <c r="T449" s="209"/>
      <c r="U449" s="14"/>
      <c r="V449" s="14"/>
      <c r="W449" s="14"/>
      <c r="X449" s="14"/>
      <c r="Y449" s="14"/>
      <c r="Z449" s="14"/>
      <c r="AA449" s="14"/>
      <c r="AB449" s="14"/>
      <c r="AC449" s="14"/>
      <c r="AD449" s="14"/>
      <c r="AE449" s="14"/>
      <c r="AT449" s="203" t="s">
        <v>264</v>
      </c>
      <c r="AU449" s="203" t="s">
        <v>85</v>
      </c>
      <c r="AV449" s="14" t="s">
        <v>85</v>
      </c>
      <c r="AW449" s="14" t="s">
        <v>32</v>
      </c>
      <c r="AX449" s="14" t="s">
        <v>75</v>
      </c>
      <c r="AY449" s="203" t="s">
        <v>253</v>
      </c>
    </row>
    <row r="450" s="14" customFormat="1">
      <c r="A450" s="14"/>
      <c r="B450" s="202"/>
      <c r="C450" s="14"/>
      <c r="D450" s="195" t="s">
        <v>264</v>
      </c>
      <c r="E450" s="203" t="s">
        <v>1</v>
      </c>
      <c r="F450" s="204" t="s">
        <v>581</v>
      </c>
      <c r="G450" s="14"/>
      <c r="H450" s="205">
        <v>3.96</v>
      </c>
      <c r="I450" s="206"/>
      <c r="J450" s="14"/>
      <c r="K450" s="14"/>
      <c r="L450" s="202"/>
      <c r="M450" s="207"/>
      <c r="N450" s="208"/>
      <c r="O450" s="208"/>
      <c r="P450" s="208"/>
      <c r="Q450" s="208"/>
      <c r="R450" s="208"/>
      <c r="S450" s="208"/>
      <c r="T450" s="209"/>
      <c r="U450" s="14"/>
      <c r="V450" s="14"/>
      <c r="W450" s="14"/>
      <c r="X450" s="14"/>
      <c r="Y450" s="14"/>
      <c r="Z450" s="14"/>
      <c r="AA450" s="14"/>
      <c r="AB450" s="14"/>
      <c r="AC450" s="14"/>
      <c r="AD450" s="14"/>
      <c r="AE450" s="14"/>
      <c r="AT450" s="203" t="s">
        <v>264</v>
      </c>
      <c r="AU450" s="203" t="s">
        <v>85</v>
      </c>
      <c r="AV450" s="14" t="s">
        <v>85</v>
      </c>
      <c r="AW450" s="14" t="s">
        <v>32</v>
      </c>
      <c r="AX450" s="14" t="s">
        <v>75</v>
      </c>
      <c r="AY450" s="203" t="s">
        <v>253</v>
      </c>
    </row>
    <row r="451" s="14" customFormat="1">
      <c r="A451" s="14"/>
      <c r="B451" s="202"/>
      <c r="C451" s="14"/>
      <c r="D451" s="195" t="s">
        <v>264</v>
      </c>
      <c r="E451" s="203" t="s">
        <v>1</v>
      </c>
      <c r="F451" s="204" t="s">
        <v>582</v>
      </c>
      <c r="G451" s="14"/>
      <c r="H451" s="205">
        <v>7.4100000000000001</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583</v>
      </c>
      <c r="G452" s="14"/>
      <c r="H452" s="205">
        <v>10.1</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4" customFormat="1">
      <c r="A453" s="14"/>
      <c r="B453" s="202"/>
      <c r="C453" s="14"/>
      <c r="D453" s="195" t="s">
        <v>264</v>
      </c>
      <c r="E453" s="203" t="s">
        <v>1</v>
      </c>
      <c r="F453" s="204" t="s">
        <v>584</v>
      </c>
      <c r="G453" s="14"/>
      <c r="H453" s="205">
        <v>26.829999999999998</v>
      </c>
      <c r="I453" s="206"/>
      <c r="J453" s="14"/>
      <c r="K453" s="14"/>
      <c r="L453" s="202"/>
      <c r="M453" s="207"/>
      <c r="N453" s="208"/>
      <c r="O453" s="208"/>
      <c r="P453" s="208"/>
      <c r="Q453" s="208"/>
      <c r="R453" s="208"/>
      <c r="S453" s="208"/>
      <c r="T453" s="209"/>
      <c r="U453" s="14"/>
      <c r="V453" s="14"/>
      <c r="W453" s="14"/>
      <c r="X453" s="14"/>
      <c r="Y453" s="14"/>
      <c r="Z453" s="14"/>
      <c r="AA453" s="14"/>
      <c r="AB453" s="14"/>
      <c r="AC453" s="14"/>
      <c r="AD453" s="14"/>
      <c r="AE453" s="14"/>
      <c r="AT453" s="203" t="s">
        <v>264</v>
      </c>
      <c r="AU453" s="203" t="s">
        <v>85</v>
      </c>
      <c r="AV453" s="14" t="s">
        <v>85</v>
      </c>
      <c r="AW453" s="14" t="s">
        <v>32</v>
      </c>
      <c r="AX453" s="14" t="s">
        <v>75</v>
      </c>
      <c r="AY453" s="203" t="s">
        <v>253</v>
      </c>
    </row>
    <row r="454" s="14" customFormat="1">
      <c r="A454" s="14"/>
      <c r="B454" s="202"/>
      <c r="C454" s="14"/>
      <c r="D454" s="195" t="s">
        <v>264</v>
      </c>
      <c r="E454" s="203" t="s">
        <v>1</v>
      </c>
      <c r="F454" s="204" t="s">
        <v>585</v>
      </c>
      <c r="G454" s="14"/>
      <c r="H454" s="205">
        <v>22.030000000000001</v>
      </c>
      <c r="I454" s="206"/>
      <c r="J454" s="14"/>
      <c r="K454" s="14"/>
      <c r="L454" s="202"/>
      <c r="M454" s="207"/>
      <c r="N454" s="208"/>
      <c r="O454" s="208"/>
      <c r="P454" s="208"/>
      <c r="Q454" s="208"/>
      <c r="R454" s="208"/>
      <c r="S454" s="208"/>
      <c r="T454" s="209"/>
      <c r="U454" s="14"/>
      <c r="V454" s="14"/>
      <c r="W454" s="14"/>
      <c r="X454" s="14"/>
      <c r="Y454" s="14"/>
      <c r="Z454" s="14"/>
      <c r="AA454" s="14"/>
      <c r="AB454" s="14"/>
      <c r="AC454" s="14"/>
      <c r="AD454" s="14"/>
      <c r="AE454" s="14"/>
      <c r="AT454" s="203" t="s">
        <v>264</v>
      </c>
      <c r="AU454" s="203" t="s">
        <v>85</v>
      </c>
      <c r="AV454" s="14" t="s">
        <v>85</v>
      </c>
      <c r="AW454" s="14" t="s">
        <v>32</v>
      </c>
      <c r="AX454" s="14" t="s">
        <v>75</v>
      </c>
      <c r="AY454" s="203" t="s">
        <v>253</v>
      </c>
    </row>
    <row r="455" s="14" customFormat="1">
      <c r="A455" s="14"/>
      <c r="B455" s="202"/>
      <c r="C455" s="14"/>
      <c r="D455" s="195" t="s">
        <v>264</v>
      </c>
      <c r="E455" s="203" t="s">
        <v>1</v>
      </c>
      <c r="F455" s="204" t="s">
        <v>586</v>
      </c>
      <c r="G455" s="14"/>
      <c r="H455" s="205">
        <v>9.1600000000000001</v>
      </c>
      <c r="I455" s="206"/>
      <c r="J455" s="14"/>
      <c r="K455" s="14"/>
      <c r="L455" s="202"/>
      <c r="M455" s="207"/>
      <c r="N455" s="208"/>
      <c r="O455" s="208"/>
      <c r="P455" s="208"/>
      <c r="Q455" s="208"/>
      <c r="R455" s="208"/>
      <c r="S455" s="208"/>
      <c r="T455" s="209"/>
      <c r="U455" s="14"/>
      <c r="V455" s="14"/>
      <c r="W455" s="14"/>
      <c r="X455" s="14"/>
      <c r="Y455" s="14"/>
      <c r="Z455" s="14"/>
      <c r="AA455" s="14"/>
      <c r="AB455" s="14"/>
      <c r="AC455" s="14"/>
      <c r="AD455" s="14"/>
      <c r="AE455" s="14"/>
      <c r="AT455" s="203" t="s">
        <v>264</v>
      </c>
      <c r="AU455" s="203" t="s">
        <v>85</v>
      </c>
      <c r="AV455" s="14" t="s">
        <v>85</v>
      </c>
      <c r="AW455" s="14" t="s">
        <v>32</v>
      </c>
      <c r="AX455" s="14" t="s">
        <v>75</v>
      </c>
      <c r="AY455" s="203" t="s">
        <v>253</v>
      </c>
    </row>
    <row r="456" s="14" customFormat="1">
      <c r="A456" s="14"/>
      <c r="B456" s="202"/>
      <c r="C456" s="14"/>
      <c r="D456" s="195" t="s">
        <v>264</v>
      </c>
      <c r="E456" s="203" t="s">
        <v>1</v>
      </c>
      <c r="F456" s="204" t="s">
        <v>587</v>
      </c>
      <c r="G456" s="14"/>
      <c r="H456" s="205">
        <v>9.75</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588</v>
      </c>
      <c r="G457" s="14"/>
      <c r="H457" s="205">
        <v>18.73</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4" customFormat="1">
      <c r="A458" s="14"/>
      <c r="B458" s="202"/>
      <c r="C458" s="14"/>
      <c r="D458" s="195" t="s">
        <v>264</v>
      </c>
      <c r="E458" s="203" t="s">
        <v>1</v>
      </c>
      <c r="F458" s="204" t="s">
        <v>589</v>
      </c>
      <c r="G458" s="14"/>
      <c r="H458" s="205">
        <v>6.7000000000000002</v>
      </c>
      <c r="I458" s="206"/>
      <c r="J458" s="14"/>
      <c r="K458" s="14"/>
      <c r="L458" s="202"/>
      <c r="M458" s="207"/>
      <c r="N458" s="208"/>
      <c r="O458" s="208"/>
      <c r="P458" s="208"/>
      <c r="Q458" s="208"/>
      <c r="R458" s="208"/>
      <c r="S458" s="208"/>
      <c r="T458" s="209"/>
      <c r="U458" s="14"/>
      <c r="V458" s="14"/>
      <c r="W458" s="14"/>
      <c r="X458" s="14"/>
      <c r="Y458" s="14"/>
      <c r="Z458" s="14"/>
      <c r="AA458" s="14"/>
      <c r="AB458" s="14"/>
      <c r="AC458" s="14"/>
      <c r="AD458" s="14"/>
      <c r="AE458" s="14"/>
      <c r="AT458" s="203" t="s">
        <v>264</v>
      </c>
      <c r="AU458" s="203" t="s">
        <v>85</v>
      </c>
      <c r="AV458" s="14" t="s">
        <v>85</v>
      </c>
      <c r="AW458" s="14" t="s">
        <v>32</v>
      </c>
      <c r="AX458" s="14" t="s">
        <v>75</v>
      </c>
      <c r="AY458" s="203" t="s">
        <v>253</v>
      </c>
    </row>
    <row r="459" s="14" customFormat="1">
      <c r="A459" s="14"/>
      <c r="B459" s="202"/>
      <c r="C459" s="14"/>
      <c r="D459" s="195" t="s">
        <v>264</v>
      </c>
      <c r="E459" s="203" t="s">
        <v>1</v>
      </c>
      <c r="F459" s="204" t="s">
        <v>590</v>
      </c>
      <c r="G459" s="14"/>
      <c r="H459" s="205">
        <v>12.58</v>
      </c>
      <c r="I459" s="206"/>
      <c r="J459" s="14"/>
      <c r="K459" s="14"/>
      <c r="L459" s="202"/>
      <c r="M459" s="207"/>
      <c r="N459" s="208"/>
      <c r="O459" s="208"/>
      <c r="P459" s="208"/>
      <c r="Q459" s="208"/>
      <c r="R459" s="208"/>
      <c r="S459" s="208"/>
      <c r="T459" s="209"/>
      <c r="U459" s="14"/>
      <c r="V459" s="14"/>
      <c r="W459" s="14"/>
      <c r="X459" s="14"/>
      <c r="Y459" s="14"/>
      <c r="Z459" s="14"/>
      <c r="AA459" s="14"/>
      <c r="AB459" s="14"/>
      <c r="AC459" s="14"/>
      <c r="AD459" s="14"/>
      <c r="AE459" s="14"/>
      <c r="AT459" s="203" t="s">
        <v>264</v>
      </c>
      <c r="AU459" s="203" t="s">
        <v>85</v>
      </c>
      <c r="AV459" s="14" t="s">
        <v>85</v>
      </c>
      <c r="AW459" s="14" t="s">
        <v>32</v>
      </c>
      <c r="AX459" s="14" t="s">
        <v>75</v>
      </c>
      <c r="AY459" s="203" t="s">
        <v>253</v>
      </c>
    </row>
    <row r="460" s="15" customFormat="1">
      <c r="A460" s="15"/>
      <c r="B460" s="210"/>
      <c r="C460" s="15"/>
      <c r="D460" s="195" t="s">
        <v>264</v>
      </c>
      <c r="E460" s="211" t="s">
        <v>1</v>
      </c>
      <c r="F460" s="212" t="s">
        <v>268</v>
      </c>
      <c r="G460" s="15"/>
      <c r="H460" s="213">
        <v>155.51999999999998</v>
      </c>
      <c r="I460" s="214"/>
      <c r="J460" s="15"/>
      <c r="K460" s="15"/>
      <c r="L460" s="210"/>
      <c r="M460" s="215"/>
      <c r="N460" s="216"/>
      <c r="O460" s="216"/>
      <c r="P460" s="216"/>
      <c r="Q460" s="216"/>
      <c r="R460" s="216"/>
      <c r="S460" s="216"/>
      <c r="T460" s="217"/>
      <c r="U460" s="15"/>
      <c r="V460" s="15"/>
      <c r="W460" s="15"/>
      <c r="X460" s="15"/>
      <c r="Y460" s="15"/>
      <c r="Z460" s="15"/>
      <c r="AA460" s="15"/>
      <c r="AB460" s="15"/>
      <c r="AC460" s="15"/>
      <c r="AD460" s="15"/>
      <c r="AE460" s="15"/>
      <c r="AT460" s="211" t="s">
        <v>264</v>
      </c>
      <c r="AU460" s="211" t="s">
        <v>85</v>
      </c>
      <c r="AV460" s="15" t="s">
        <v>109</v>
      </c>
      <c r="AW460" s="15" t="s">
        <v>32</v>
      </c>
      <c r="AX460" s="15" t="s">
        <v>82</v>
      </c>
      <c r="AY460" s="211" t="s">
        <v>253</v>
      </c>
    </row>
    <row r="461" s="2" customFormat="1" ht="66.75" customHeight="1">
      <c r="A461" s="38"/>
      <c r="B461" s="180"/>
      <c r="C461" s="181" t="s">
        <v>591</v>
      </c>
      <c r="D461" s="181" t="s">
        <v>258</v>
      </c>
      <c r="E461" s="182" t="s">
        <v>592</v>
      </c>
      <c r="F461" s="183" t="s">
        <v>593</v>
      </c>
      <c r="G461" s="184" t="s">
        <v>279</v>
      </c>
      <c r="H461" s="185">
        <v>25.84</v>
      </c>
      <c r="I461" s="186"/>
      <c r="J461" s="187">
        <f>ROUND(I461*H461,2)</f>
        <v>0</v>
      </c>
      <c r="K461" s="183" t="s">
        <v>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335</v>
      </c>
      <c r="AT461" s="192" t="s">
        <v>258</v>
      </c>
      <c r="AU461" s="192" t="s">
        <v>85</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335</v>
      </c>
      <c r="BM461" s="192" t="s">
        <v>594</v>
      </c>
    </row>
    <row r="462" s="13" customFormat="1">
      <c r="A462" s="13"/>
      <c r="B462" s="194"/>
      <c r="C462" s="13"/>
      <c r="D462" s="195" t="s">
        <v>264</v>
      </c>
      <c r="E462" s="196" t="s">
        <v>1</v>
      </c>
      <c r="F462" s="197" t="s">
        <v>545</v>
      </c>
      <c r="G462" s="13"/>
      <c r="H462" s="196" t="s">
        <v>1</v>
      </c>
      <c r="I462" s="198"/>
      <c r="J462" s="13"/>
      <c r="K462" s="13"/>
      <c r="L462" s="194"/>
      <c r="M462" s="199"/>
      <c r="N462" s="200"/>
      <c r="O462" s="200"/>
      <c r="P462" s="200"/>
      <c r="Q462" s="200"/>
      <c r="R462" s="200"/>
      <c r="S462" s="200"/>
      <c r="T462" s="201"/>
      <c r="U462" s="13"/>
      <c r="V462" s="13"/>
      <c r="W462" s="13"/>
      <c r="X462" s="13"/>
      <c r="Y462" s="13"/>
      <c r="Z462" s="13"/>
      <c r="AA462" s="13"/>
      <c r="AB462" s="13"/>
      <c r="AC462" s="13"/>
      <c r="AD462" s="13"/>
      <c r="AE462" s="13"/>
      <c r="AT462" s="196" t="s">
        <v>264</v>
      </c>
      <c r="AU462" s="196" t="s">
        <v>85</v>
      </c>
      <c r="AV462" s="13" t="s">
        <v>82</v>
      </c>
      <c r="AW462" s="13" t="s">
        <v>32</v>
      </c>
      <c r="AX462" s="13" t="s">
        <v>75</v>
      </c>
      <c r="AY462" s="196" t="s">
        <v>253</v>
      </c>
    </row>
    <row r="463" s="14" customFormat="1">
      <c r="A463" s="14"/>
      <c r="B463" s="202"/>
      <c r="C463" s="14"/>
      <c r="D463" s="195" t="s">
        <v>264</v>
      </c>
      <c r="E463" s="203" t="s">
        <v>1</v>
      </c>
      <c r="F463" s="204" t="s">
        <v>595</v>
      </c>
      <c r="G463" s="14"/>
      <c r="H463" s="205">
        <v>10.890000000000001</v>
      </c>
      <c r="I463" s="206"/>
      <c r="J463" s="14"/>
      <c r="K463" s="14"/>
      <c r="L463" s="202"/>
      <c r="M463" s="207"/>
      <c r="N463" s="208"/>
      <c r="O463" s="208"/>
      <c r="P463" s="208"/>
      <c r="Q463" s="208"/>
      <c r="R463" s="208"/>
      <c r="S463" s="208"/>
      <c r="T463" s="209"/>
      <c r="U463" s="14"/>
      <c r="V463" s="14"/>
      <c r="W463" s="14"/>
      <c r="X463" s="14"/>
      <c r="Y463" s="14"/>
      <c r="Z463" s="14"/>
      <c r="AA463" s="14"/>
      <c r="AB463" s="14"/>
      <c r="AC463" s="14"/>
      <c r="AD463" s="14"/>
      <c r="AE463" s="14"/>
      <c r="AT463" s="203" t="s">
        <v>264</v>
      </c>
      <c r="AU463" s="203" t="s">
        <v>85</v>
      </c>
      <c r="AV463" s="14" t="s">
        <v>85</v>
      </c>
      <c r="AW463" s="14" t="s">
        <v>32</v>
      </c>
      <c r="AX463" s="14" t="s">
        <v>75</v>
      </c>
      <c r="AY463" s="203" t="s">
        <v>253</v>
      </c>
    </row>
    <row r="464" s="14" customFormat="1">
      <c r="A464" s="14"/>
      <c r="B464" s="202"/>
      <c r="C464" s="14"/>
      <c r="D464" s="195" t="s">
        <v>264</v>
      </c>
      <c r="E464" s="203" t="s">
        <v>1</v>
      </c>
      <c r="F464" s="204" t="s">
        <v>596</v>
      </c>
      <c r="G464" s="14"/>
      <c r="H464" s="205">
        <v>14.949999999999999</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25.84</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66.75" customHeight="1">
      <c r="A466" s="38"/>
      <c r="B466" s="180"/>
      <c r="C466" s="181" t="s">
        <v>597</v>
      </c>
      <c r="D466" s="181" t="s">
        <v>258</v>
      </c>
      <c r="E466" s="182" t="s">
        <v>598</v>
      </c>
      <c r="F466" s="183" t="s">
        <v>599</v>
      </c>
      <c r="G466" s="184" t="s">
        <v>279</v>
      </c>
      <c r="H466" s="185">
        <v>387.06</v>
      </c>
      <c r="I466" s="186"/>
      <c r="J466" s="187">
        <f>ROUND(I466*H466,2)</f>
        <v>0</v>
      </c>
      <c r="K466" s="183" t="s">
        <v>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600</v>
      </c>
    </row>
    <row r="467" s="13" customFormat="1">
      <c r="A467" s="13"/>
      <c r="B467" s="194"/>
      <c r="C467" s="13"/>
      <c r="D467" s="195" t="s">
        <v>264</v>
      </c>
      <c r="E467" s="196" t="s">
        <v>1</v>
      </c>
      <c r="F467" s="197" t="s">
        <v>545</v>
      </c>
      <c r="G467" s="13"/>
      <c r="H467" s="196" t="s">
        <v>1</v>
      </c>
      <c r="I467" s="198"/>
      <c r="J467" s="13"/>
      <c r="K467" s="13"/>
      <c r="L467" s="194"/>
      <c r="M467" s="199"/>
      <c r="N467" s="200"/>
      <c r="O467" s="200"/>
      <c r="P467" s="200"/>
      <c r="Q467" s="200"/>
      <c r="R467" s="200"/>
      <c r="S467" s="200"/>
      <c r="T467" s="201"/>
      <c r="U467" s="13"/>
      <c r="V467" s="13"/>
      <c r="W467" s="13"/>
      <c r="X467" s="13"/>
      <c r="Y467" s="13"/>
      <c r="Z467" s="13"/>
      <c r="AA467" s="13"/>
      <c r="AB467" s="13"/>
      <c r="AC467" s="13"/>
      <c r="AD467" s="13"/>
      <c r="AE467" s="13"/>
      <c r="AT467" s="196" t="s">
        <v>264</v>
      </c>
      <c r="AU467" s="196" t="s">
        <v>85</v>
      </c>
      <c r="AV467" s="13" t="s">
        <v>82</v>
      </c>
      <c r="AW467" s="13" t="s">
        <v>32</v>
      </c>
      <c r="AX467" s="13" t="s">
        <v>75</v>
      </c>
      <c r="AY467" s="196" t="s">
        <v>253</v>
      </c>
    </row>
    <row r="468" s="14" customFormat="1">
      <c r="A468" s="14"/>
      <c r="B468" s="202"/>
      <c r="C468" s="14"/>
      <c r="D468" s="195" t="s">
        <v>264</v>
      </c>
      <c r="E468" s="203" t="s">
        <v>1</v>
      </c>
      <c r="F468" s="204" t="s">
        <v>601</v>
      </c>
      <c r="G468" s="14"/>
      <c r="H468" s="205">
        <v>29.399999999999999</v>
      </c>
      <c r="I468" s="206"/>
      <c r="J468" s="14"/>
      <c r="K468" s="14"/>
      <c r="L468" s="202"/>
      <c r="M468" s="207"/>
      <c r="N468" s="208"/>
      <c r="O468" s="208"/>
      <c r="P468" s="208"/>
      <c r="Q468" s="208"/>
      <c r="R468" s="208"/>
      <c r="S468" s="208"/>
      <c r="T468" s="209"/>
      <c r="U468" s="14"/>
      <c r="V468" s="14"/>
      <c r="W468" s="14"/>
      <c r="X468" s="14"/>
      <c r="Y468" s="14"/>
      <c r="Z468" s="14"/>
      <c r="AA468" s="14"/>
      <c r="AB468" s="14"/>
      <c r="AC468" s="14"/>
      <c r="AD468" s="14"/>
      <c r="AE468" s="14"/>
      <c r="AT468" s="203" t="s">
        <v>264</v>
      </c>
      <c r="AU468" s="203" t="s">
        <v>85</v>
      </c>
      <c r="AV468" s="14" t="s">
        <v>85</v>
      </c>
      <c r="AW468" s="14" t="s">
        <v>32</v>
      </c>
      <c r="AX468" s="14" t="s">
        <v>75</v>
      </c>
      <c r="AY468" s="203" t="s">
        <v>253</v>
      </c>
    </row>
    <row r="469" s="14" customFormat="1">
      <c r="A469" s="14"/>
      <c r="B469" s="202"/>
      <c r="C469" s="14"/>
      <c r="D469" s="195" t="s">
        <v>264</v>
      </c>
      <c r="E469" s="203" t="s">
        <v>1</v>
      </c>
      <c r="F469" s="204" t="s">
        <v>602</v>
      </c>
      <c r="G469" s="14"/>
      <c r="H469" s="205">
        <v>123.24</v>
      </c>
      <c r="I469" s="206"/>
      <c r="J469" s="14"/>
      <c r="K469" s="14"/>
      <c r="L469" s="202"/>
      <c r="M469" s="207"/>
      <c r="N469" s="208"/>
      <c r="O469" s="208"/>
      <c r="P469" s="208"/>
      <c r="Q469" s="208"/>
      <c r="R469" s="208"/>
      <c r="S469" s="208"/>
      <c r="T469" s="209"/>
      <c r="U469" s="14"/>
      <c r="V469" s="14"/>
      <c r="W469" s="14"/>
      <c r="X469" s="14"/>
      <c r="Y469" s="14"/>
      <c r="Z469" s="14"/>
      <c r="AA469" s="14"/>
      <c r="AB469" s="14"/>
      <c r="AC469" s="14"/>
      <c r="AD469" s="14"/>
      <c r="AE469" s="14"/>
      <c r="AT469" s="203" t="s">
        <v>264</v>
      </c>
      <c r="AU469" s="203" t="s">
        <v>85</v>
      </c>
      <c r="AV469" s="14" t="s">
        <v>85</v>
      </c>
      <c r="AW469" s="14" t="s">
        <v>32</v>
      </c>
      <c r="AX469" s="14" t="s">
        <v>75</v>
      </c>
      <c r="AY469" s="203" t="s">
        <v>253</v>
      </c>
    </row>
    <row r="470" s="14" customFormat="1">
      <c r="A470" s="14"/>
      <c r="B470" s="202"/>
      <c r="C470" s="14"/>
      <c r="D470" s="195" t="s">
        <v>264</v>
      </c>
      <c r="E470" s="203" t="s">
        <v>1</v>
      </c>
      <c r="F470" s="204" t="s">
        <v>603</v>
      </c>
      <c r="G470" s="14"/>
      <c r="H470" s="205">
        <v>17.280000000000001</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604</v>
      </c>
      <c r="G471" s="14"/>
      <c r="H471" s="205">
        <v>11.52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603</v>
      </c>
      <c r="G472" s="14"/>
      <c r="H472" s="205">
        <v>17.280000000000001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4" customFormat="1">
      <c r="A473" s="14"/>
      <c r="B473" s="202"/>
      <c r="C473" s="14"/>
      <c r="D473" s="195" t="s">
        <v>264</v>
      </c>
      <c r="E473" s="203" t="s">
        <v>1</v>
      </c>
      <c r="F473" s="204" t="s">
        <v>603</v>
      </c>
      <c r="G473" s="14"/>
      <c r="H473" s="205">
        <v>17.280000000000001</v>
      </c>
      <c r="I473" s="206"/>
      <c r="J473" s="14"/>
      <c r="K473" s="14"/>
      <c r="L473" s="202"/>
      <c r="M473" s="207"/>
      <c r="N473" s="208"/>
      <c r="O473" s="208"/>
      <c r="P473" s="208"/>
      <c r="Q473" s="208"/>
      <c r="R473" s="208"/>
      <c r="S473" s="208"/>
      <c r="T473" s="209"/>
      <c r="U473" s="14"/>
      <c r="V473" s="14"/>
      <c r="W473" s="14"/>
      <c r="X473" s="14"/>
      <c r="Y473" s="14"/>
      <c r="Z473" s="14"/>
      <c r="AA473" s="14"/>
      <c r="AB473" s="14"/>
      <c r="AC473" s="14"/>
      <c r="AD473" s="14"/>
      <c r="AE473" s="14"/>
      <c r="AT473" s="203" t="s">
        <v>264</v>
      </c>
      <c r="AU473" s="203" t="s">
        <v>85</v>
      </c>
      <c r="AV473" s="14" t="s">
        <v>85</v>
      </c>
      <c r="AW473" s="14" t="s">
        <v>32</v>
      </c>
      <c r="AX473" s="14" t="s">
        <v>75</v>
      </c>
      <c r="AY473" s="203" t="s">
        <v>253</v>
      </c>
    </row>
    <row r="474" s="14" customFormat="1">
      <c r="A474" s="14"/>
      <c r="B474" s="202"/>
      <c r="C474" s="14"/>
      <c r="D474" s="195" t="s">
        <v>264</v>
      </c>
      <c r="E474" s="203" t="s">
        <v>1</v>
      </c>
      <c r="F474" s="204" t="s">
        <v>603</v>
      </c>
      <c r="G474" s="14"/>
      <c r="H474" s="205">
        <v>17.280000000000001</v>
      </c>
      <c r="I474" s="206"/>
      <c r="J474" s="14"/>
      <c r="K474" s="14"/>
      <c r="L474" s="202"/>
      <c r="M474" s="207"/>
      <c r="N474" s="208"/>
      <c r="O474" s="208"/>
      <c r="P474" s="208"/>
      <c r="Q474" s="208"/>
      <c r="R474" s="208"/>
      <c r="S474" s="208"/>
      <c r="T474" s="209"/>
      <c r="U474" s="14"/>
      <c r="V474" s="14"/>
      <c r="W474" s="14"/>
      <c r="X474" s="14"/>
      <c r="Y474" s="14"/>
      <c r="Z474" s="14"/>
      <c r="AA474" s="14"/>
      <c r="AB474" s="14"/>
      <c r="AC474" s="14"/>
      <c r="AD474" s="14"/>
      <c r="AE474" s="14"/>
      <c r="AT474" s="203" t="s">
        <v>264</v>
      </c>
      <c r="AU474" s="203" t="s">
        <v>85</v>
      </c>
      <c r="AV474" s="14" t="s">
        <v>85</v>
      </c>
      <c r="AW474" s="14" t="s">
        <v>32</v>
      </c>
      <c r="AX474" s="14" t="s">
        <v>75</v>
      </c>
      <c r="AY474" s="203" t="s">
        <v>253</v>
      </c>
    </row>
    <row r="475" s="14" customFormat="1">
      <c r="A475" s="14"/>
      <c r="B475" s="202"/>
      <c r="C475" s="14"/>
      <c r="D475" s="195" t="s">
        <v>264</v>
      </c>
      <c r="E475" s="203" t="s">
        <v>1</v>
      </c>
      <c r="F475" s="204" t="s">
        <v>603</v>
      </c>
      <c r="G475" s="14"/>
      <c r="H475" s="205">
        <v>17.280000000000001</v>
      </c>
      <c r="I475" s="206"/>
      <c r="J475" s="14"/>
      <c r="K475" s="14"/>
      <c r="L475" s="202"/>
      <c r="M475" s="207"/>
      <c r="N475" s="208"/>
      <c r="O475" s="208"/>
      <c r="P475" s="208"/>
      <c r="Q475" s="208"/>
      <c r="R475" s="208"/>
      <c r="S475" s="208"/>
      <c r="T475" s="209"/>
      <c r="U475" s="14"/>
      <c r="V475" s="14"/>
      <c r="W475" s="14"/>
      <c r="X475" s="14"/>
      <c r="Y475" s="14"/>
      <c r="Z475" s="14"/>
      <c r="AA475" s="14"/>
      <c r="AB475" s="14"/>
      <c r="AC475" s="14"/>
      <c r="AD475" s="14"/>
      <c r="AE475" s="14"/>
      <c r="AT475" s="203" t="s">
        <v>264</v>
      </c>
      <c r="AU475" s="203" t="s">
        <v>85</v>
      </c>
      <c r="AV475" s="14" t="s">
        <v>85</v>
      </c>
      <c r="AW475" s="14" t="s">
        <v>32</v>
      </c>
      <c r="AX475" s="14" t="s">
        <v>75</v>
      </c>
      <c r="AY475" s="203" t="s">
        <v>253</v>
      </c>
    </row>
    <row r="476" s="14" customFormat="1">
      <c r="A476" s="14"/>
      <c r="B476" s="202"/>
      <c r="C476" s="14"/>
      <c r="D476" s="195" t="s">
        <v>264</v>
      </c>
      <c r="E476" s="203" t="s">
        <v>1</v>
      </c>
      <c r="F476" s="204" t="s">
        <v>603</v>
      </c>
      <c r="G476" s="14"/>
      <c r="H476" s="205">
        <v>17.280000000000001</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32</v>
      </c>
      <c r="AX476" s="14" t="s">
        <v>75</v>
      </c>
      <c r="AY476" s="203" t="s">
        <v>253</v>
      </c>
    </row>
    <row r="477" s="14" customFormat="1">
      <c r="A477" s="14"/>
      <c r="B477" s="202"/>
      <c r="C477" s="14"/>
      <c r="D477" s="195" t="s">
        <v>264</v>
      </c>
      <c r="E477" s="203" t="s">
        <v>1</v>
      </c>
      <c r="F477" s="204" t="s">
        <v>603</v>
      </c>
      <c r="G477" s="14"/>
      <c r="H477" s="205">
        <v>17.280000000000001</v>
      </c>
      <c r="I477" s="206"/>
      <c r="J477" s="14"/>
      <c r="K477" s="14"/>
      <c r="L477" s="202"/>
      <c r="M477" s="207"/>
      <c r="N477" s="208"/>
      <c r="O477" s="208"/>
      <c r="P477" s="208"/>
      <c r="Q477" s="208"/>
      <c r="R477" s="208"/>
      <c r="S477" s="208"/>
      <c r="T477" s="209"/>
      <c r="U477" s="14"/>
      <c r="V477" s="14"/>
      <c r="W477" s="14"/>
      <c r="X477" s="14"/>
      <c r="Y477" s="14"/>
      <c r="Z477" s="14"/>
      <c r="AA477" s="14"/>
      <c r="AB477" s="14"/>
      <c r="AC477" s="14"/>
      <c r="AD477" s="14"/>
      <c r="AE477" s="14"/>
      <c r="AT477" s="203" t="s">
        <v>264</v>
      </c>
      <c r="AU477" s="203" t="s">
        <v>85</v>
      </c>
      <c r="AV477" s="14" t="s">
        <v>85</v>
      </c>
      <c r="AW477" s="14" t="s">
        <v>32</v>
      </c>
      <c r="AX477" s="14" t="s">
        <v>75</v>
      </c>
      <c r="AY477" s="203" t="s">
        <v>253</v>
      </c>
    </row>
    <row r="478" s="14" customFormat="1">
      <c r="A478" s="14"/>
      <c r="B478" s="202"/>
      <c r="C478" s="14"/>
      <c r="D478" s="195" t="s">
        <v>264</v>
      </c>
      <c r="E478" s="203" t="s">
        <v>1</v>
      </c>
      <c r="F478" s="204" t="s">
        <v>603</v>
      </c>
      <c r="G478" s="14"/>
      <c r="H478" s="205">
        <v>17.280000000000001</v>
      </c>
      <c r="I478" s="206"/>
      <c r="J478" s="14"/>
      <c r="K478" s="14"/>
      <c r="L478" s="202"/>
      <c r="M478" s="207"/>
      <c r="N478" s="208"/>
      <c r="O478" s="208"/>
      <c r="P478" s="208"/>
      <c r="Q478" s="208"/>
      <c r="R478" s="208"/>
      <c r="S478" s="208"/>
      <c r="T478" s="209"/>
      <c r="U478" s="14"/>
      <c r="V478" s="14"/>
      <c r="W478" s="14"/>
      <c r="X478" s="14"/>
      <c r="Y478" s="14"/>
      <c r="Z478" s="14"/>
      <c r="AA478" s="14"/>
      <c r="AB478" s="14"/>
      <c r="AC478" s="14"/>
      <c r="AD478" s="14"/>
      <c r="AE478" s="14"/>
      <c r="AT478" s="203" t="s">
        <v>264</v>
      </c>
      <c r="AU478" s="203" t="s">
        <v>85</v>
      </c>
      <c r="AV478" s="14" t="s">
        <v>85</v>
      </c>
      <c r="AW478" s="14" t="s">
        <v>32</v>
      </c>
      <c r="AX478" s="14" t="s">
        <v>75</v>
      </c>
      <c r="AY478" s="203" t="s">
        <v>253</v>
      </c>
    </row>
    <row r="479" s="14" customFormat="1">
      <c r="A479" s="14"/>
      <c r="B479" s="202"/>
      <c r="C479" s="14"/>
      <c r="D479" s="195" t="s">
        <v>264</v>
      </c>
      <c r="E479" s="203" t="s">
        <v>1</v>
      </c>
      <c r="F479" s="204" t="s">
        <v>603</v>
      </c>
      <c r="G479" s="14"/>
      <c r="H479" s="205">
        <v>17.280000000000001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4" customFormat="1">
      <c r="A480" s="14"/>
      <c r="B480" s="202"/>
      <c r="C480" s="14"/>
      <c r="D480" s="195" t="s">
        <v>264</v>
      </c>
      <c r="E480" s="203" t="s">
        <v>1</v>
      </c>
      <c r="F480" s="204" t="s">
        <v>605</v>
      </c>
      <c r="G480" s="14"/>
      <c r="H480" s="205">
        <v>32.399999999999999</v>
      </c>
      <c r="I480" s="206"/>
      <c r="J480" s="14"/>
      <c r="K480" s="14"/>
      <c r="L480" s="202"/>
      <c r="M480" s="207"/>
      <c r="N480" s="208"/>
      <c r="O480" s="208"/>
      <c r="P480" s="208"/>
      <c r="Q480" s="208"/>
      <c r="R480" s="208"/>
      <c r="S480" s="208"/>
      <c r="T480" s="209"/>
      <c r="U480" s="14"/>
      <c r="V480" s="14"/>
      <c r="W480" s="14"/>
      <c r="X480" s="14"/>
      <c r="Y480" s="14"/>
      <c r="Z480" s="14"/>
      <c r="AA480" s="14"/>
      <c r="AB480" s="14"/>
      <c r="AC480" s="14"/>
      <c r="AD480" s="14"/>
      <c r="AE480" s="14"/>
      <c r="AT480" s="203" t="s">
        <v>264</v>
      </c>
      <c r="AU480" s="203" t="s">
        <v>85</v>
      </c>
      <c r="AV480" s="14" t="s">
        <v>85</v>
      </c>
      <c r="AW480" s="14" t="s">
        <v>32</v>
      </c>
      <c r="AX480" s="14" t="s">
        <v>75</v>
      </c>
      <c r="AY480" s="203" t="s">
        <v>253</v>
      </c>
    </row>
    <row r="481" s="14" customFormat="1">
      <c r="A481" s="14"/>
      <c r="B481" s="202"/>
      <c r="C481" s="14"/>
      <c r="D481" s="195" t="s">
        <v>264</v>
      </c>
      <c r="E481" s="203" t="s">
        <v>1</v>
      </c>
      <c r="F481" s="204" t="s">
        <v>606</v>
      </c>
      <c r="G481" s="14"/>
      <c r="H481" s="205">
        <v>18.059999999999999</v>
      </c>
      <c r="I481" s="206"/>
      <c r="J481" s="14"/>
      <c r="K481" s="14"/>
      <c r="L481" s="202"/>
      <c r="M481" s="207"/>
      <c r="N481" s="208"/>
      <c r="O481" s="208"/>
      <c r="P481" s="208"/>
      <c r="Q481" s="208"/>
      <c r="R481" s="208"/>
      <c r="S481" s="208"/>
      <c r="T481" s="209"/>
      <c r="U481" s="14"/>
      <c r="V481" s="14"/>
      <c r="W481" s="14"/>
      <c r="X481" s="14"/>
      <c r="Y481" s="14"/>
      <c r="Z481" s="14"/>
      <c r="AA481" s="14"/>
      <c r="AB481" s="14"/>
      <c r="AC481" s="14"/>
      <c r="AD481" s="14"/>
      <c r="AE481" s="14"/>
      <c r="AT481" s="203" t="s">
        <v>264</v>
      </c>
      <c r="AU481" s="203" t="s">
        <v>85</v>
      </c>
      <c r="AV481" s="14" t="s">
        <v>85</v>
      </c>
      <c r="AW481" s="14" t="s">
        <v>32</v>
      </c>
      <c r="AX481" s="14" t="s">
        <v>75</v>
      </c>
      <c r="AY481" s="203" t="s">
        <v>253</v>
      </c>
    </row>
    <row r="482" s="14" customFormat="1">
      <c r="A482" s="14"/>
      <c r="B482" s="202"/>
      <c r="C482" s="14"/>
      <c r="D482" s="195" t="s">
        <v>264</v>
      </c>
      <c r="E482" s="203" t="s">
        <v>1</v>
      </c>
      <c r="F482" s="204" t="s">
        <v>607</v>
      </c>
      <c r="G482" s="14"/>
      <c r="H482" s="205">
        <v>16.920000000000002</v>
      </c>
      <c r="I482" s="206"/>
      <c r="J482" s="14"/>
      <c r="K482" s="14"/>
      <c r="L482" s="202"/>
      <c r="M482" s="207"/>
      <c r="N482" s="208"/>
      <c r="O482" s="208"/>
      <c r="P482" s="208"/>
      <c r="Q482" s="208"/>
      <c r="R482" s="208"/>
      <c r="S482" s="208"/>
      <c r="T482" s="209"/>
      <c r="U482" s="14"/>
      <c r="V482" s="14"/>
      <c r="W482" s="14"/>
      <c r="X482" s="14"/>
      <c r="Y482" s="14"/>
      <c r="Z482" s="14"/>
      <c r="AA482" s="14"/>
      <c r="AB482" s="14"/>
      <c r="AC482" s="14"/>
      <c r="AD482" s="14"/>
      <c r="AE482" s="14"/>
      <c r="AT482" s="203" t="s">
        <v>264</v>
      </c>
      <c r="AU482" s="203" t="s">
        <v>85</v>
      </c>
      <c r="AV482" s="14" t="s">
        <v>85</v>
      </c>
      <c r="AW482" s="14" t="s">
        <v>32</v>
      </c>
      <c r="AX482" s="14" t="s">
        <v>75</v>
      </c>
      <c r="AY482" s="203" t="s">
        <v>253</v>
      </c>
    </row>
    <row r="483" s="15" customFormat="1">
      <c r="A483" s="15"/>
      <c r="B483" s="210"/>
      <c r="C483" s="15"/>
      <c r="D483" s="195" t="s">
        <v>264</v>
      </c>
      <c r="E483" s="211" t="s">
        <v>1</v>
      </c>
      <c r="F483" s="212" t="s">
        <v>268</v>
      </c>
      <c r="G483" s="15"/>
      <c r="H483" s="213">
        <v>387.05999999999995</v>
      </c>
      <c r="I483" s="214"/>
      <c r="J483" s="15"/>
      <c r="K483" s="15"/>
      <c r="L483" s="210"/>
      <c r="M483" s="215"/>
      <c r="N483" s="216"/>
      <c r="O483" s="216"/>
      <c r="P483" s="216"/>
      <c r="Q483" s="216"/>
      <c r="R483" s="216"/>
      <c r="S483" s="216"/>
      <c r="T483" s="217"/>
      <c r="U483" s="15"/>
      <c r="V483" s="15"/>
      <c r="W483" s="15"/>
      <c r="X483" s="15"/>
      <c r="Y483" s="15"/>
      <c r="Z483" s="15"/>
      <c r="AA483" s="15"/>
      <c r="AB483" s="15"/>
      <c r="AC483" s="15"/>
      <c r="AD483" s="15"/>
      <c r="AE483" s="15"/>
      <c r="AT483" s="211" t="s">
        <v>264</v>
      </c>
      <c r="AU483" s="211" t="s">
        <v>85</v>
      </c>
      <c r="AV483" s="15" t="s">
        <v>109</v>
      </c>
      <c r="AW483" s="15" t="s">
        <v>32</v>
      </c>
      <c r="AX483" s="15" t="s">
        <v>82</v>
      </c>
      <c r="AY483" s="211" t="s">
        <v>253</v>
      </c>
    </row>
    <row r="484" s="2" customFormat="1" ht="66.75" customHeight="1">
      <c r="A484" s="38"/>
      <c r="B484" s="180"/>
      <c r="C484" s="181" t="s">
        <v>608</v>
      </c>
      <c r="D484" s="181" t="s">
        <v>258</v>
      </c>
      <c r="E484" s="182" t="s">
        <v>609</v>
      </c>
      <c r="F484" s="183" t="s">
        <v>610</v>
      </c>
      <c r="G484" s="184" t="s">
        <v>279</v>
      </c>
      <c r="H484" s="185">
        <v>646.62</v>
      </c>
      <c r="I484" s="186"/>
      <c r="J484" s="187">
        <f>ROUND(I484*H484,2)</f>
        <v>0</v>
      </c>
      <c r="K484" s="183" t="s">
        <v>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611</v>
      </c>
    </row>
    <row r="485" s="13" customFormat="1">
      <c r="A485" s="13"/>
      <c r="B485" s="194"/>
      <c r="C485" s="13"/>
      <c r="D485" s="195" t="s">
        <v>264</v>
      </c>
      <c r="E485" s="196" t="s">
        <v>1</v>
      </c>
      <c r="F485" s="197" t="s">
        <v>545</v>
      </c>
      <c r="G485" s="13"/>
      <c r="H485" s="196" t="s">
        <v>1</v>
      </c>
      <c r="I485" s="198"/>
      <c r="J485" s="13"/>
      <c r="K485" s="13"/>
      <c r="L485" s="194"/>
      <c r="M485" s="199"/>
      <c r="N485" s="200"/>
      <c r="O485" s="200"/>
      <c r="P485" s="200"/>
      <c r="Q485" s="200"/>
      <c r="R485" s="200"/>
      <c r="S485" s="200"/>
      <c r="T485" s="201"/>
      <c r="U485" s="13"/>
      <c r="V485" s="13"/>
      <c r="W485" s="13"/>
      <c r="X485" s="13"/>
      <c r="Y485" s="13"/>
      <c r="Z485" s="13"/>
      <c r="AA485" s="13"/>
      <c r="AB485" s="13"/>
      <c r="AC485" s="13"/>
      <c r="AD485" s="13"/>
      <c r="AE485" s="13"/>
      <c r="AT485" s="196" t="s">
        <v>264</v>
      </c>
      <c r="AU485" s="196" t="s">
        <v>85</v>
      </c>
      <c r="AV485" s="13" t="s">
        <v>82</v>
      </c>
      <c r="AW485" s="13" t="s">
        <v>32</v>
      </c>
      <c r="AX485" s="13" t="s">
        <v>75</v>
      </c>
      <c r="AY485" s="196" t="s">
        <v>253</v>
      </c>
    </row>
    <row r="486" s="14" customFormat="1">
      <c r="A486" s="14"/>
      <c r="B486" s="202"/>
      <c r="C486" s="14"/>
      <c r="D486" s="195" t="s">
        <v>264</v>
      </c>
      <c r="E486" s="203" t="s">
        <v>1</v>
      </c>
      <c r="F486" s="204" t="s">
        <v>612</v>
      </c>
      <c r="G486" s="14"/>
      <c r="H486" s="205">
        <v>18.399999999999999</v>
      </c>
      <c r="I486" s="206"/>
      <c r="J486" s="14"/>
      <c r="K486" s="14"/>
      <c r="L486" s="202"/>
      <c r="M486" s="207"/>
      <c r="N486" s="208"/>
      <c r="O486" s="208"/>
      <c r="P486" s="208"/>
      <c r="Q486" s="208"/>
      <c r="R486" s="208"/>
      <c r="S486" s="208"/>
      <c r="T486" s="209"/>
      <c r="U486" s="14"/>
      <c r="V486" s="14"/>
      <c r="W486" s="14"/>
      <c r="X486" s="14"/>
      <c r="Y486" s="14"/>
      <c r="Z486" s="14"/>
      <c r="AA486" s="14"/>
      <c r="AB486" s="14"/>
      <c r="AC486" s="14"/>
      <c r="AD486" s="14"/>
      <c r="AE486" s="14"/>
      <c r="AT486" s="203" t="s">
        <v>264</v>
      </c>
      <c r="AU486" s="203" t="s">
        <v>85</v>
      </c>
      <c r="AV486" s="14" t="s">
        <v>85</v>
      </c>
      <c r="AW486" s="14" t="s">
        <v>32</v>
      </c>
      <c r="AX486" s="14" t="s">
        <v>75</v>
      </c>
      <c r="AY486" s="203" t="s">
        <v>253</v>
      </c>
    </row>
    <row r="487" s="14" customFormat="1">
      <c r="A487" s="14"/>
      <c r="B487" s="202"/>
      <c r="C487" s="14"/>
      <c r="D487" s="195" t="s">
        <v>264</v>
      </c>
      <c r="E487" s="203" t="s">
        <v>1</v>
      </c>
      <c r="F487" s="204" t="s">
        <v>613</v>
      </c>
      <c r="G487" s="14"/>
      <c r="H487" s="205">
        <v>18.210000000000001</v>
      </c>
      <c r="I487" s="206"/>
      <c r="J487" s="14"/>
      <c r="K487" s="14"/>
      <c r="L487" s="202"/>
      <c r="M487" s="207"/>
      <c r="N487" s="208"/>
      <c r="O487" s="208"/>
      <c r="P487" s="208"/>
      <c r="Q487" s="208"/>
      <c r="R487" s="208"/>
      <c r="S487" s="208"/>
      <c r="T487" s="209"/>
      <c r="U487" s="14"/>
      <c r="V487" s="14"/>
      <c r="W487" s="14"/>
      <c r="X487" s="14"/>
      <c r="Y487" s="14"/>
      <c r="Z487" s="14"/>
      <c r="AA487" s="14"/>
      <c r="AB487" s="14"/>
      <c r="AC487" s="14"/>
      <c r="AD487" s="14"/>
      <c r="AE487" s="14"/>
      <c r="AT487" s="203" t="s">
        <v>264</v>
      </c>
      <c r="AU487" s="203" t="s">
        <v>85</v>
      </c>
      <c r="AV487" s="14" t="s">
        <v>85</v>
      </c>
      <c r="AW487" s="14" t="s">
        <v>32</v>
      </c>
      <c r="AX487" s="14" t="s">
        <v>75</v>
      </c>
      <c r="AY487" s="203" t="s">
        <v>253</v>
      </c>
    </row>
    <row r="488" s="14" customFormat="1">
      <c r="A488" s="14"/>
      <c r="B488" s="202"/>
      <c r="C488" s="14"/>
      <c r="D488" s="195" t="s">
        <v>264</v>
      </c>
      <c r="E488" s="203" t="s">
        <v>1</v>
      </c>
      <c r="F488" s="204" t="s">
        <v>614</v>
      </c>
      <c r="G488" s="14"/>
      <c r="H488" s="205">
        <v>51.859999999999999</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4" customFormat="1">
      <c r="A489" s="14"/>
      <c r="B489" s="202"/>
      <c r="C489" s="14"/>
      <c r="D489" s="195" t="s">
        <v>264</v>
      </c>
      <c r="E489" s="203" t="s">
        <v>1</v>
      </c>
      <c r="F489" s="204" t="s">
        <v>615</v>
      </c>
      <c r="G489" s="14"/>
      <c r="H489" s="205">
        <v>51.659999999999997</v>
      </c>
      <c r="I489" s="206"/>
      <c r="J489" s="14"/>
      <c r="K489" s="14"/>
      <c r="L489" s="202"/>
      <c r="M489" s="207"/>
      <c r="N489" s="208"/>
      <c r="O489" s="208"/>
      <c r="P489" s="208"/>
      <c r="Q489" s="208"/>
      <c r="R489" s="208"/>
      <c r="S489" s="208"/>
      <c r="T489" s="209"/>
      <c r="U489" s="14"/>
      <c r="V489" s="14"/>
      <c r="W489" s="14"/>
      <c r="X489" s="14"/>
      <c r="Y489" s="14"/>
      <c r="Z489" s="14"/>
      <c r="AA489" s="14"/>
      <c r="AB489" s="14"/>
      <c r="AC489" s="14"/>
      <c r="AD489" s="14"/>
      <c r="AE489" s="14"/>
      <c r="AT489" s="203" t="s">
        <v>264</v>
      </c>
      <c r="AU489" s="203" t="s">
        <v>85</v>
      </c>
      <c r="AV489" s="14" t="s">
        <v>85</v>
      </c>
      <c r="AW489" s="14" t="s">
        <v>32</v>
      </c>
      <c r="AX489" s="14" t="s">
        <v>75</v>
      </c>
      <c r="AY489" s="203" t="s">
        <v>253</v>
      </c>
    </row>
    <row r="490" s="14" customFormat="1">
      <c r="A490" s="14"/>
      <c r="B490" s="202"/>
      <c r="C490" s="14"/>
      <c r="D490" s="195" t="s">
        <v>264</v>
      </c>
      <c r="E490" s="203" t="s">
        <v>1</v>
      </c>
      <c r="F490" s="204" t="s">
        <v>616</v>
      </c>
      <c r="G490" s="14"/>
      <c r="H490" s="205">
        <v>34.880000000000003</v>
      </c>
      <c r="I490" s="206"/>
      <c r="J490" s="14"/>
      <c r="K490" s="14"/>
      <c r="L490" s="202"/>
      <c r="M490" s="207"/>
      <c r="N490" s="208"/>
      <c r="O490" s="208"/>
      <c r="P490" s="208"/>
      <c r="Q490" s="208"/>
      <c r="R490" s="208"/>
      <c r="S490" s="208"/>
      <c r="T490" s="209"/>
      <c r="U490" s="14"/>
      <c r="V490" s="14"/>
      <c r="W490" s="14"/>
      <c r="X490" s="14"/>
      <c r="Y490" s="14"/>
      <c r="Z490" s="14"/>
      <c r="AA490" s="14"/>
      <c r="AB490" s="14"/>
      <c r="AC490" s="14"/>
      <c r="AD490" s="14"/>
      <c r="AE490" s="14"/>
      <c r="AT490" s="203" t="s">
        <v>264</v>
      </c>
      <c r="AU490" s="203" t="s">
        <v>85</v>
      </c>
      <c r="AV490" s="14" t="s">
        <v>85</v>
      </c>
      <c r="AW490" s="14" t="s">
        <v>32</v>
      </c>
      <c r="AX490" s="14" t="s">
        <v>75</v>
      </c>
      <c r="AY490" s="203" t="s">
        <v>253</v>
      </c>
    </row>
    <row r="491" s="14" customFormat="1">
      <c r="A491" s="14"/>
      <c r="B491" s="202"/>
      <c r="C491" s="14"/>
      <c r="D491" s="195" t="s">
        <v>264</v>
      </c>
      <c r="E491" s="203" t="s">
        <v>1</v>
      </c>
      <c r="F491" s="204" t="s">
        <v>617</v>
      </c>
      <c r="G491" s="14"/>
      <c r="H491" s="205">
        <v>14.039999999999999</v>
      </c>
      <c r="I491" s="206"/>
      <c r="J491" s="14"/>
      <c r="K491" s="14"/>
      <c r="L491" s="202"/>
      <c r="M491" s="207"/>
      <c r="N491" s="208"/>
      <c r="O491" s="208"/>
      <c r="P491" s="208"/>
      <c r="Q491" s="208"/>
      <c r="R491" s="208"/>
      <c r="S491" s="208"/>
      <c r="T491" s="209"/>
      <c r="U491" s="14"/>
      <c r="V491" s="14"/>
      <c r="W491" s="14"/>
      <c r="X491" s="14"/>
      <c r="Y491" s="14"/>
      <c r="Z491" s="14"/>
      <c r="AA491" s="14"/>
      <c r="AB491" s="14"/>
      <c r="AC491" s="14"/>
      <c r="AD491" s="14"/>
      <c r="AE491" s="14"/>
      <c r="AT491" s="203" t="s">
        <v>264</v>
      </c>
      <c r="AU491" s="203" t="s">
        <v>85</v>
      </c>
      <c r="AV491" s="14" t="s">
        <v>85</v>
      </c>
      <c r="AW491" s="14" t="s">
        <v>32</v>
      </c>
      <c r="AX491" s="14" t="s">
        <v>75</v>
      </c>
      <c r="AY491" s="203" t="s">
        <v>253</v>
      </c>
    </row>
    <row r="492" s="14" customFormat="1">
      <c r="A492" s="14"/>
      <c r="B492" s="202"/>
      <c r="C492" s="14"/>
      <c r="D492" s="195" t="s">
        <v>264</v>
      </c>
      <c r="E492" s="203" t="s">
        <v>1</v>
      </c>
      <c r="F492" s="204" t="s">
        <v>618</v>
      </c>
      <c r="G492" s="14"/>
      <c r="H492" s="205">
        <v>2.8999999999999999</v>
      </c>
      <c r="I492" s="206"/>
      <c r="J492" s="14"/>
      <c r="K492" s="14"/>
      <c r="L492" s="202"/>
      <c r="M492" s="207"/>
      <c r="N492" s="208"/>
      <c r="O492" s="208"/>
      <c r="P492" s="208"/>
      <c r="Q492" s="208"/>
      <c r="R492" s="208"/>
      <c r="S492" s="208"/>
      <c r="T492" s="209"/>
      <c r="U492" s="14"/>
      <c r="V492" s="14"/>
      <c r="W492" s="14"/>
      <c r="X492" s="14"/>
      <c r="Y492" s="14"/>
      <c r="Z492" s="14"/>
      <c r="AA492" s="14"/>
      <c r="AB492" s="14"/>
      <c r="AC492" s="14"/>
      <c r="AD492" s="14"/>
      <c r="AE492" s="14"/>
      <c r="AT492" s="203" t="s">
        <v>264</v>
      </c>
      <c r="AU492" s="203" t="s">
        <v>85</v>
      </c>
      <c r="AV492" s="14" t="s">
        <v>85</v>
      </c>
      <c r="AW492" s="14" t="s">
        <v>32</v>
      </c>
      <c r="AX492" s="14" t="s">
        <v>75</v>
      </c>
      <c r="AY492" s="203" t="s">
        <v>253</v>
      </c>
    </row>
    <row r="493" s="14" customFormat="1">
      <c r="A493" s="14"/>
      <c r="B493" s="202"/>
      <c r="C493" s="14"/>
      <c r="D493" s="195" t="s">
        <v>264</v>
      </c>
      <c r="E493" s="203" t="s">
        <v>1</v>
      </c>
      <c r="F493" s="204" t="s">
        <v>619</v>
      </c>
      <c r="G493" s="14"/>
      <c r="H493" s="205">
        <v>11.210000000000001</v>
      </c>
      <c r="I493" s="206"/>
      <c r="J493" s="14"/>
      <c r="K493" s="14"/>
      <c r="L493" s="202"/>
      <c r="M493" s="207"/>
      <c r="N493" s="208"/>
      <c r="O493" s="208"/>
      <c r="P493" s="208"/>
      <c r="Q493" s="208"/>
      <c r="R493" s="208"/>
      <c r="S493" s="208"/>
      <c r="T493" s="209"/>
      <c r="U493" s="14"/>
      <c r="V493" s="14"/>
      <c r="W493" s="14"/>
      <c r="X493" s="14"/>
      <c r="Y493" s="14"/>
      <c r="Z493" s="14"/>
      <c r="AA493" s="14"/>
      <c r="AB493" s="14"/>
      <c r="AC493" s="14"/>
      <c r="AD493" s="14"/>
      <c r="AE493" s="14"/>
      <c r="AT493" s="203" t="s">
        <v>264</v>
      </c>
      <c r="AU493" s="203" t="s">
        <v>85</v>
      </c>
      <c r="AV493" s="14" t="s">
        <v>85</v>
      </c>
      <c r="AW493" s="14" t="s">
        <v>32</v>
      </c>
      <c r="AX493" s="14" t="s">
        <v>75</v>
      </c>
      <c r="AY493" s="203" t="s">
        <v>253</v>
      </c>
    </row>
    <row r="494" s="14" customFormat="1">
      <c r="A494" s="14"/>
      <c r="B494" s="202"/>
      <c r="C494" s="14"/>
      <c r="D494" s="195" t="s">
        <v>264</v>
      </c>
      <c r="E494" s="203" t="s">
        <v>1</v>
      </c>
      <c r="F494" s="204" t="s">
        <v>620</v>
      </c>
      <c r="G494" s="14"/>
      <c r="H494" s="205">
        <v>28.800000000000001</v>
      </c>
      <c r="I494" s="206"/>
      <c r="J494" s="14"/>
      <c r="K494" s="14"/>
      <c r="L494" s="202"/>
      <c r="M494" s="207"/>
      <c r="N494" s="208"/>
      <c r="O494" s="208"/>
      <c r="P494" s="208"/>
      <c r="Q494" s="208"/>
      <c r="R494" s="208"/>
      <c r="S494" s="208"/>
      <c r="T494" s="209"/>
      <c r="U494" s="14"/>
      <c r="V494" s="14"/>
      <c r="W494" s="14"/>
      <c r="X494" s="14"/>
      <c r="Y494" s="14"/>
      <c r="Z494" s="14"/>
      <c r="AA494" s="14"/>
      <c r="AB494" s="14"/>
      <c r="AC494" s="14"/>
      <c r="AD494" s="14"/>
      <c r="AE494" s="14"/>
      <c r="AT494" s="203" t="s">
        <v>264</v>
      </c>
      <c r="AU494" s="203" t="s">
        <v>85</v>
      </c>
      <c r="AV494" s="14" t="s">
        <v>85</v>
      </c>
      <c r="AW494" s="14" t="s">
        <v>32</v>
      </c>
      <c r="AX494" s="14" t="s">
        <v>75</v>
      </c>
      <c r="AY494" s="203" t="s">
        <v>253</v>
      </c>
    </row>
    <row r="495" s="14" customFormat="1">
      <c r="A495" s="14"/>
      <c r="B495" s="202"/>
      <c r="C495" s="14"/>
      <c r="D495" s="195" t="s">
        <v>264</v>
      </c>
      <c r="E495" s="203" t="s">
        <v>1</v>
      </c>
      <c r="F495" s="204" t="s">
        <v>621</v>
      </c>
      <c r="G495" s="14"/>
      <c r="H495" s="205">
        <v>11.220000000000001</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622</v>
      </c>
      <c r="G496" s="14"/>
      <c r="H496" s="205">
        <v>14.550000000000001</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623</v>
      </c>
      <c r="G497" s="14"/>
      <c r="H497" s="205">
        <v>23.010000000000002</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624</v>
      </c>
      <c r="G498" s="14"/>
      <c r="H498" s="205">
        <v>10.57</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625</v>
      </c>
      <c r="G499" s="14"/>
      <c r="H499" s="205">
        <v>8.1799999999999997</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626</v>
      </c>
      <c r="G500" s="14"/>
      <c r="H500" s="205">
        <v>205.78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627</v>
      </c>
      <c r="G501" s="14"/>
      <c r="H501" s="205">
        <v>11.25</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628</v>
      </c>
      <c r="G502" s="14"/>
      <c r="H502" s="205">
        <v>7.0099999999999998</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629</v>
      </c>
      <c r="G503" s="14"/>
      <c r="H503" s="205">
        <v>2.1499999999999999</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630</v>
      </c>
      <c r="G504" s="14"/>
      <c r="H504" s="205">
        <v>5.6699999999999999</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631</v>
      </c>
      <c r="G505" s="14"/>
      <c r="H505" s="205">
        <v>2.1899999999999999</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632</v>
      </c>
      <c r="G506" s="14"/>
      <c r="H506" s="205">
        <v>1.8100000000000001</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4" customFormat="1">
      <c r="A507" s="14"/>
      <c r="B507" s="202"/>
      <c r="C507" s="14"/>
      <c r="D507" s="195" t="s">
        <v>264</v>
      </c>
      <c r="E507" s="203" t="s">
        <v>1</v>
      </c>
      <c r="F507" s="204" t="s">
        <v>633</v>
      </c>
      <c r="G507" s="14"/>
      <c r="H507" s="205">
        <v>6.1799999999999997</v>
      </c>
      <c r="I507" s="206"/>
      <c r="J507" s="14"/>
      <c r="K507" s="14"/>
      <c r="L507" s="202"/>
      <c r="M507" s="207"/>
      <c r="N507" s="208"/>
      <c r="O507" s="208"/>
      <c r="P507" s="208"/>
      <c r="Q507" s="208"/>
      <c r="R507" s="208"/>
      <c r="S507" s="208"/>
      <c r="T507" s="209"/>
      <c r="U507" s="14"/>
      <c r="V507" s="14"/>
      <c r="W507" s="14"/>
      <c r="X507" s="14"/>
      <c r="Y507" s="14"/>
      <c r="Z507" s="14"/>
      <c r="AA507" s="14"/>
      <c r="AB507" s="14"/>
      <c r="AC507" s="14"/>
      <c r="AD507" s="14"/>
      <c r="AE507" s="14"/>
      <c r="AT507" s="203" t="s">
        <v>264</v>
      </c>
      <c r="AU507" s="203" t="s">
        <v>85</v>
      </c>
      <c r="AV507" s="14" t="s">
        <v>85</v>
      </c>
      <c r="AW507" s="14" t="s">
        <v>32</v>
      </c>
      <c r="AX507" s="14" t="s">
        <v>75</v>
      </c>
      <c r="AY507" s="203" t="s">
        <v>253</v>
      </c>
    </row>
    <row r="508" s="14" customFormat="1">
      <c r="A508" s="14"/>
      <c r="B508" s="202"/>
      <c r="C508" s="14"/>
      <c r="D508" s="195" t="s">
        <v>264</v>
      </c>
      <c r="E508" s="203" t="s">
        <v>1</v>
      </c>
      <c r="F508" s="204" t="s">
        <v>634</v>
      </c>
      <c r="G508" s="14"/>
      <c r="H508" s="205">
        <v>1.9199999999999999</v>
      </c>
      <c r="I508" s="206"/>
      <c r="J508" s="14"/>
      <c r="K508" s="14"/>
      <c r="L508" s="202"/>
      <c r="M508" s="207"/>
      <c r="N508" s="208"/>
      <c r="O508" s="208"/>
      <c r="P508" s="208"/>
      <c r="Q508" s="208"/>
      <c r="R508" s="208"/>
      <c r="S508" s="208"/>
      <c r="T508" s="209"/>
      <c r="U508" s="14"/>
      <c r="V508" s="14"/>
      <c r="W508" s="14"/>
      <c r="X508" s="14"/>
      <c r="Y508" s="14"/>
      <c r="Z508" s="14"/>
      <c r="AA508" s="14"/>
      <c r="AB508" s="14"/>
      <c r="AC508" s="14"/>
      <c r="AD508" s="14"/>
      <c r="AE508" s="14"/>
      <c r="AT508" s="203" t="s">
        <v>264</v>
      </c>
      <c r="AU508" s="203" t="s">
        <v>85</v>
      </c>
      <c r="AV508" s="14" t="s">
        <v>85</v>
      </c>
      <c r="AW508" s="14" t="s">
        <v>32</v>
      </c>
      <c r="AX508" s="14" t="s">
        <v>75</v>
      </c>
      <c r="AY508" s="203" t="s">
        <v>253</v>
      </c>
    </row>
    <row r="509" s="14" customFormat="1">
      <c r="A509" s="14"/>
      <c r="B509" s="202"/>
      <c r="C509" s="14"/>
      <c r="D509" s="195" t="s">
        <v>264</v>
      </c>
      <c r="E509" s="203" t="s">
        <v>1</v>
      </c>
      <c r="F509" s="204" t="s">
        <v>635</v>
      </c>
      <c r="G509" s="14"/>
      <c r="H509" s="205">
        <v>2.2200000000000002</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4" customFormat="1">
      <c r="A510" s="14"/>
      <c r="B510" s="202"/>
      <c r="C510" s="14"/>
      <c r="D510" s="195" t="s">
        <v>264</v>
      </c>
      <c r="E510" s="203" t="s">
        <v>1</v>
      </c>
      <c r="F510" s="204" t="s">
        <v>636</v>
      </c>
      <c r="G510" s="14"/>
      <c r="H510" s="205">
        <v>1.24</v>
      </c>
      <c r="I510" s="206"/>
      <c r="J510" s="14"/>
      <c r="K510" s="14"/>
      <c r="L510" s="202"/>
      <c r="M510" s="207"/>
      <c r="N510" s="208"/>
      <c r="O510" s="208"/>
      <c r="P510" s="208"/>
      <c r="Q510" s="208"/>
      <c r="R510" s="208"/>
      <c r="S510" s="208"/>
      <c r="T510" s="209"/>
      <c r="U510" s="14"/>
      <c r="V510" s="14"/>
      <c r="W510" s="14"/>
      <c r="X510" s="14"/>
      <c r="Y510" s="14"/>
      <c r="Z510" s="14"/>
      <c r="AA510" s="14"/>
      <c r="AB510" s="14"/>
      <c r="AC510" s="14"/>
      <c r="AD510" s="14"/>
      <c r="AE510" s="14"/>
      <c r="AT510" s="203" t="s">
        <v>264</v>
      </c>
      <c r="AU510" s="203" t="s">
        <v>85</v>
      </c>
      <c r="AV510" s="14" t="s">
        <v>85</v>
      </c>
      <c r="AW510" s="14" t="s">
        <v>32</v>
      </c>
      <c r="AX510" s="14" t="s">
        <v>75</v>
      </c>
      <c r="AY510" s="203" t="s">
        <v>253</v>
      </c>
    </row>
    <row r="511" s="14" customFormat="1">
      <c r="A511" s="14"/>
      <c r="B511" s="202"/>
      <c r="C511" s="14"/>
      <c r="D511" s="195" t="s">
        <v>264</v>
      </c>
      <c r="E511" s="203" t="s">
        <v>1</v>
      </c>
      <c r="F511" s="204" t="s">
        <v>637</v>
      </c>
      <c r="G511" s="14"/>
      <c r="H511" s="205">
        <v>28.109999999999999</v>
      </c>
      <c r="I511" s="206"/>
      <c r="J511" s="14"/>
      <c r="K511" s="14"/>
      <c r="L511" s="202"/>
      <c r="M511" s="207"/>
      <c r="N511" s="208"/>
      <c r="O511" s="208"/>
      <c r="P511" s="208"/>
      <c r="Q511" s="208"/>
      <c r="R511" s="208"/>
      <c r="S511" s="208"/>
      <c r="T511" s="209"/>
      <c r="U511" s="14"/>
      <c r="V511" s="14"/>
      <c r="W511" s="14"/>
      <c r="X511" s="14"/>
      <c r="Y511" s="14"/>
      <c r="Z511" s="14"/>
      <c r="AA511" s="14"/>
      <c r="AB511" s="14"/>
      <c r="AC511" s="14"/>
      <c r="AD511" s="14"/>
      <c r="AE511" s="14"/>
      <c r="AT511" s="203" t="s">
        <v>264</v>
      </c>
      <c r="AU511" s="203" t="s">
        <v>85</v>
      </c>
      <c r="AV511" s="14" t="s">
        <v>85</v>
      </c>
      <c r="AW511" s="14" t="s">
        <v>32</v>
      </c>
      <c r="AX511" s="14" t="s">
        <v>75</v>
      </c>
      <c r="AY511" s="203" t="s">
        <v>253</v>
      </c>
    </row>
    <row r="512" s="14" customFormat="1">
      <c r="A512" s="14"/>
      <c r="B512" s="202"/>
      <c r="C512" s="14"/>
      <c r="D512" s="195" t="s">
        <v>264</v>
      </c>
      <c r="E512" s="203" t="s">
        <v>1</v>
      </c>
      <c r="F512" s="204" t="s">
        <v>638</v>
      </c>
      <c r="G512" s="14"/>
      <c r="H512" s="205">
        <v>23.359999999999999</v>
      </c>
      <c r="I512" s="206"/>
      <c r="J512" s="14"/>
      <c r="K512" s="14"/>
      <c r="L512" s="202"/>
      <c r="M512" s="207"/>
      <c r="N512" s="208"/>
      <c r="O512" s="208"/>
      <c r="P512" s="208"/>
      <c r="Q512" s="208"/>
      <c r="R512" s="208"/>
      <c r="S512" s="208"/>
      <c r="T512" s="209"/>
      <c r="U512" s="14"/>
      <c r="V512" s="14"/>
      <c r="W512" s="14"/>
      <c r="X512" s="14"/>
      <c r="Y512" s="14"/>
      <c r="Z512" s="14"/>
      <c r="AA512" s="14"/>
      <c r="AB512" s="14"/>
      <c r="AC512" s="14"/>
      <c r="AD512" s="14"/>
      <c r="AE512" s="14"/>
      <c r="AT512" s="203" t="s">
        <v>264</v>
      </c>
      <c r="AU512" s="203" t="s">
        <v>85</v>
      </c>
      <c r="AV512" s="14" t="s">
        <v>85</v>
      </c>
      <c r="AW512" s="14" t="s">
        <v>32</v>
      </c>
      <c r="AX512" s="14" t="s">
        <v>75</v>
      </c>
      <c r="AY512" s="203" t="s">
        <v>253</v>
      </c>
    </row>
    <row r="513" s="14" customFormat="1">
      <c r="A513" s="14"/>
      <c r="B513" s="202"/>
      <c r="C513" s="14"/>
      <c r="D513" s="195" t="s">
        <v>264</v>
      </c>
      <c r="E513" s="203" t="s">
        <v>1</v>
      </c>
      <c r="F513" s="204" t="s">
        <v>607</v>
      </c>
      <c r="G513" s="14"/>
      <c r="H513" s="205">
        <v>16.920000000000002</v>
      </c>
      <c r="I513" s="206"/>
      <c r="J513" s="14"/>
      <c r="K513" s="14"/>
      <c r="L513" s="202"/>
      <c r="M513" s="207"/>
      <c r="N513" s="208"/>
      <c r="O513" s="208"/>
      <c r="P513" s="208"/>
      <c r="Q513" s="208"/>
      <c r="R513" s="208"/>
      <c r="S513" s="208"/>
      <c r="T513" s="209"/>
      <c r="U513" s="14"/>
      <c r="V513" s="14"/>
      <c r="W513" s="14"/>
      <c r="X513" s="14"/>
      <c r="Y513" s="14"/>
      <c r="Z513" s="14"/>
      <c r="AA513" s="14"/>
      <c r="AB513" s="14"/>
      <c r="AC513" s="14"/>
      <c r="AD513" s="14"/>
      <c r="AE513" s="14"/>
      <c r="AT513" s="203" t="s">
        <v>264</v>
      </c>
      <c r="AU513" s="203" t="s">
        <v>85</v>
      </c>
      <c r="AV513" s="14" t="s">
        <v>85</v>
      </c>
      <c r="AW513" s="14" t="s">
        <v>32</v>
      </c>
      <c r="AX513" s="14" t="s">
        <v>75</v>
      </c>
      <c r="AY513" s="203" t="s">
        <v>253</v>
      </c>
    </row>
    <row r="514" s="14" customFormat="1">
      <c r="A514" s="14"/>
      <c r="B514" s="202"/>
      <c r="C514" s="14"/>
      <c r="D514" s="195" t="s">
        <v>264</v>
      </c>
      <c r="E514" s="203" t="s">
        <v>1</v>
      </c>
      <c r="F514" s="204" t="s">
        <v>639</v>
      </c>
      <c r="G514" s="14"/>
      <c r="H514" s="205">
        <v>24.91</v>
      </c>
      <c r="I514" s="206"/>
      <c r="J514" s="14"/>
      <c r="K514" s="14"/>
      <c r="L514" s="202"/>
      <c r="M514" s="207"/>
      <c r="N514" s="208"/>
      <c r="O514" s="208"/>
      <c r="P514" s="208"/>
      <c r="Q514" s="208"/>
      <c r="R514" s="208"/>
      <c r="S514" s="208"/>
      <c r="T514" s="209"/>
      <c r="U514" s="14"/>
      <c r="V514" s="14"/>
      <c r="W514" s="14"/>
      <c r="X514" s="14"/>
      <c r="Y514" s="14"/>
      <c r="Z514" s="14"/>
      <c r="AA514" s="14"/>
      <c r="AB514" s="14"/>
      <c r="AC514" s="14"/>
      <c r="AD514" s="14"/>
      <c r="AE514" s="14"/>
      <c r="AT514" s="203" t="s">
        <v>264</v>
      </c>
      <c r="AU514" s="203" t="s">
        <v>85</v>
      </c>
      <c r="AV514" s="14" t="s">
        <v>85</v>
      </c>
      <c r="AW514" s="14" t="s">
        <v>32</v>
      </c>
      <c r="AX514" s="14" t="s">
        <v>75</v>
      </c>
      <c r="AY514" s="203" t="s">
        <v>253</v>
      </c>
    </row>
    <row r="515" s="14" customFormat="1">
      <c r="A515" s="14"/>
      <c r="B515" s="202"/>
      <c r="C515" s="14"/>
      <c r="D515" s="195" t="s">
        <v>264</v>
      </c>
      <c r="E515" s="203" t="s">
        <v>1</v>
      </c>
      <c r="F515" s="204" t="s">
        <v>640</v>
      </c>
      <c r="G515" s="14"/>
      <c r="H515" s="205">
        <v>6.4100000000000001</v>
      </c>
      <c r="I515" s="206"/>
      <c r="J515" s="14"/>
      <c r="K515" s="14"/>
      <c r="L515" s="202"/>
      <c r="M515" s="207"/>
      <c r="N515" s="208"/>
      <c r="O515" s="208"/>
      <c r="P515" s="208"/>
      <c r="Q515" s="208"/>
      <c r="R515" s="208"/>
      <c r="S515" s="208"/>
      <c r="T515" s="209"/>
      <c r="U515" s="14"/>
      <c r="V515" s="14"/>
      <c r="W515" s="14"/>
      <c r="X515" s="14"/>
      <c r="Y515" s="14"/>
      <c r="Z515" s="14"/>
      <c r="AA515" s="14"/>
      <c r="AB515" s="14"/>
      <c r="AC515" s="14"/>
      <c r="AD515" s="14"/>
      <c r="AE515" s="14"/>
      <c r="AT515" s="203" t="s">
        <v>264</v>
      </c>
      <c r="AU515" s="203" t="s">
        <v>85</v>
      </c>
      <c r="AV515" s="14" t="s">
        <v>85</v>
      </c>
      <c r="AW515" s="14" t="s">
        <v>32</v>
      </c>
      <c r="AX515" s="14" t="s">
        <v>75</v>
      </c>
      <c r="AY515" s="203" t="s">
        <v>253</v>
      </c>
    </row>
    <row r="516" s="15" customFormat="1">
      <c r="A516" s="15"/>
      <c r="B516" s="210"/>
      <c r="C516" s="15"/>
      <c r="D516" s="195" t="s">
        <v>264</v>
      </c>
      <c r="E516" s="211" t="s">
        <v>1</v>
      </c>
      <c r="F516" s="212" t="s">
        <v>268</v>
      </c>
      <c r="G516" s="15"/>
      <c r="H516" s="213">
        <v>646.61999999999978</v>
      </c>
      <c r="I516" s="214"/>
      <c r="J516" s="15"/>
      <c r="K516" s="15"/>
      <c r="L516" s="210"/>
      <c r="M516" s="215"/>
      <c r="N516" s="216"/>
      <c r="O516" s="216"/>
      <c r="P516" s="216"/>
      <c r="Q516" s="216"/>
      <c r="R516" s="216"/>
      <c r="S516" s="216"/>
      <c r="T516" s="217"/>
      <c r="U516" s="15"/>
      <c r="V516" s="15"/>
      <c r="W516" s="15"/>
      <c r="X516" s="15"/>
      <c r="Y516" s="15"/>
      <c r="Z516" s="15"/>
      <c r="AA516" s="15"/>
      <c r="AB516" s="15"/>
      <c r="AC516" s="15"/>
      <c r="AD516" s="15"/>
      <c r="AE516" s="15"/>
      <c r="AT516" s="211" t="s">
        <v>264</v>
      </c>
      <c r="AU516" s="211" t="s">
        <v>85</v>
      </c>
      <c r="AV516" s="15" t="s">
        <v>109</v>
      </c>
      <c r="AW516" s="15" t="s">
        <v>32</v>
      </c>
      <c r="AX516" s="15" t="s">
        <v>82</v>
      </c>
      <c r="AY516" s="211" t="s">
        <v>253</v>
      </c>
    </row>
    <row r="517" s="2" customFormat="1" ht="44.25" customHeight="1">
      <c r="A517" s="38"/>
      <c r="B517" s="180"/>
      <c r="C517" s="181" t="s">
        <v>641</v>
      </c>
      <c r="D517" s="181" t="s">
        <v>258</v>
      </c>
      <c r="E517" s="182" t="s">
        <v>642</v>
      </c>
      <c r="F517" s="183" t="s">
        <v>643</v>
      </c>
      <c r="G517" s="184" t="s">
        <v>279</v>
      </c>
      <c r="H517" s="185">
        <v>32.030000000000001</v>
      </c>
      <c r="I517" s="186"/>
      <c r="J517" s="187">
        <f>ROUND(I517*H517,2)</f>
        <v>0</v>
      </c>
      <c r="K517" s="183" t="s">
        <v>1</v>
      </c>
      <c r="L517" s="39"/>
      <c r="M517" s="188" t="s">
        <v>1</v>
      </c>
      <c r="N517" s="189" t="s">
        <v>40</v>
      </c>
      <c r="O517" s="77"/>
      <c r="P517" s="190">
        <f>O517*H517</f>
        <v>0</v>
      </c>
      <c r="Q517" s="190">
        <v>1.0000000000000001E-05</v>
      </c>
      <c r="R517" s="190">
        <f>Q517*H517</f>
        <v>0.00032030000000000003</v>
      </c>
      <c r="S517" s="190">
        <v>0</v>
      </c>
      <c r="T517" s="191">
        <f>S517*H517</f>
        <v>0</v>
      </c>
      <c r="U517" s="38"/>
      <c r="V517" s="38"/>
      <c r="W517" s="38"/>
      <c r="X517" s="38"/>
      <c r="Y517" s="38"/>
      <c r="Z517" s="38"/>
      <c r="AA517" s="38"/>
      <c r="AB517" s="38"/>
      <c r="AC517" s="38"/>
      <c r="AD517" s="38"/>
      <c r="AE517" s="38"/>
      <c r="AR517" s="192" t="s">
        <v>335</v>
      </c>
      <c r="AT517" s="192" t="s">
        <v>258</v>
      </c>
      <c r="AU517" s="192" t="s">
        <v>85</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335</v>
      </c>
      <c r="BM517" s="192" t="s">
        <v>644</v>
      </c>
    </row>
    <row r="518" s="13" customFormat="1">
      <c r="A518" s="13"/>
      <c r="B518" s="194"/>
      <c r="C518" s="13"/>
      <c r="D518" s="195" t="s">
        <v>264</v>
      </c>
      <c r="E518" s="196" t="s">
        <v>1</v>
      </c>
      <c r="F518" s="197" t="s">
        <v>645</v>
      </c>
      <c r="G518" s="13"/>
      <c r="H518" s="196" t="s">
        <v>1</v>
      </c>
      <c r="I518" s="198"/>
      <c r="J518" s="13"/>
      <c r="K518" s="13"/>
      <c r="L518" s="194"/>
      <c r="M518" s="199"/>
      <c r="N518" s="200"/>
      <c r="O518" s="200"/>
      <c r="P518" s="200"/>
      <c r="Q518" s="200"/>
      <c r="R518" s="200"/>
      <c r="S518" s="200"/>
      <c r="T518" s="201"/>
      <c r="U518" s="13"/>
      <c r="V518" s="13"/>
      <c r="W518" s="13"/>
      <c r="X518" s="13"/>
      <c r="Y518" s="13"/>
      <c r="Z518" s="13"/>
      <c r="AA518" s="13"/>
      <c r="AB518" s="13"/>
      <c r="AC518" s="13"/>
      <c r="AD518" s="13"/>
      <c r="AE518" s="13"/>
      <c r="AT518" s="196" t="s">
        <v>264</v>
      </c>
      <c r="AU518" s="196" t="s">
        <v>85</v>
      </c>
      <c r="AV518" s="13" t="s">
        <v>82</v>
      </c>
      <c r="AW518" s="13" t="s">
        <v>32</v>
      </c>
      <c r="AX518" s="13" t="s">
        <v>75</v>
      </c>
      <c r="AY518" s="196" t="s">
        <v>253</v>
      </c>
    </row>
    <row r="519" s="14" customFormat="1">
      <c r="A519" s="14"/>
      <c r="B519" s="202"/>
      <c r="C519" s="14"/>
      <c r="D519" s="195" t="s">
        <v>264</v>
      </c>
      <c r="E519" s="203" t="s">
        <v>1</v>
      </c>
      <c r="F519" s="204" t="s">
        <v>646</v>
      </c>
      <c r="G519" s="14"/>
      <c r="H519" s="205">
        <v>2.298</v>
      </c>
      <c r="I519" s="206"/>
      <c r="J519" s="14"/>
      <c r="K519" s="14"/>
      <c r="L519" s="202"/>
      <c r="M519" s="207"/>
      <c r="N519" s="208"/>
      <c r="O519" s="208"/>
      <c r="P519" s="208"/>
      <c r="Q519" s="208"/>
      <c r="R519" s="208"/>
      <c r="S519" s="208"/>
      <c r="T519" s="209"/>
      <c r="U519" s="14"/>
      <c r="V519" s="14"/>
      <c r="W519" s="14"/>
      <c r="X519" s="14"/>
      <c r="Y519" s="14"/>
      <c r="Z519" s="14"/>
      <c r="AA519" s="14"/>
      <c r="AB519" s="14"/>
      <c r="AC519" s="14"/>
      <c r="AD519" s="14"/>
      <c r="AE519" s="14"/>
      <c r="AT519" s="203" t="s">
        <v>264</v>
      </c>
      <c r="AU519" s="203" t="s">
        <v>85</v>
      </c>
      <c r="AV519" s="14" t="s">
        <v>85</v>
      </c>
      <c r="AW519" s="14" t="s">
        <v>32</v>
      </c>
      <c r="AX519" s="14" t="s">
        <v>75</v>
      </c>
      <c r="AY519" s="203" t="s">
        <v>253</v>
      </c>
    </row>
    <row r="520" s="14" customFormat="1">
      <c r="A520" s="14"/>
      <c r="B520" s="202"/>
      <c r="C520" s="14"/>
      <c r="D520" s="195" t="s">
        <v>264</v>
      </c>
      <c r="E520" s="203" t="s">
        <v>1</v>
      </c>
      <c r="F520" s="204" t="s">
        <v>647</v>
      </c>
      <c r="G520" s="14"/>
      <c r="H520" s="205">
        <v>13.247999999999999</v>
      </c>
      <c r="I520" s="206"/>
      <c r="J520" s="14"/>
      <c r="K520" s="14"/>
      <c r="L520" s="202"/>
      <c r="M520" s="207"/>
      <c r="N520" s="208"/>
      <c r="O520" s="208"/>
      <c r="P520" s="208"/>
      <c r="Q520" s="208"/>
      <c r="R520" s="208"/>
      <c r="S520" s="208"/>
      <c r="T520" s="209"/>
      <c r="U520" s="14"/>
      <c r="V520" s="14"/>
      <c r="W520" s="14"/>
      <c r="X520" s="14"/>
      <c r="Y520" s="14"/>
      <c r="Z520" s="14"/>
      <c r="AA520" s="14"/>
      <c r="AB520" s="14"/>
      <c r="AC520" s="14"/>
      <c r="AD520" s="14"/>
      <c r="AE520" s="14"/>
      <c r="AT520" s="203" t="s">
        <v>264</v>
      </c>
      <c r="AU520" s="203" t="s">
        <v>85</v>
      </c>
      <c r="AV520" s="14" t="s">
        <v>85</v>
      </c>
      <c r="AW520" s="14" t="s">
        <v>32</v>
      </c>
      <c r="AX520" s="14" t="s">
        <v>75</v>
      </c>
      <c r="AY520" s="203" t="s">
        <v>253</v>
      </c>
    </row>
    <row r="521" s="14" customFormat="1">
      <c r="A521" s="14"/>
      <c r="B521" s="202"/>
      <c r="C521" s="14"/>
      <c r="D521" s="195" t="s">
        <v>264</v>
      </c>
      <c r="E521" s="203" t="s">
        <v>1</v>
      </c>
      <c r="F521" s="204" t="s">
        <v>648</v>
      </c>
      <c r="G521" s="14"/>
      <c r="H521" s="205">
        <v>2.27</v>
      </c>
      <c r="I521" s="206"/>
      <c r="J521" s="14"/>
      <c r="K521" s="14"/>
      <c r="L521" s="202"/>
      <c r="M521" s="207"/>
      <c r="N521" s="208"/>
      <c r="O521" s="208"/>
      <c r="P521" s="208"/>
      <c r="Q521" s="208"/>
      <c r="R521" s="208"/>
      <c r="S521" s="208"/>
      <c r="T521" s="209"/>
      <c r="U521" s="14"/>
      <c r="V521" s="14"/>
      <c r="W521" s="14"/>
      <c r="X521" s="14"/>
      <c r="Y521" s="14"/>
      <c r="Z521" s="14"/>
      <c r="AA521" s="14"/>
      <c r="AB521" s="14"/>
      <c r="AC521" s="14"/>
      <c r="AD521" s="14"/>
      <c r="AE521" s="14"/>
      <c r="AT521" s="203" t="s">
        <v>264</v>
      </c>
      <c r="AU521" s="203" t="s">
        <v>85</v>
      </c>
      <c r="AV521" s="14" t="s">
        <v>85</v>
      </c>
      <c r="AW521" s="14" t="s">
        <v>32</v>
      </c>
      <c r="AX521" s="14" t="s">
        <v>75</v>
      </c>
      <c r="AY521" s="203" t="s">
        <v>253</v>
      </c>
    </row>
    <row r="522" s="14" customFormat="1">
      <c r="A522" s="14"/>
      <c r="B522" s="202"/>
      <c r="C522" s="14"/>
      <c r="D522" s="195" t="s">
        <v>264</v>
      </c>
      <c r="E522" s="203" t="s">
        <v>1</v>
      </c>
      <c r="F522" s="204" t="s">
        <v>649</v>
      </c>
      <c r="G522" s="14"/>
      <c r="H522" s="205">
        <v>14.214</v>
      </c>
      <c r="I522" s="206"/>
      <c r="J522" s="14"/>
      <c r="K522" s="14"/>
      <c r="L522" s="202"/>
      <c r="M522" s="207"/>
      <c r="N522" s="208"/>
      <c r="O522" s="208"/>
      <c r="P522" s="208"/>
      <c r="Q522" s="208"/>
      <c r="R522" s="208"/>
      <c r="S522" s="208"/>
      <c r="T522" s="209"/>
      <c r="U522" s="14"/>
      <c r="V522" s="14"/>
      <c r="W522" s="14"/>
      <c r="X522" s="14"/>
      <c r="Y522" s="14"/>
      <c r="Z522" s="14"/>
      <c r="AA522" s="14"/>
      <c r="AB522" s="14"/>
      <c r="AC522" s="14"/>
      <c r="AD522" s="14"/>
      <c r="AE522" s="14"/>
      <c r="AT522" s="203" t="s">
        <v>264</v>
      </c>
      <c r="AU522" s="203" t="s">
        <v>85</v>
      </c>
      <c r="AV522" s="14" t="s">
        <v>85</v>
      </c>
      <c r="AW522" s="14" t="s">
        <v>32</v>
      </c>
      <c r="AX522" s="14" t="s">
        <v>75</v>
      </c>
      <c r="AY522" s="203" t="s">
        <v>253</v>
      </c>
    </row>
    <row r="523" s="15" customFormat="1">
      <c r="A523" s="15"/>
      <c r="B523" s="210"/>
      <c r="C523" s="15"/>
      <c r="D523" s="195" t="s">
        <v>264</v>
      </c>
      <c r="E523" s="211" t="s">
        <v>1</v>
      </c>
      <c r="F523" s="212" t="s">
        <v>268</v>
      </c>
      <c r="G523" s="15"/>
      <c r="H523" s="213">
        <v>32.030000000000001</v>
      </c>
      <c r="I523" s="214"/>
      <c r="J523" s="15"/>
      <c r="K523" s="15"/>
      <c r="L523" s="210"/>
      <c r="M523" s="215"/>
      <c r="N523" s="216"/>
      <c r="O523" s="216"/>
      <c r="P523" s="216"/>
      <c r="Q523" s="216"/>
      <c r="R523" s="216"/>
      <c r="S523" s="216"/>
      <c r="T523" s="217"/>
      <c r="U523" s="15"/>
      <c r="V523" s="15"/>
      <c r="W523" s="15"/>
      <c r="X523" s="15"/>
      <c r="Y523" s="15"/>
      <c r="Z523" s="15"/>
      <c r="AA523" s="15"/>
      <c r="AB523" s="15"/>
      <c r="AC523" s="15"/>
      <c r="AD523" s="15"/>
      <c r="AE523" s="15"/>
      <c r="AT523" s="211" t="s">
        <v>264</v>
      </c>
      <c r="AU523" s="211" t="s">
        <v>85</v>
      </c>
      <c r="AV523" s="15" t="s">
        <v>109</v>
      </c>
      <c r="AW523" s="15" t="s">
        <v>32</v>
      </c>
      <c r="AX523" s="15" t="s">
        <v>82</v>
      </c>
      <c r="AY523" s="211" t="s">
        <v>253</v>
      </c>
    </row>
    <row r="524" s="2" customFormat="1" ht="16.5" customHeight="1">
      <c r="A524" s="38"/>
      <c r="B524" s="180"/>
      <c r="C524" s="181" t="s">
        <v>650</v>
      </c>
      <c r="D524" s="181" t="s">
        <v>258</v>
      </c>
      <c r="E524" s="182" t="s">
        <v>651</v>
      </c>
      <c r="F524" s="183" t="s">
        <v>652</v>
      </c>
      <c r="G524" s="184" t="s">
        <v>279</v>
      </c>
      <c r="H524" s="185">
        <v>3.75</v>
      </c>
      <c r="I524" s="186"/>
      <c r="J524" s="187">
        <f>ROUND(I524*H524,2)</f>
        <v>0</v>
      </c>
      <c r="K524" s="183" t="s">
        <v>1</v>
      </c>
      <c r="L524" s="39"/>
      <c r="M524" s="188" t="s">
        <v>1</v>
      </c>
      <c r="N524" s="189" t="s">
        <v>40</v>
      </c>
      <c r="O524" s="77"/>
      <c r="P524" s="190">
        <f>O524*H524</f>
        <v>0</v>
      </c>
      <c r="Q524" s="190">
        <v>0</v>
      </c>
      <c r="R524" s="190">
        <f>Q524*H524</f>
        <v>0</v>
      </c>
      <c r="S524" s="190">
        <v>0</v>
      </c>
      <c r="T524" s="191">
        <f>S524*H524</f>
        <v>0</v>
      </c>
      <c r="U524" s="38"/>
      <c r="V524" s="38"/>
      <c r="W524" s="38"/>
      <c r="X524" s="38"/>
      <c r="Y524" s="38"/>
      <c r="Z524" s="38"/>
      <c r="AA524" s="38"/>
      <c r="AB524" s="38"/>
      <c r="AC524" s="38"/>
      <c r="AD524" s="38"/>
      <c r="AE524" s="38"/>
      <c r="AR524" s="192" t="s">
        <v>335</v>
      </c>
      <c r="AT524" s="192" t="s">
        <v>258</v>
      </c>
      <c r="AU524" s="192" t="s">
        <v>85</v>
      </c>
      <c r="AY524" s="19" t="s">
        <v>253</v>
      </c>
      <c r="BE524" s="193">
        <f>IF(N524="základní",J524,0)</f>
        <v>0</v>
      </c>
      <c r="BF524" s="193">
        <f>IF(N524="snížená",J524,0)</f>
        <v>0</v>
      </c>
      <c r="BG524" s="193">
        <f>IF(N524="zákl. přenesená",J524,0)</f>
        <v>0</v>
      </c>
      <c r="BH524" s="193">
        <f>IF(N524="sníž. přenesená",J524,0)</f>
        <v>0</v>
      </c>
      <c r="BI524" s="193">
        <f>IF(N524="nulová",J524,0)</f>
        <v>0</v>
      </c>
      <c r="BJ524" s="19" t="s">
        <v>82</v>
      </c>
      <c r="BK524" s="193">
        <f>ROUND(I524*H524,2)</f>
        <v>0</v>
      </c>
      <c r="BL524" s="19" t="s">
        <v>335</v>
      </c>
      <c r="BM524" s="192" t="s">
        <v>653</v>
      </c>
    </row>
    <row r="525" s="13" customFormat="1">
      <c r="A525" s="13"/>
      <c r="B525" s="194"/>
      <c r="C525" s="13"/>
      <c r="D525" s="195" t="s">
        <v>264</v>
      </c>
      <c r="E525" s="196" t="s">
        <v>1</v>
      </c>
      <c r="F525" s="197" t="s">
        <v>265</v>
      </c>
      <c r="G525" s="13"/>
      <c r="H525" s="196" t="s">
        <v>1</v>
      </c>
      <c r="I525" s="198"/>
      <c r="J525" s="13"/>
      <c r="K525" s="13"/>
      <c r="L525" s="194"/>
      <c r="M525" s="199"/>
      <c r="N525" s="200"/>
      <c r="O525" s="200"/>
      <c r="P525" s="200"/>
      <c r="Q525" s="200"/>
      <c r="R525" s="200"/>
      <c r="S525" s="200"/>
      <c r="T525" s="201"/>
      <c r="U525" s="13"/>
      <c r="V525" s="13"/>
      <c r="W525" s="13"/>
      <c r="X525" s="13"/>
      <c r="Y525" s="13"/>
      <c r="Z525" s="13"/>
      <c r="AA525" s="13"/>
      <c r="AB525" s="13"/>
      <c r="AC525" s="13"/>
      <c r="AD525" s="13"/>
      <c r="AE525" s="13"/>
      <c r="AT525" s="196" t="s">
        <v>264</v>
      </c>
      <c r="AU525" s="196" t="s">
        <v>85</v>
      </c>
      <c r="AV525" s="13" t="s">
        <v>82</v>
      </c>
      <c r="AW525" s="13" t="s">
        <v>32</v>
      </c>
      <c r="AX525" s="13" t="s">
        <v>75</v>
      </c>
      <c r="AY525" s="196" t="s">
        <v>253</v>
      </c>
    </row>
    <row r="526" s="14" customFormat="1">
      <c r="A526" s="14"/>
      <c r="B526" s="202"/>
      <c r="C526" s="14"/>
      <c r="D526" s="195" t="s">
        <v>264</v>
      </c>
      <c r="E526" s="203" t="s">
        <v>1</v>
      </c>
      <c r="F526" s="204" t="s">
        <v>654</v>
      </c>
      <c r="G526" s="14"/>
      <c r="H526" s="205">
        <v>3.75</v>
      </c>
      <c r="I526" s="206"/>
      <c r="J526" s="14"/>
      <c r="K526" s="14"/>
      <c r="L526" s="202"/>
      <c r="M526" s="207"/>
      <c r="N526" s="208"/>
      <c r="O526" s="208"/>
      <c r="P526" s="208"/>
      <c r="Q526" s="208"/>
      <c r="R526" s="208"/>
      <c r="S526" s="208"/>
      <c r="T526" s="209"/>
      <c r="U526" s="14"/>
      <c r="V526" s="14"/>
      <c r="W526" s="14"/>
      <c r="X526" s="14"/>
      <c r="Y526" s="14"/>
      <c r="Z526" s="14"/>
      <c r="AA526" s="14"/>
      <c r="AB526" s="14"/>
      <c r="AC526" s="14"/>
      <c r="AD526" s="14"/>
      <c r="AE526" s="14"/>
      <c r="AT526" s="203" t="s">
        <v>264</v>
      </c>
      <c r="AU526" s="203" t="s">
        <v>85</v>
      </c>
      <c r="AV526" s="14" t="s">
        <v>85</v>
      </c>
      <c r="AW526" s="14" t="s">
        <v>32</v>
      </c>
      <c r="AX526" s="14" t="s">
        <v>75</v>
      </c>
      <c r="AY526" s="203" t="s">
        <v>253</v>
      </c>
    </row>
    <row r="527" s="15" customFormat="1">
      <c r="A527" s="15"/>
      <c r="B527" s="210"/>
      <c r="C527" s="15"/>
      <c r="D527" s="195" t="s">
        <v>264</v>
      </c>
      <c r="E527" s="211" t="s">
        <v>1</v>
      </c>
      <c r="F527" s="212" t="s">
        <v>268</v>
      </c>
      <c r="G527" s="15"/>
      <c r="H527" s="213">
        <v>3.75</v>
      </c>
      <c r="I527" s="214"/>
      <c r="J527" s="15"/>
      <c r="K527" s="15"/>
      <c r="L527" s="210"/>
      <c r="M527" s="215"/>
      <c r="N527" s="216"/>
      <c r="O527" s="216"/>
      <c r="P527" s="216"/>
      <c r="Q527" s="216"/>
      <c r="R527" s="216"/>
      <c r="S527" s="216"/>
      <c r="T527" s="217"/>
      <c r="U527" s="15"/>
      <c r="V527" s="15"/>
      <c r="W527" s="15"/>
      <c r="X527" s="15"/>
      <c r="Y527" s="15"/>
      <c r="Z527" s="15"/>
      <c r="AA527" s="15"/>
      <c r="AB527" s="15"/>
      <c r="AC527" s="15"/>
      <c r="AD527" s="15"/>
      <c r="AE527" s="15"/>
      <c r="AT527" s="211" t="s">
        <v>264</v>
      </c>
      <c r="AU527" s="211" t="s">
        <v>85</v>
      </c>
      <c r="AV527" s="15" t="s">
        <v>109</v>
      </c>
      <c r="AW527" s="15" t="s">
        <v>32</v>
      </c>
      <c r="AX527" s="15" t="s">
        <v>82</v>
      </c>
      <c r="AY527" s="211" t="s">
        <v>253</v>
      </c>
    </row>
    <row r="528" s="2" customFormat="1" ht="24.15" customHeight="1">
      <c r="A528" s="38"/>
      <c r="B528" s="180"/>
      <c r="C528" s="181" t="s">
        <v>655</v>
      </c>
      <c r="D528" s="181" t="s">
        <v>258</v>
      </c>
      <c r="E528" s="182" t="s">
        <v>656</v>
      </c>
      <c r="F528" s="183" t="s">
        <v>657</v>
      </c>
      <c r="G528" s="184" t="s">
        <v>274</v>
      </c>
      <c r="H528" s="185">
        <v>118.791</v>
      </c>
      <c r="I528" s="186"/>
      <c r="J528" s="187">
        <f>ROUND(I528*H528,2)</f>
        <v>0</v>
      </c>
      <c r="K528" s="183" t="s">
        <v>262</v>
      </c>
      <c r="L528" s="39"/>
      <c r="M528" s="188" t="s">
        <v>1</v>
      </c>
      <c r="N528" s="189" t="s">
        <v>40</v>
      </c>
      <c r="O528" s="77"/>
      <c r="P528" s="190">
        <f>O528*H528</f>
        <v>0</v>
      </c>
      <c r="Q528" s="190">
        <v>0</v>
      </c>
      <c r="R528" s="190">
        <f>Q528*H528</f>
        <v>0</v>
      </c>
      <c r="S528" s="190">
        <v>0</v>
      </c>
      <c r="T528" s="191">
        <f>S528*H528</f>
        <v>0</v>
      </c>
      <c r="U528" s="38"/>
      <c r="V528" s="38"/>
      <c r="W528" s="38"/>
      <c r="X528" s="38"/>
      <c r="Y528" s="38"/>
      <c r="Z528" s="38"/>
      <c r="AA528" s="38"/>
      <c r="AB528" s="38"/>
      <c r="AC528" s="38"/>
      <c r="AD528" s="38"/>
      <c r="AE528" s="38"/>
      <c r="AR528" s="192" t="s">
        <v>335</v>
      </c>
      <c r="AT528" s="192" t="s">
        <v>258</v>
      </c>
      <c r="AU528" s="192" t="s">
        <v>85</v>
      </c>
      <c r="AY528" s="19" t="s">
        <v>253</v>
      </c>
      <c r="BE528" s="193">
        <f>IF(N528="základní",J528,0)</f>
        <v>0</v>
      </c>
      <c r="BF528" s="193">
        <f>IF(N528="snížená",J528,0)</f>
        <v>0</v>
      </c>
      <c r="BG528" s="193">
        <f>IF(N528="zákl. přenesená",J528,0)</f>
        <v>0</v>
      </c>
      <c r="BH528" s="193">
        <f>IF(N528="sníž. přenesená",J528,0)</f>
        <v>0</v>
      </c>
      <c r="BI528" s="193">
        <f>IF(N528="nulová",J528,0)</f>
        <v>0</v>
      </c>
      <c r="BJ528" s="19" t="s">
        <v>82</v>
      </c>
      <c r="BK528" s="193">
        <f>ROUND(I528*H528,2)</f>
        <v>0</v>
      </c>
      <c r="BL528" s="19" t="s">
        <v>335</v>
      </c>
      <c r="BM528" s="192" t="s">
        <v>658</v>
      </c>
    </row>
    <row r="529" s="2" customFormat="1" ht="24.15" customHeight="1">
      <c r="A529" s="38"/>
      <c r="B529" s="180"/>
      <c r="C529" s="181" t="s">
        <v>659</v>
      </c>
      <c r="D529" s="181" t="s">
        <v>258</v>
      </c>
      <c r="E529" s="182" t="s">
        <v>660</v>
      </c>
      <c r="F529" s="183" t="s">
        <v>661</v>
      </c>
      <c r="G529" s="184" t="s">
        <v>274</v>
      </c>
      <c r="H529" s="185">
        <v>118.791</v>
      </c>
      <c r="I529" s="186"/>
      <c r="J529" s="187">
        <f>ROUND(I529*H529,2)</f>
        <v>0</v>
      </c>
      <c r="K529" s="183" t="s">
        <v>262</v>
      </c>
      <c r="L529" s="39"/>
      <c r="M529" s="188" t="s">
        <v>1</v>
      </c>
      <c r="N529" s="189" t="s">
        <v>40</v>
      </c>
      <c r="O529" s="77"/>
      <c r="P529" s="190">
        <f>O529*H529</f>
        <v>0</v>
      </c>
      <c r="Q529" s="190">
        <v>0</v>
      </c>
      <c r="R529" s="190">
        <f>Q529*H529</f>
        <v>0</v>
      </c>
      <c r="S529" s="190">
        <v>0</v>
      </c>
      <c r="T529" s="191">
        <f>S529*H529</f>
        <v>0</v>
      </c>
      <c r="U529" s="38"/>
      <c r="V529" s="38"/>
      <c r="W529" s="38"/>
      <c r="X529" s="38"/>
      <c r="Y529" s="38"/>
      <c r="Z529" s="38"/>
      <c r="AA529" s="38"/>
      <c r="AB529" s="38"/>
      <c r="AC529" s="38"/>
      <c r="AD529" s="38"/>
      <c r="AE529" s="38"/>
      <c r="AR529" s="192" t="s">
        <v>335</v>
      </c>
      <c r="AT529" s="192" t="s">
        <v>258</v>
      </c>
      <c r="AU529" s="192" t="s">
        <v>85</v>
      </c>
      <c r="AY529" s="19" t="s">
        <v>253</v>
      </c>
      <c r="BE529" s="193">
        <f>IF(N529="základní",J529,0)</f>
        <v>0</v>
      </c>
      <c r="BF529" s="193">
        <f>IF(N529="snížená",J529,0)</f>
        <v>0</v>
      </c>
      <c r="BG529" s="193">
        <f>IF(N529="zákl. přenesená",J529,0)</f>
        <v>0</v>
      </c>
      <c r="BH529" s="193">
        <f>IF(N529="sníž. přenesená",J529,0)</f>
        <v>0</v>
      </c>
      <c r="BI529" s="193">
        <f>IF(N529="nulová",J529,0)</f>
        <v>0</v>
      </c>
      <c r="BJ529" s="19" t="s">
        <v>82</v>
      </c>
      <c r="BK529" s="193">
        <f>ROUND(I529*H529,2)</f>
        <v>0</v>
      </c>
      <c r="BL529" s="19" t="s">
        <v>335</v>
      </c>
      <c r="BM529" s="192" t="s">
        <v>662</v>
      </c>
    </row>
    <row r="530" s="12" customFormat="1" ht="22.8" customHeight="1">
      <c r="A530" s="12"/>
      <c r="B530" s="167"/>
      <c r="C530" s="12"/>
      <c r="D530" s="168" t="s">
        <v>74</v>
      </c>
      <c r="E530" s="178" t="s">
        <v>663</v>
      </c>
      <c r="F530" s="178" t="s">
        <v>664</v>
      </c>
      <c r="G530" s="12"/>
      <c r="H530" s="12"/>
      <c r="I530" s="170"/>
      <c r="J530" s="179">
        <f>BK530</f>
        <v>0</v>
      </c>
      <c r="K530" s="12"/>
      <c r="L530" s="167"/>
      <c r="M530" s="172"/>
      <c r="N530" s="173"/>
      <c r="O530" s="173"/>
      <c r="P530" s="174">
        <f>SUM(P531:P573)</f>
        <v>0</v>
      </c>
      <c r="Q530" s="173"/>
      <c r="R530" s="174">
        <f>SUM(R531:R573)</f>
        <v>0</v>
      </c>
      <c r="S530" s="173"/>
      <c r="T530" s="175">
        <f>SUM(T531:T573)</f>
        <v>0</v>
      </c>
      <c r="U530" s="12"/>
      <c r="V530" s="12"/>
      <c r="W530" s="12"/>
      <c r="X530" s="12"/>
      <c r="Y530" s="12"/>
      <c r="Z530" s="12"/>
      <c r="AA530" s="12"/>
      <c r="AB530" s="12"/>
      <c r="AC530" s="12"/>
      <c r="AD530" s="12"/>
      <c r="AE530" s="12"/>
      <c r="AR530" s="168" t="s">
        <v>85</v>
      </c>
      <c r="AT530" s="176" t="s">
        <v>74</v>
      </c>
      <c r="AU530" s="176" t="s">
        <v>82</v>
      </c>
      <c r="AY530" s="168" t="s">
        <v>253</v>
      </c>
      <c r="BK530" s="177">
        <f>SUM(BK531:BK573)</f>
        <v>0</v>
      </c>
    </row>
    <row r="531" s="2" customFormat="1" ht="37.8" customHeight="1">
      <c r="A531" s="38"/>
      <c r="B531" s="180"/>
      <c r="C531" s="181" t="s">
        <v>665</v>
      </c>
      <c r="D531" s="181" t="s">
        <v>258</v>
      </c>
      <c r="E531" s="182" t="s">
        <v>666</v>
      </c>
      <c r="F531" s="183" t="s">
        <v>667</v>
      </c>
      <c r="G531" s="184" t="s">
        <v>668</v>
      </c>
      <c r="H531" s="185">
        <v>2</v>
      </c>
      <c r="I531" s="186"/>
      <c r="J531" s="187">
        <f>ROUND(I531*H531,2)</f>
        <v>0</v>
      </c>
      <c r="K531" s="183" t="s">
        <v>1</v>
      </c>
      <c r="L531" s="39"/>
      <c r="M531" s="188" t="s">
        <v>1</v>
      </c>
      <c r="N531" s="189" t="s">
        <v>40</v>
      </c>
      <c r="O531" s="77"/>
      <c r="P531" s="190">
        <f>O531*H531</f>
        <v>0</v>
      </c>
      <c r="Q531" s="190">
        <v>0</v>
      </c>
      <c r="R531" s="190">
        <f>Q531*H531</f>
        <v>0</v>
      </c>
      <c r="S531" s="190">
        <v>0</v>
      </c>
      <c r="T531" s="191">
        <f>S531*H531</f>
        <v>0</v>
      </c>
      <c r="U531" s="38"/>
      <c r="V531" s="38"/>
      <c r="W531" s="38"/>
      <c r="X531" s="38"/>
      <c r="Y531" s="38"/>
      <c r="Z531" s="38"/>
      <c r="AA531" s="38"/>
      <c r="AB531" s="38"/>
      <c r="AC531" s="38"/>
      <c r="AD531" s="38"/>
      <c r="AE531" s="38"/>
      <c r="AR531" s="192" t="s">
        <v>335</v>
      </c>
      <c r="AT531" s="192" t="s">
        <v>258</v>
      </c>
      <c r="AU531" s="192" t="s">
        <v>85</v>
      </c>
      <c r="AY531" s="19" t="s">
        <v>253</v>
      </c>
      <c r="BE531" s="193">
        <f>IF(N531="základní",J531,0)</f>
        <v>0</v>
      </c>
      <c r="BF531" s="193">
        <f>IF(N531="snížená",J531,0)</f>
        <v>0</v>
      </c>
      <c r="BG531" s="193">
        <f>IF(N531="zákl. přenesená",J531,0)</f>
        <v>0</v>
      </c>
      <c r="BH531" s="193">
        <f>IF(N531="sníž. přenesená",J531,0)</f>
        <v>0</v>
      </c>
      <c r="BI531" s="193">
        <f>IF(N531="nulová",J531,0)</f>
        <v>0</v>
      </c>
      <c r="BJ531" s="19" t="s">
        <v>82</v>
      </c>
      <c r="BK531" s="193">
        <f>ROUND(I531*H531,2)</f>
        <v>0</v>
      </c>
      <c r="BL531" s="19" t="s">
        <v>335</v>
      </c>
      <c r="BM531" s="192" t="s">
        <v>669</v>
      </c>
    </row>
    <row r="532" s="2" customFormat="1" ht="37.8" customHeight="1">
      <c r="A532" s="38"/>
      <c r="B532" s="180"/>
      <c r="C532" s="181" t="s">
        <v>670</v>
      </c>
      <c r="D532" s="181" t="s">
        <v>258</v>
      </c>
      <c r="E532" s="182" t="s">
        <v>671</v>
      </c>
      <c r="F532" s="183" t="s">
        <v>672</v>
      </c>
      <c r="G532" s="184" t="s">
        <v>668</v>
      </c>
      <c r="H532" s="185">
        <v>1</v>
      </c>
      <c r="I532" s="186"/>
      <c r="J532" s="187">
        <f>ROUND(I532*H532,2)</f>
        <v>0</v>
      </c>
      <c r="K532" s="183" t="s">
        <v>1</v>
      </c>
      <c r="L532" s="39"/>
      <c r="M532" s="188" t="s">
        <v>1</v>
      </c>
      <c r="N532" s="189" t="s">
        <v>40</v>
      </c>
      <c r="O532" s="77"/>
      <c r="P532" s="190">
        <f>O532*H532</f>
        <v>0</v>
      </c>
      <c r="Q532" s="190">
        <v>0</v>
      </c>
      <c r="R532" s="190">
        <f>Q532*H532</f>
        <v>0</v>
      </c>
      <c r="S532" s="190">
        <v>0</v>
      </c>
      <c r="T532" s="191">
        <f>S532*H532</f>
        <v>0</v>
      </c>
      <c r="U532" s="38"/>
      <c r="V532" s="38"/>
      <c r="W532" s="38"/>
      <c r="X532" s="38"/>
      <c r="Y532" s="38"/>
      <c r="Z532" s="38"/>
      <c r="AA532" s="38"/>
      <c r="AB532" s="38"/>
      <c r="AC532" s="38"/>
      <c r="AD532" s="38"/>
      <c r="AE532" s="38"/>
      <c r="AR532" s="192" t="s">
        <v>335</v>
      </c>
      <c r="AT532" s="192" t="s">
        <v>258</v>
      </c>
      <c r="AU532" s="192" t="s">
        <v>85</v>
      </c>
      <c r="AY532" s="19" t="s">
        <v>253</v>
      </c>
      <c r="BE532" s="193">
        <f>IF(N532="základní",J532,0)</f>
        <v>0</v>
      </c>
      <c r="BF532" s="193">
        <f>IF(N532="snížená",J532,0)</f>
        <v>0</v>
      </c>
      <c r="BG532" s="193">
        <f>IF(N532="zákl. přenesená",J532,0)</f>
        <v>0</v>
      </c>
      <c r="BH532" s="193">
        <f>IF(N532="sníž. přenesená",J532,0)</f>
        <v>0</v>
      </c>
      <c r="BI532" s="193">
        <f>IF(N532="nulová",J532,0)</f>
        <v>0</v>
      </c>
      <c r="BJ532" s="19" t="s">
        <v>82</v>
      </c>
      <c r="BK532" s="193">
        <f>ROUND(I532*H532,2)</f>
        <v>0</v>
      </c>
      <c r="BL532" s="19" t="s">
        <v>335</v>
      </c>
      <c r="BM532" s="192" t="s">
        <v>673</v>
      </c>
    </row>
    <row r="533" s="2" customFormat="1" ht="37.8" customHeight="1">
      <c r="A533" s="38"/>
      <c r="B533" s="180"/>
      <c r="C533" s="181" t="s">
        <v>674</v>
      </c>
      <c r="D533" s="181" t="s">
        <v>258</v>
      </c>
      <c r="E533" s="182" t="s">
        <v>675</v>
      </c>
      <c r="F533" s="183" t="s">
        <v>676</v>
      </c>
      <c r="G533" s="184" t="s">
        <v>668</v>
      </c>
      <c r="H533" s="185">
        <v>4</v>
      </c>
      <c r="I533" s="186"/>
      <c r="J533" s="187">
        <f>ROUND(I533*H533,2)</f>
        <v>0</v>
      </c>
      <c r="K533" s="183" t="s">
        <v>1</v>
      </c>
      <c r="L533" s="39"/>
      <c r="M533" s="188" t="s">
        <v>1</v>
      </c>
      <c r="N533" s="189" t="s">
        <v>40</v>
      </c>
      <c r="O533" s="77"/>
      <c r="P533" s="190">
        <f>O533*H533</f>
        <v>0</v>
      </c>
      <c r="Q533" s="190">
        <v>0</v>
      </c>
      <c r="R533" s="190">
        <f>Q533*H533</f>
        <v>0</v>
      </c>
      <c r="S533" s="190">
        <v>0</v>
      </c>
      <c r="T533" s="191">
        <f>S533*H533</f>
        <v>0</v>
      </c>
      <c r="U533" s="38"/>
      <c r="V533" s="38"/>
      <c r="W533" s="38"/>
      <c r="X533" s="38"/>
      <c r="Y533" s="38"/>
      <c r="Z533" s="38"/>
      <c r="AA533" s="38"/>
      <c r="AB533" s="38"/>
      <c r="AC533" s="38"/>
      <c r="AD533" s="38"/>
      <c r="AE533" s="38"/>
      <c r="AR533" s="192" t="s">
        <v>335</v>
      </c>
      <c r="AT533" s="192" t="s">
        <v>258</v>
      </c>
      <c r="AU533" s="192" t="s">
        <v>85</v>
      </c>
      <c r="AY533" s="19" t="s">
        <v>253</v>
      </c>
      <c r="BE533" s="193">
        <f>IF(N533="základní",J533,0)</f>
        <v>0</v>
      </c>
      <c r="BF533" s="193">
        <f>IF(N533="snížená",J533,0)</f>
        <v>0</v>
      </c>
      <c r="BG533" s="193">
        <f>IF(N533="zákl. přenesená",J533,0)</f>
        <v>0</v>
      </c>
      <c r="BH533" s="193">
        <f>IF(N533="sníž. přenesená",J533,0)</f>
        <v>0</v>
      </c>
      <c r="BI533" s="193">
        <f>IF(N533="nulová",J533,0)</f>
        <v>0</v>
      </c>
      <c r="BJ533" s="19" t="s">
        <v>82</v>
      </c>
      <c r="BK533" s="193">
        <f>ROUND(I533*H533,2)</f>
        <v>0</v>
      </c>
      <c r="BL533" s="19" t="s">
        <v>335</v>
      </c>
      <c r="BM533" s="192" t="s">
        <v>677</v>
      </c>
    </row>
    <row r="534" s="2" customFormat="1" ht="37.8" customHeight="1">
      <c r="A534" s="38"/>
      <c r="B534" s="180"/>
      <c r="C534" s="181" t="s">
        <v>678</v>
      </c>
      <c r="D534" s="181" t="s">
        <v>258</v>
      </c>
      <c r="E534" s="182" t="s">
        <v>679</v>
      </c>
      <c r="F534" s="183" t="s">
        <v>680</v>
      </c>
      <c r="G534" s="184" t="s">
        <v>668</v>
      </c>
      <c r="H534" s="185">
        <v>6</v>
      </c>
      <c r="I534" s="186"/>
      <c r="J534" s="187">
        <f>ROUND(I534*H534,2)</f>
        <v>0</v>
      </c>
      <c r="K534" s="183" t="s">
        <v>1</v>
      </c>
      <c r="L534" s="39"/>
      <c r="M534" s="188" t="s">
        <v>1</v>
      </c>
      <c r="N534" s="189" t="s">
        <v>40</v>
      </c>
      <c r="O534" s="77"/>
      <c r="P534" s="190">
        <f>O534*H534</f>
        <v>0</v>
      </c>
      <c r="Q534" s="190">
        <v>0</v>
      </c>
      <c r="R534" s="190">
        <f>Q534*H534</f>
        <v>0</v>
      </c>
      <c r="S534" s="190">
        <v>0</v>
      </c>
      <c r="T534" s="191">
        <f>S534*H534</f>
        <v>0</v>
      </c>
      <c r="U534" s="38"/>
      <c r="V534" s="38"/>
      <c r="W534" s="38"/>
      <c r="X534" s="38"/>
      <c r="Y534" s="38"/>
      <c r="Z534" s="38"/>
      <c r="AA534" s="38"/>
      <c r="AB534" s="38"/>
      <c r="AC534" s="38"/>
      <c r="AD534" s="38"/>
      <c r="AE534" s="38"/>
      <c r="AR534" s="192" t="s">
        <v>335</v>
      </c>
      <c r="AT534" s="192" t="s">
        <v>258</v>
      </c>
      <c r="AU534" s="192" t="s">
        <v>85</v>
      </c>
      <c r="AY534" s="19" t="s">
        <v>253</v>
      </c>
      <c r="BE534" s="193">
        <f>IF(N534="základní",J534,0)</f>
        <v>0</v>
      </c>
      <c r="BF534" s="193">
        <f>IF(N534="snížená",J534,0)</f>
        <v>0</v>
      </c>
      <c r="BG534" s="193">
        <f>IF(N534="zákl. přenesená",J534,0)</f>
        <v>0</v>
      </c>
      <c r="BH534" s="193">
        <f>IF(N534="sníž. přenesená",J534,0)</f>
        <v>0</v>
      </c>
      <c r="BI534" s="193">
        <f>IF(N534="nulová",J534,0)</f>
        <v>0</v>
      </c>
      <c r="BJ534" s="19" t="s">
        <v>82</v>
      </c>
      <c r="BK534" s="193">
        <f>ROUND(I534*H534,2)</f>
        <v>0</v>
      </c>
      <c r="BL534" s="19" t="s">
        <v>335</v>
      </c>
      <c r="BM534" s="192" t="s">
        <v>681</v>
      </c>
    </row>
    <row r="535" s="2" customFormat="1" ht="37.8" customHeight="1">
      <c r="A535" s="38"/>
      <c r="B535" s="180"/>
      <c r="C535" s="181" t="s">
        <v>682</v>
      </c>
      <c r="D535" s="181" t="s">
        <v>258</v>
      </c>
      <c r="E535" s="182" t="s">
        <v>683</v>
      </c>
      <c r="F535" s="183" t="s">
        <v>684</v>
      </c>
      <c r="G535" s="184" t="s">
        <v>668</v>
      </c>
      <c r="H535" s="185">
        <v>2</v>
      </c>
      <c r="I535" s="186"/>
      <c r="J535" s="187">
        <f>ROUND(I535*H535,2)</f>
        <v>0</v>
      </c>
      <c r="K535" s="183" t="s">
        <v>1</v>
      </c>
      <c r="L535" s="39"/>
      <c r="M535" s="188" t="s">
        <v>1</v>
      </c>
      <c r="N535" s="189" t="s">
        <v>40</v>
      </c>
      <c r="O535" s="77"/>
      <c r="P535" s="190">
        <f>O535*H535</f>
        <v>0</v>
      </c>
      <c r="Q535" s="190">
        <v>0</v>
      </c>
      <c r="R535" s="190">
        <f>Q535*H535</f>
        <v>0</v>
      </c>
      <c r="S535" s="190">
        <v>0</v>
      </c>
      <c r="T535" s="191">
        <f>S535*H535</f>
        <v>0</v>
      </c>
      <c r="U535" s="38"/>
      <c r="V535" s="38"/>
      <c r="W535" s="38"/>
      <c r="X535" s="38"/>
      <c r="Y535" s="38"/>
      <c r="Z535" s="38"/>
      <c r="AA535" s="38"/>
      <c r="AB535" s="38"/>
      <c r="AC535" s="38"/>
      <c r="AD535" s="38"/>
      <c r="AE535" s="38"/>
      <c r="AR535" s="192" t="s">
        <v>335</v>
      </c>
      <c r="AT535" s="192" t="s">
        <v>258</v>
      </c>
      <c r="AU535" s="192" t="s">
        <v>85</v>
      </c>
      <c r="AY535" s="19" t="s">
        <v>253</v>
      </c>
      <c r="BE535" s="193">
        <f>IF(N535="základní",J535,0)</f>
        <v>0</v>
      </c>
      <c r="BF535" s="193">
        <f>IF(N535="snížená",J535,0)</f>
        <v>0</v>
      </c>
      <c r="BG535" s="193">
        <f>IF(N535="zákl. přenesená",J535,0)</f>
        <v>0</v>
      </c>
      <c r="BH535" s="193">
        <f>IF(N535="sníž. přenesená",J535,0)</f>
        <v>0</v>
      </c>
      <c r="BI535" s="193">
        <f>IF(N535="nulová",J535,0)</f>
        <v>0</v>
      </c>
      <c r="BJ535" s="19" t="s">
        <v>82</v>
      </c>
      <c r="BK535" s="193">
        <f>ROUND(I535*H535,2)</f>
        <v>0</v>
      </c>
      <c r="BL535" s="19" t="s">
        <v>335</v>
      </c>
      <c r="BM535" s="192" t="s">
        <v>685</v>
      </c>
    </row>
    <row r="536" s="2" customFormat="1" ht="37.8" customHeight="1">
      <c r="A536" s="38"/>
      <c r="B536" s="180"/>
      <c r="C536" s="181" t="s">
        <v>686</v>
      </c>
      <c r="D536" s="181" t="s">
        <v>258</v>
      </c>
      <c r="E536" s="182" t="s">
        <v>687</v>
      </c>
      <c r="F536" s="183" t="s">
        <v>688</v>
      </c>
      <c r="G536" s="184" t="s">
        <v>668</v>
      </c>
      <c r="H536" s="185">
        <v>6</v>
      </c>
      <c r="I536" s="186"/>
      <c r="J536" s="187">
        <f>ROUND(I536*H536,2)</f>
        <v>0</v>
      </c>
      <c r="K536" s="183" t="s">
        <v>1</v>
      </c>
      <c r="L536" s="39"/>
      <c r="M536" s="188" t="s">
        <v>1</v>
      </c>
      <c r="N536" s="189" t="s">
        <v>40</v>
      </c>
      <c r="O536" s="77"/>
      <c r="P536" s="190">
        <f>O536*H536</f>
        <v>0</v>
      </c>
      <c r="Q536" s="190">
        <v>0</v>
      </c>
      <c r="R536" s="190">
        <f>Q536*H536</f>
        <v>0</v>
      </c>
      <c r="S536" s="190">
        <v>0</v>
      </c>
      <c r="T536" s="191">
        <f>S536*H536</f>
        <v>0</v>
      </c>
      <c r="U536" s="38"/>
      <c r="V536" s="38"/>
      <c r="W536" s="38"/>
      <c r="X536" s="38"/>
      <c r="Y536" s="38"/>
      <c r="Z536" s="38"/>
      <c r="AA536" s="38"/>
      <c r="AB536" s="38"/>
      <c r="AC536" s="38"/>
      <c r="AD536" s="38"/>
      <c r="AE536" s="38"/>
      <c r="AR536" s="192" t="s">
        <v>335</v>
      </c>
      <c r="AT536" s="192" t="s">
        <v>258</v>
      </c>
      <c r="AU536" s="192" t="s">
        <v>85</v>
      </c>
      <c r="AY536" s="19" t="s">
        <v>253</v>
      </c>
      <c r="BE536" s="193">
        <f>IF(N536="základní",J536,0)</f>
        <v>0</v>
      </c>
      <c r="BF536" s="193">
        <f>IF(N536="snížená",J536,0)</f>
        <v>0</v>
      </c>
      <c r="BG536" s="193">
        <f>IF(N536="zákl. přenesená",J536,0)</f>
        <v>0</v>
      </c>
      <c r="BH536" s="193">
        <f>IF(N536="sníž. přenesená",J536,0)</f>
        <v>0</v>
      </c>
      <c r="BI536" s="193">
        <f>IF(N536="nulová",J536,0)</f>
        <v>0</v>
      </c>
      <c r="BJ536" s="19" t="s">
        <v>82</v>
      </c>
      <c r="BK536" s="193">
        <f>ROUND(I536*H536,2)</f>
        <v>0</v>
      </c>
      <c r="BL536" s="19" t="s">
        <v>335</v>
      </c>
      <c r="BM536" s="192" t="s">
        <v>689</v>
      </c>
    </row>
    <row r="537" s="2" customFormat="1" ht="37.8" customHeight="1">
      <c r="A537" s="38"/>
      <c r="B537" s="180"/>
      <c r="C537" s="181" t="s">
        <v>690</v>
      </c>
      <c r="D537" s="181" t="s">
        <v>258</v>
      </c>
      <c r="E537" s="182" t="s">
        <v>691</v>
      </c>
      <c r="F537" s="183" t="s">
        <v>692</v>
      </c>
      <c r="G537" s="184" t="s">
        <v>668</v>
      </c>
      <c r="H537" s="185">
        <v>2</v>
      </c>
      <c r="I537" s="186"/>
      <c r="J537" s="187">
        <f>ROUND(I537*H537,2)</f>
        <v>0</v>
      </c>
      <c r="K537" s="183" t="s">
        <v>1</v>
      </c>
      <c r="L537" s="39"/>
      <c r="M537" s="188" t="s">
        <v>1</v>
      </c>
      <c r="N537" s="189" t="s">
        <v>40</v>
      </c>
      <c r="O537" s="77"/>
      <c r="P537" s="190">
        <f>O537*H537</f>
        <v>0</v>
      </c>
      <c r="Q537" s="190">
        <v>0</v>
      </c>
      <c r="R537" s="190">
        <f>Q537*H537</f>
        <v>0</v>
      </c>
      <c r="S537" s="190">
        <v>0</v>
      </c>
      <c r="T537" s="191">
        <f>S537*H537</f>
        <v>0</v>
      </c>
      <c r="U537" s="38"/>
      <c r="V537" s="38"/>
      <c r="W537" s="38"/>
      <c r="X537" s="38"/>
      <c r="Y537" s="38"/>
      <c r="Z537" s="38"/>
      <c r="AA537" s="38"/>
      <c r="AB537" s="38"/>
      <c r="AC537" s="38"/>
      <c r="AD537" s="38"/>
      <c r="AE537" s="38"/>
      <c r="AR537" s="192" t="s">
        <v>335</v>
      </c>
      <c r="AT537" s="192" t="s">
        <v>258</v>
      </c>
      <c r="AU537" s="192" t="s">
        <v>85</v>
      </c>
      <c r="AY537" s="19" t="s">
        <v>253</v>
      </c>
      <c r="BE537" s="193">
        <f>IF(N537="základní",J537,0)</f>
        <v>0</v>
      </c>
      <c r="BF537" s="193">
        <f>IF(N537="snížená",J537,0)</f>
        <v>0</v>
      </c>
      <c r="BG537" s="193">
        <f>IF(N537="zákl. přenesená",J537,0)</f>
        <v>0</v>
      </c>
      <c r="BH537" s="193">
        <f>IF(N537="sníž. přenesená",J537,0)</f>
        <v>0</v>
      </c>
      <c r="BI537" s="193">
        <f>IF(N537="nulová",J537,0)</f>
        <v>0</v>
      </c>
      <c r="BJ537" s="19" t="s">
        <v>82</v>
      </c>
      <c r="BK537" s="193">
        <f>ROUND(I537*H537,2)</f>
        <v>0</v>
      </c>
      <c r="BL537" s="19" t="s">
        <v>335</v>
      </c>
      <c r="BM537" s="192" t="s">
        <v>693</v>
      </c>
    </row>
    <row r="538" s="2" customFormat="1" ht="37.8" customHeight="1">
      <c r="A538" s="38"/>
      <c r="B538" s="180"/>
      <c r="C538" s="181" t="s">
        <v>694</v>
      </c>
      <c r="D538" s="181" t="s">
        <v>258</v>
      </c>
      <c r="E538" s="182" t="s">
        <v>695</v>
      </c>
      <c r="F538" s="183" t="s">
        <v>696</v>
      </c>
      <c r="G538" s="184" t="s">
        <v>668</v>
      </c>
      <c r="H538" s="185">
        <v>1</v>
      </c>
      <c r="I538" s="186"/>
      <c r="J538" s="187">
        <f>ROUND(I538*H538,2)</f>
        <v>0</v>
      </c>
      <c r="K538" s="183" t="s">
        <v>1</v>
      </c>
      <c r="L538" s="39"/>
      <c r="M538" s="188" t="s">
        <v>1</v>
      </c>
      <c r="N538" s="189" t="s">
        <v>40</v>
      </c>
      <c r="O538" s="77"/>
      <c r="P538" s="190">
        <f>O538*H538</f>
        <v>0</v>
      </c>
      <c r="Q538" s="190">
        <v>0</v>
      </c>
      <c r="R538" s="190">
        <f>Q538*H538</f>
        <v>0</v>
      </c>
      <c r="S538" s="190">
        <v>0</v>
      </c>
      <c r="T538" s="191">
        <f>S538*H538</f>
        <v>0</v>
      </c>
      <c r="U538" s="38"/>
      <c r="V538" s="38"/>
      <c r="W538" s="38"/>
      <c r="X538" s="38"/>
      <c r="Y538" s="38"/>
      <c r="Z538" s="38"/>
      <c r="AA538" s="38"/>
      <c r="AB538" s="38"/>
      <c r="AC538" s="38"/>
      <c r="AD538" s="38"/>
      <c r="AE538" s="38"/>
      <c r="AR538" s="192" t="s">
        <v>335</v>
      </c>
      <c r="AT538" s="192" t="s">
        <v>258</v>
      </c>
      <c r="AU538" s="192" t="s">
        <v>85</v>
      </c>
      <c r="AY538" s="19" t="s">
        <v>253</v>
      </c>
      <c r="BE538" s="193">
        <f>IF(N538="základní",J538,0)</f>
        <v>0</v>
      </c>
      <c r="BF538" s="193">
        <f>IF(N538="snížená",J538,0)</f>
        <v>0</v>
      </c>
      <c r="BG538" s="193">
        <f>IF(N538="zákl. přenesená",J538,0)</f>
        <v>0</v>
      </c>
      <c r="BH538" s="193">
        <f>IF(N538="sníž. přenesená",J538,0)</f>
        <v>0</v>
      </c>
      <c r="BI538" s="193">
        <f>IF(N538="nulová",J538,0)</f>
        <v>0</v>
      </c>
      <c r="BJ538" s="19" t="s">
        <v>82</v>
      </c>
      <c r="BK538" s="193">
        <f>ROUND(I538*H538,2)</f>
        <v>0</v>
      </c>
      <c r="BL538" s="19" t="s">
        <v>335</v>
      </c>
      <c r="BM538" s="192" t="s">
        <v>697</v>
      </c>
    </row>
    <row r="539" s="2" customFormat="1" ht="37.8" customHeight="1">
      <c r="A539" s="38"/>
      <c r="B539" s="180"/>
      <c r="C539" s="181" t="s">
        <v>698</v>
      </c>
      <c r="D539" s="181" t="s">
        <v>258</v>
      </c>
      <c r="E539" s="182" t="s">
        <v>699</v>
      </c>
      <c r="F539" s="183" t="s">
        <v>700</v>
      </c>
      <c r="G539" s="184" t="s">
        <v>668</v>
      </c>
      <c r="H539" s="185">
        <v>4</v>
      </c>
      <c r="I539" s="186"/>
      <c r="J539" s="187">
        <f>ROUND(I539*H539,2)</f>
        <v>0</v>
      </c>
      <c r="K539" s="183" t="s">
        <v>1</v>
      </c>
      <c r="L539" s="39"/>
      <c r="M539" s="188" t="s">
        <v>1</v>
      </c>
      <c r="N539" s="189" t="s">
        <v>40</v>
      </c>
      <c r="O539" s="77"/>
      <c r="P539" s="190">
        <f>O539*H539</f>
        <v>0</v>
      </c>
      <c r="Q539" s="190">
        <v>0</v>
      </c>
      <c r="R539" s="190">
        <f>Q539*H539</f>
        <v>0</v>
      </c>
      <c r="S539" s="190">
        <v>0</v>
      </c>
      <c r="T539" s="191">
        <f>S539*H539</f>
        <v>0</v>
      </c>
      <c r="U539" s="38"/>
      <c r="V539" s="38"/>
      <c r="W539" s="38"/>
      <c r="X539" s="38"/>
      <c r="Y539" s="38"/>
      <c r="Z539" s="38"/>
      <c r="AA539" s="38"/>
      <c r="AB539" s="38"/>
      <c r="AC539" s="38"/>
      <c r="AD539" s="38"/>
      <c r="AE539" s="38"/>
      <c r="AR539" s="192" t="s">
        <v>335</v>
      </c>
      <c r="AT539" s="192" t="s">
        <v>258</v>
      </c>
      <c r="AU539" s="192" t="s">
        <v>85</v>
      </c>
      <c r="AY539" s="19" t="s">
        <v>253</v>
      </c>
      <c r="BE539" s="193">
        <f>IF(N539="základní",J539,0)</f>
        <v>0</v>
      </c>
      <c r="BF539" s="193">
        <f>IF(N539="snížená",J539,0)</f>
        <v>0</v>
      </c>
      <c r="BG539" s="193">
        <f>IF(N539="zákl. přenesená",J539,0)</f>
        <v>0</v>
      </c>
      <c r="BH539" s="193">
        <f>IF(N539="sníž. přenesená",J539,0)</f>
        <v>0</v>
      </c>
      <c r="BI539" s="193">
        <f>IF(N539="nulová",J539,0)</f>
        <v>0</v>
      </c>
      <c r="BJ539" s="19" t="s">
        <v>82</v>
      </c>
      <c r="BK539" s="193">
        <f>ROUND(I539*H539,2)</f>
        <v>0</v>
      </c>
      <c r="BL539" s="19" t="s">
        <v>335</v>
      </c>
      <c r="BM539" s="192" t="s">
        <v>701</v>
      </c>
    </row>
    <row r="540" s="2" customFormat="1" ht="37.8" customHeight="1">
      <c r="A540" s="38"/>
      <c r="B540" s="180"/>
      <c r="C540" s="181" t="s">
        <v>702</v>
      </c>
      <c r="D540" s="181" t="s">
        <v>258</v>
      </c>
      <c r="E540" s="182" t="s">
        <v>703</v>
      </c>
      <c r="F540" s="183" t="s">
        <v>704</v>
      </c>
      <c r="G540" s="184" t="s">
        <v>668</v>
      </c>
      <c r="H540" s="185">
        <v>1</v>
      </c>
      <c r="I540" s="186"/>
      <c r="J540" s="187">
        <f>ROUND(I540*H540,2)</f>
        <v>0</v>
      </c>
      <c r="K540" s="183" t="s">
        <v>1</v>
      </c>
      <c r="L540" s="39"/>
      <c r="M540" s="188" t="s">
        <v>1</v>
      </c>
      <c r="N540" s="189" t="s">
        <v>40</v>
      </c>
      <c r="O540" s="77"/>
      <c r="P540" s="190">
        <f>O540*H540</f>
        <v>0</v>
      </c>
      <c r="Q540" s="190">
        <v>0</v>
      </c>
      <c r="R540" s="190">
        <f>Q540*H540</f>
        <v>0</v>
      </c>
      <c r="S540" s="190">
        <v>0</v>
      </c>
      <c r="T540" s="191">
        <f>S540*H540</f>
        <v>0</v>
      </c>
      <c r="U540" s="38"/>
      <c r="V540" s="38"/>
      <c r="W540" s="38"/>
      <c r="X540" s="38"/>
      <c r="Y540" s="38"/>
      <c r="Z540" s="38"/>
      <c r="AA540" s="38"/>
      <c r="AB540" s="38"/>
      <c r="AC540" s="38"/>
      <c r="AD540" s="38"/>
      <c r="AE540" s="38"/>
      <c r="AR540" s="192" t="s">
        <v>335</v>
      </c>
      <c r="AT540" s="192" t="s">
        <v>258</v>
      </c>
      <c r="AU540" s="192" t="s">
        <v>85</v>
      </c>
      <c r="AY540" s="19" t="s">
        <v>253</v>
      </c>
      <c r="BE540" s="193">
        <f>IF(N540="základní",J540,0)</f>
        <v>0</v>
      </c>
      <c r="BF540" s="193">
        <f>IF(N540="snížená",J540,0)</f>
        <v>0</v>
      </c>
      <c r="BG540" s="193">
        <f>IF(N540="zákl. přenesená",J540,0)</f>
        <v>0</v>
      </c>
      <c r="BH540" s="193">
        <f>IF(N540="sníž. přenesená",J540,0)</f>
        <v>0</v>
      </c>
      <c r="BI540" s="193">
        <f>IF(N540="nulová",J540,0)</f>
        <v>0</v>
      </c>
      <c r="BJ540" s="19" t="s">
        <v>82</v>
      </c>
      <c r="BK540" s="193">
        <f>ROUND(I540*H540,2)</f>
        <v>0</v>
      </c>
      <c r="BL540" s="19" t="s">
        <v>335</v>
      </c>
      <c r="BM540" s="192" t="s">
        <v>705</v>
      </c>
    </row>
    <row r="541" s="2" customFormat="1" ht="37.8" customHeight="1">
      <c r="A541" s="38"/>
      <c r="B541" s="180"/>
      <c r="C541" s="181" t="s">
        <v>706</v>
      </c>
      <c r="D541" s="181" t="s">
        <v>258</v>
      </c>
      <c r="E541" s="182" t="s">
        <v>707</v>
      </c>
      <c r="F541" s="183" t="s">
        <v>708</v>
      </c>
      <c r="G541" s="184" t="s">
        <v>668</v>
      </c>
      <c r="H541" s="185">
        <v>1</v>
      </c>
      <c r="I541" s="186"/>
      <c r="J541" s="187">
        <f>ROUND(I541*H541,2)</f>
        <v>0</v>
      </c>
      <c r="K541" s="183" t="s">
        <v>1</v>
      </c>
      <c r="L541" s="39"/>
      <c r="M541" s="188" t="s">
        <v>1</v>
      </c>
      <c r="N541" s="189" t="s">
        <v>40</v>
      </c>
      <c r="O541" s="77"/>
      <c r="P541" s="190">
        <f>O541*H541</f>
        <v>0</v>
      </c>
      <c r="Q541" s="190">
        <v>0</v>
      </c>
      <c r="R541" s="190">
        <f>Q541*H541</f>
        <v>0</v>
      </c>
      <c r="S541" s="190">
        <v>0</v>
      </c>
      <c r="T541" s="191">
        <f>S541*H541</f>
        <v>0</v>
      </c>
      <c r="U541" s="38"/>
      <c r="V541" s="38"/>
      <c r="W541" s="38"/>
      <c r="X541" s="38"/>
      <c r="Y541" s="38"/>
      <c r="Z541" s="38"/>
      <c r="AA541" s="38"/>
      <c r="AB541" s="38"/>
      <c r="AC541" s="38"/>
      <c r="AD541" s="38"/>
      <c r="AE541" s="38"/>
      <c r="AR541" s="192" t="s">
        <v>335</v>
      </c>
      <c r="AT541" s="192" t="s">
        <v>258</v>
      </c>
      <c r="AU541" s="192" t="s">
        <v>85</v>
      </c>
      <c r="AY541" s="19" t="s">
        <v>253</v>
      </c>
      <c r="BE541" s="193">
        <f>IF(N541="základní",J541,0)</f>
        <v>0</v>
      </c>
      <c r="BF541" s="193">
        <f>IF(N541="snížená",J541,0)</f>
        <v>0</v>
      </c>
      <c r="BG541" s="193">
        <f>IF(N541="zákl. přenesená",J541,0)</f>
        <v>0</v>
      </c>
      <c r="BH541" s="193">
        <f>IF(N541="sníž. přenesená",J541,0)</f>
        <v>0</v>
      </c>
      <c r="BI541" s="193">
        <f>IF(N541="nulová",J541,0)</f>
        <v>0</v>
      </c>
      <c r="BJ541" s="19" t="s">
        <v>82</v>
      </c>
      <c r="BK541" s="193">
        <f>ROUND(I541*H541,2)</f>
        <v>0</v>
      </c>
      <c r="BL541" s="19" t="s">
        <v>335</v>
      </c>
      <c r="BM541" s="192" t="s">
        <v>709</v>
      </c>
    </row>
    <row r="542" s="2" customFormat="1" ht="44.25" customHeight="1">
      <c r="A542" s="38"/>
      <c r="B542" s="180"/>
      <c r="C542" s="181" t="s">
        <v>710</v>
      </c>
      <c r="D542" s="181" t="s">
        <v>258</v>
      </c>
      <c r="E542" s="182" t="s">
        <v>711</v>
      </c>
      <c r="F542" s="183" t="s">
        <v>712</v>
      </c>
      <c r="G542" s="184" t="s">
        <v>668</v>
      </c>
      <c r="H542" s="185">
        <v>1</v>
      </c>
      <c r="I542" s="186"/>
      <c r="J542" s="187">
        <f>ROUND(I542*H542,2)</f>
        <v>0</v>
      </c>
      <c r="K542" s="183" t="s">
        <v>1</v>
      </c>
      <c r="L542" s="39"/>
      <c r="M542" s="188" t="s">
        <v>1</v>
      </c>
      <c r="N542" s="189" t="s">
        <v>40</v>
      </c>
      <c r="O542" s="77"/>
      <c r="P542" s="190">
        <f>O542*H542</f>
        <v>0</v>
      </c>
      <c r="Q542" s="190">
        <v>0</v>
      </c>
      <c r="R542" s="190">
        <f>Q542*H542</f>
        <v>0</v>
      </c>
      <c r="S542" s="190">
        <v>0</v>
      </c>
      <c r="T542" s="191">
        <f>S542*H542</f>
        <v>0</v>
      </c>
      <c r="U542" s="38"/>
      <c r="V542" s="38"/>
      <c r="W542" s="38"/>
      <c r="X542" s="38"/>
      <c r="Y542" s="38"/>
      <c r="Z542" s="38"/>
      <c r="AA542" s="38"/>
      <c r="AB542" s="38"/>
      <c r="AC542" s="38"/>
      <c r="AD542" s="38"/>
      <c r="AE542" s="38"/>
      <c r="AR542" s="192" t="s">
        <v>335</v>
      </c>
      <c r="AT542" s="192" t="s">
        <v>258</v>
      </c>
      <c r="AU542" s="192" t="s">
        <v>85</v>
      </c>
      <c r="AY542" s="19" t="s">
        <v>253</v>
      </c>
      <c r="BE542" s="193">
        <f>IF(N542="základní",J542,0)</f>
        <v>0</v>
      </c>
      <c r="BF542" s="193">
        <f>IF(N542="snížená",J542,0)</f>
        <v>0</v>
      </c>
      <c r="BG542" s="193">
        <f>IF(N542="zákl. přenesená",J542,0)</f>
        <v>0</v>
      </c>
      <c r="BH542" s="193">
        <f>IF(N542="sníž. přenesená",J542,0)</f>
        <v>0</v>
      </c>
      <c r="BI542" s="193">
        <f>IF(N542="nulová",J542,0)</f>
        <v>0</v>
      </c>
      <c r="BJ542" s="19" t="s">
        <v>82</v>
      </c>
      <c r="BK542" s="193">
        <f>ROUND(I542*H542,2)</f>
        <v>0</v>
      </c>
      <c r="BL542" s="19" t="s">
        <v>335</v>
      </c>
      <c r="BM542" s="192" t="s">
        <v>713</v>
      </c>
    </row>
    <row r="543" s="2" customFormat="1" ht="37.8" customHeight="1">
      <c r="A543" s="38"/>
      <c r="B543" s="180"/>
      <c r="C543" s="181" t="s">
        <v>714</v>
      </c>
      <c r="D543" s="181" t="s">
        <v>258</v>
      </c>
      <c r="E543" s="182" t="s">
        <v>715</v>
      </c>
      <c r="F543" s="183" t="s">
        <v>716</v>
      </c>
      <c r="G543" s="184" t="s">
        <v>668</v>
      </c>
      <c r="H543" s="185">
        <v>1</v>
      </c>
      <c r="I543" s="186"/>
      <c r="J543" s="187">
        <f>ROUND(I543*H543,2)</f>
        <v>0</v>
      </c>
      <c r="K543" s="183" t="s">
        <v>1</v>
      </c>
      <c r="L543" s="39"/>
      <c r="M543" s="188" t="s">
        <v>1</v>
      </c>
      <c r="N543" s="189" t="s">
        <v>40</v>
      </c>
      <c r="O543" s="77"/>
      <c r="P543" s="190">
        <f>O543*H543</f>
        <v>0</v>
      </c>
      <c r="Q543" s="190">
        <v>0</v>
      </c>
      <c r="R543" s="190">
        <f>Q543*H543</f>
        <v>0</v>
      </c>
      <c r="S543" s="190">
        <v>0</v>
      </c>
      <c r="T543" s="191">
        <f>S543*H543</f>
        <v>0</v>
      </c>
      <c r="U543" s="38"/>
      <c r="V543" s="38"/>
      <c r="W543" s="38"/>
      <c r="X543" s="38"/>
      <c r="Y543" s="38"/>
      <c r="Z543" s="38"/>
      <c r="AA543" s="38"/>
      <c r="AB543" s="38"/>
      <c r="AC543" s="38"/>
      <c r="AD543" s="38"/>
      <c r="AE543" s="38"/>
      <c r="AR543" s="192" t="s">
        <v>335</v>
      </c>
      <c r="AT543" s="192" t="s">
        <v>258</v>
      </c>
      <c r="AU543" s="192" t="s">
        <v>85</v>
      </c>
      <c r="AY543" s="19" t="s">
        <v>253</v>
      </c>
      <c r="BE543" s="193">
        <f>IF(N543="základní",J543,0)</f>
        <v>0</v>
      </c>
      <c r="BF543" s="193">
        <f>IF(N543="snížená",J543,0)</f>
        <v>0</v>
      </c>
      <c r="BG543" s="193">
        <f>IF(N543="zákl. přenesená",J543,0)</f>
        <v>0</v>
      </c>
      <c r="BH543" s="193">
        <f>IF(N543="sníž. přenesená",J543,0)</f>
        <v>0</v>
      </c>
      <c r="BI543" s="193">
        <f>IF(N543="nulová",J543,0)</f>
        <v>0</v>
      </c>
      <c r="BJ543" s="19" t="s">
        <v>82</v>
      </c>
      <c r="BK543" s="193">
        <f>ROUND(I543*H543,2)</f>
        <v>0</v>
      </c>
      <c r="BL543" s="19" t="s">
        <v>335</v>
      </c>
      <c r="BM543" s="192" t="s">
        <v>717</v>
      </c>
    </row>
    <row r="544" s="2" customFormat="1" ht="37.8" customHeight="1">
      <c r="A544" s="38"/>
      <c r="B544" s="180"/>
      <c r="C544" s="181" t="s">
        <v>718</v>
      </c>
      <c r="D544" s="181" t="s">
        <v>258</v>
      </c>
      <c r="E544" s="182" t="s">
        <v>719</v>
      </c>
      <c r="F544" s="183" t="s">
        <v>720</v>
      </c>
      <c r="G544" s="184" t="s">
        <v>668</v>
      </c>
      <c r="H544" s="185">
        <v>1</v>
      </c>
      <c r="I544" s="186"/>
      <c r="J544" s="187">
        <f>ROUND(I544*H544,2)</f>
        <v>0</v>
      </c>
      <c r="K544" s="183" t="s">
        <v>1</v>
      </c>
      <c r="L544" s="39"/>
      <c r="M544" s="188" t="s">
        <v>1</v>
      </c>
      <c r="N544" s="189" t="s">
        <v>40</v>
      </c>
      <c r="O544" s="77"/>
      <c r="P544" s="190">
        <f>O544*H544</f>
        <v>0</v>
      </c>
      <c r="Q544" s="190">
        <v>0</v>
      </c>
      <c r="R544" s="190">
        <f>Q544*H544</f>
        <v>0</v>
      </c>
      <c r="S544" s="190">
        <v>0</v>
      </c>
      <c r="T544" s="191">
        <f>S544*H544</f>
        <v>0</v>
      </c>
      <c r="U544" s="38"/>
      <c r="V544" s="38"/>
      <c r="W544" s="38"/>
      <c r="X544" s="38"/>
      <c r="Y544" s="38"/>
      <c r="Z544" s="38"/>
      <c r="AA544" s="38"/>
      <c r="AB544" s="38"/>
      <c r="AC544" s="38"/>
      <c r="AD544" s="38"/>
      <c r="AE544" s="38"/>
      <c r="AR544" s="192" t="s">
        <v>335</v>
      </c>
      <c r="AT544" s="192" t="s">
        <v>258</v>
      </c>
      <c r="AU544" s="192" t="s">
        <v>85</v>
      </c>
      <c r="AY544" s="19" t="s">
        <v>253</v>
      </c>
      <c r="BE544" s="193">
        <f>IF(N544="základní",J544,0)</f>
        <v>0</v>
      </c>
      <c r="BF544" s="193">
        <f>IF(N544="snížená",J544,0)</f>
        <v>0</v>
      </c>
      <c r="BG544" s="193">
        <f>IF(N544="zákl. přenesená",J544,0)</f>
        <v>0</v>
      </c>
      <c r="BH544" s="193">
        <f>IF(N544="sníž. přenesená",J544,0)</f>
        <v>0</v>
      </c>
      <c r="BI544" s="193">
        <f>IF(N544="nulová",J544,0)</f>
        <v>0</v>
      </c>
      <c r="BJ544" s="19" t="s">
        <v>82</v>
      </c>
      <c r="BK544" s="193">
        <f>ROUND(I544*H544,2)</f>
        <v>0</v>
      </c>
      <c r="BL544" s="19" t="s">
        <v>335</v>
      </c>
      <c r="BM544" s="192" t="s">
        <v>721</v>
      </c>
    </row>
    <row r="545" s="2" customFormat="1" ht="37.8" customHeight="1">
      <c r="A545" s="38"/>
      <c r="B545" s="180"/>
      <c r="C545" s="181" t="s">
        <v>722</v>
      </c>
      <c r="D545" s="181" t="s">
        <v>258</v>
      </c>
      <c r="E545" s="182" t="s">
        <v>723</v>
      </c>
      <c r="F545" s="183" t="s">
        <v>724</v>
      </c>
      <c r="G545" s="184" t="s">
        <v>668</v>
      </c>
      <c r="H545" s="185">
        <v>2</v>
      </c>
      <c r="I545" s="186"/>
      <c r="J545" s="187">
        <f>ROUND(I545*H545,2)</f>
        <v>0</v>
      </c>
      <c r="K545" s="183" t="s">
        <v>1</v>
      </c>
      <c r="L545" s="39"/>
      <c r="M545" s="188" t="s">
        <v>1</v>
      </c>
      <c r="N545" s="189" t="s">
        <v>40</v>
      </c>
      <c r="O545" s="77"/>
      <c r="P545" s="190">
        <f>O545*H545</f>
        <v>0</v>
      </c>
      <c r="Q545" s="190">
        <v>0</v>
      </c>
      <c r="R545" s="190">
        <f>Q545*H545</f>
        <v>0</v>
      </c>
      <c r="S545" s="190">
        <v>0</v>
      </c>
      <c r="T545" s="191">
        <f>S545*H545</f>
        <v>0</v>
      </c>
      <c r="U545" s="38"/>
      <c r="V545" s="38"/>
      <c r="W545" s="38"/>
      <c r="X545" s="38"/>
      <c r="Y545" s="38"/>
      <c r="Z545" s="38"/>
      <c r="AA545" s="38"/>
      <c r="AB545" s="38"/>
      <c r="AC545" s="38"/>
      <c r="AD545" s="38"/>
      <c r="AE545" s="38"/>
      <c r="AR545" s="192" t="s">
        <v>335</v>
      </c>
      <c r="AT545" s="192" t="s">
        <v>258</v>
      </c>
      <c r="AU545" s="192" t="s">
        <v>85</v>
      </c>
      <c r="AY545" s="19" t="s">
        <v>253</v>
      </c>
      <c r="BE545" s="193">
        <f>IF(N545="základní",J545,0)</f>
        <v>0</v>
      </c>
      <c r="BF545" s="193">
        <f>IF(N545="snížená",J545,0)</f>
        <v>0</v>
      </c>
      <c r="BG545" s="193">
        <f>IF(N545="zákl. přenesená",J545,0)</f>
        <v>0</v>
      </c>
      <c r="BH545" s="193">
        <f>IF(N545="sníž. přenesená",J545,0)</f>
        <v>0</v>
      </c>
      <c r="BI545" s="193">
        <f>IF(N545="nulová",J545,0)</f>
        <v>0</v>
      </c>
      <c r="BJ545" s="19" t="s">
        <v>82</v>
      </c>
      <c r="BK545" s="193">
        <f>ROUND(I545*H545,2)</f>
        <v>0</v>
      </c>
      <c r="BL545" s="19" t="s">
        <v>335</v>
      </c>
      <c r="BM545" s="192" t="s">
        <v>725</v>
      </c>
    </row>
    <row r="546" s="2" customFormat="1" ht="37.8" customHeight="1">
      <c r="A546" s="38"/>
      <c r="B546" s="180"/>
      <c r="C546" s="181" t="s">
        <v>726</v>
      </c>
      <c r="D546" s="181" t="s">
        <v>258</v>
      </c>
      <c r="E546" s="182" t="s">
        <v>727</v>
      </c>
      <c r="F546" s="183" t="s">
        <v>728</v>
      </c>
      <c r="G546" s="184" t="s">
        <v>668</v>
      </c>
      <c r="H546" s="185">
        <v>2</v>
      </c>
      <c r="I546" s="186"/>
      <c r="J546" s="187">
        <f>ROUND(I546*H546,2)</f>
        <v>0</v>
      </c>
      <c r="K546" s="183" t="s">
        <v>1</v>
      </c>
      <c r="L546" s="39"/>
      <c r="M546" s="188" t="s">
        <v>1</v>
      </c>
      <c r="N546" s="189" t="s">
        <v>40</v>
      </c>
      <c r="O546" s="77"/>
      <c r="P546" s="190">
        <f>O546*H546</f>
        <v>0</v>
      </c>
      <c r="Q546" s="190">
        <v>0</v>
      </c>
      <c r="R546" s="190">
        <f>Q546*H546</f>
        <v>0</v>
      </c>
      <c r="S546" s="190">
        <v>0</v>
      </c>
      <c r="T546" s="191">
        <f>S546*H546</f>
        <v>0</v>
      </c>
      <c r="U546" s="38"/>
      <c r="V546" s="38"/>
      <c r="W546" s="38"/>
      <c r="X546" s="38"/>
      <c r="Y546" s="38"/>
      <c r="Z546" s="38"/>
      <c r="AA546" s="38"/>
      <c r="AB546" s="38"/>
      <c r="AC546" s="38"/>
      <c r="AD546" s="38"/>
      <c r="AE546" s="38"/>
      <c r="AR546" s="192" t="s">
        <v>335</v>
      </c>
      <c r="AT546" s="192" t="s">
        <v>258</v>
      </c>
      <c r="AU546" s="192" t="s">
        <v>85</v>
      </c>
      <c r="AY546" s="19" t="s">
        <v>253</v>
      </c>
      <c r="BE546" s="193">
        <f>IF(N546="základní",J546,0)</f>
        <v>0</v>
      </c>
      <c r="BF546" s="193">
        <f>IF(N546="snížená",J546,0)</f>
        <v>0</v>
      </c>
      <c r="BG546" s="193">
        <f>IF(N546="zákl. přenesená",J546,0)</f>
        <v>0</v>
      </c>
      <c r="BH546" s="193">
        <f>IF(N546="sníž. přenesená",J546,0)</f>
        <v>0</v>
      </c>
      <c r="BI546" s="193">
        <f>IF(N546="nulová",J546,0)</f>
        <v>0</v>
      </c>
      <c r="BJ546" s="19" t="s">
        <v>82</v>
      </c>
      <c r="BK546" s="193">
        <f>ROUND(I546*H546,2)</f>
        <v>0</v>
      </c>
      <c r="BL546" s="19" t="s">
        <v>335</v>
      </c>
      <c r="BM546" s="192" t="s">
        <v>729</v>
      </c>
    </row>
    <row r="547" s="2" customFormat="1" ht="37.8" customHeight="1">
      <c r="A547" s="38"/>
      <c r="B547" s="180"/>
      <c r="C547" s="181" t="s">
        <v>730</v>
      </c>
      <c r="D547" s="181" t="s">
        <v>258</v>
      </c>
      <c r="E547" s="182" t="s">
        <v>731</v>
      </c>
      <c r="F547" s="183" t="s">
        <v>732</v>
      </c>
      <c r="G547" s="184" t="s">
        <v>668</v>
      </c>
      <c r="H547" s="185">
        <v>1</v>
      </c>
      <c r="I547" s="186"/>
      <c r="J547" s="187">
        <f>ROUND(I547*H547,2)</f>
        <v>0</v>
      </c>
      <c r="K547" s="183" t="s">
        <v>1</v>
      </c>
      <c r="L547" s="39"/>
      <c r="M547" s="188" t="s">
        <v>1</v>
      </c>
      <c r="N547" s="189" t="s">
        <v>40</v>
      </c>
      <c r="O547" s="77"/>
      <c r="P547" s="190">
        <f>O547*H547</f>
        <v>0</v>
      </c>
      <c r="Q547" s="190">
        <v>0</v>
      </c>
      <c r="R547" s="190">
        <f>Q547*H547</f>
        <v>0</v>
      </c>
      <c r="S547" s="190">
        <v>0</v>
      </c>
      <c r="T547" s="191">
        <f>S547*H547</f>
        <v>0</v>
      </c>
      <c r="U547" s="38"/>
      <c r="V547" s="38"/>
      <c r="W547" s="38"/>
      <c r="X547" s="38"/>
      <c r="Y547" s="38"/>
      <c r="Z547" s="38"/>
      <c r="AA547" s="38"/>
      <c r="AB547" s="38"/>
      <c r="AC547" s="38"/>
      <c r="AD547" s="38"/>
      <c r="AE547" s="38"/>
      <c r="AR547" s="192" t="s">
        <v>335</v>
      </c>
      <c r="AT547" s="192" t="s">
        <v>258</v>
      </c>
      <c r="AU547" s="192" t="s">
        <v>85</v>
      </c>
      <c r="AY547" s="19" t="s">
        <v>253</v>
      </c>
      <c r="BE547" s="193">
        <f>IF(N547="základní",J547,0)</f>
        <v>0</v>
      </c>
      <c r="BF547" s="193">
        <f>IF(N547="snížená",J547,0)</f>
        <v>0</v>
      </c>
      <c r="BG547" s="193">
        <f>IF(N547="zákl. přenesená",J547,0)</f>
        <v>0</v>
      </c>
      <c r="BH547" s="193">
        <f>IF(N547="sníž. přenesená",J547,0)</f>
        <v>0</v>
      </c>
      <c r="BI547" s="193">
        <f>IF(N547="nulová",J547,0)</f>
        <v>0</v>
      </c>
      <c r="BJ547" s="19" t="s">
        <v>82</v>
      </c>
      <c r="BK547" s="193">
        <f>ROUND(I547*H547,2)</f>
        <v>0</v>
      </c>
      <c r="BL547" s="19" t="s">
        <v>335</v>
      </c>
      <c r="BM547" s="192" t="s">
        <v>733</v>
      </c>
    </row>
    <row r="548" s="2" customFormat="1" ht="37.8" customHeight="1">
      <c r="A548" s="38"/>
      <c r="B548" s="180"/>
      <c r="C548" s="181" t="s">
        <v>734</v>
      </c>
      <c r="D548" s="181" t="s">
        <v>258</v>
      </c>
      <c r="E548" s="182" t="s">
        <v>735</v>
      </c>
      <c r="F548" s="183" t="s">
        <v>736</v>
      </c>
      <c r="G548" s="184" t="s">
        <v>668</v>
      </c>
      <c r="H548" s="185">
        <v>1</v>
      </c>
      <c r="I548" s="186"/>
      <c r="J548" s="187">
        <f>ROUND(I548*H548,2)</f>
        <v>0</v>
      </c>
      <c r="K548" s="183" t="s">
        <v>1</v>
      </c>
      <c r="L548" s="39"/>
      <c r="M548" s="188" t="s">
        <v>1</v>
      </c>
      <c r="N548" s="189" t="s">
        <v>40</v>
      </c>
      <c r="O548" s="77"/>
      <c r="P548" s="190">
        <f>O548*H548</f>
        <v>0</v>
      </c>
      <c r="Q548" s="190">
        <v>0</v>
      </c>
      <c r="R548" s="190">
        <f>Q548*H548</f>
        <v>0</v>
      </c>
      <c r="S548" s="190">
        <v>0</v>
      </c>
      <c r="T548" s="191">
        <f>S548*H548</f>
        <v>0</v>
      </c>
      <c r="U548" s="38"/>
      <c r="V548" s="38"/>
      <c r="W548" s="38"/>
      <c r="X548" s="38"/>
      <c r="Y548" s="38"/>
      <c r="Z548" s="38"/>
      <c r="AA548" s="38"/>
      <c r="AB548" s="38"/>
      <c r="AC548" s="38"/>
      <c r="AD548" s="38"/>
      <c r="AE548" s="38"/>
      <c r="AR548" s="192" t="s">
        <v>335</v>
      </c>
      <c r="AT548" s="192" t="s">
        <v>258</v>
      </c>
      <c r="AU548" s="192" t="s">
        <v>85</v>
      </c>
      <c r="AY548" s="19" t="s">
        <v>253</v>
      </c>
      <c r="BE548" s="193">
        <f>IF(N548="základní",J548,0)</f>
        <v>0</v>
      </c>
      <c r="BF548" s="193">
        <f>IF(N548="snížená",J548,0)</f>
        <v>0</v>
      </c>
      <c r="BG548" s="193">
        <f>IF(N548="zákl. přenesená",J548,0)</f>
        <v>0</v>
      </c>
      <c r="BH548" s="193">
        <f>IF(N548="sníž. přenesená",J548,0)</f>
        <v>0</v>
      </c>
      <c r="BI548" s="193">
        <f>IF(N548="nulová",J548,0)</f>
        <v>0</v>
      </c>
      <c r="BJ548" s="19" t="s">
        <v>82</v>
      </c>
      <c r="BK548" s="193">
        <f>ROUND(I548*H548,2)</f>
        <v>0</v>
      </c>
      <c r="BL548" s="19" t="s">
        <v>335</v>
      </c>
      <c r="BM548" s="192" t="s">
        <v>737</v>
      </c>
    </row>
    <row r="549" s="2" customFormat="1" ht="37.8" customHeight="1">
      <c r="A549" s="38"/>
      <c r="B549" s="180"/>
      <c r="C549" s="181" t="s">
        <v>738</v>
      </c>
      <c r="D549" s="181" t="s">
        <v>258</v>
      </c>
      <c r="E549" s="182" t="s">
        <v>739</v>
      </c>
      <c r="F549" s="183" t="s">
        <v>740</v>
      </c>
      <c r="G549" s="184" t="s">
        <v>668</v>
      </c>
      <c r="H549" s="185">
        <v>1</v>
      </c>
      <c r="I549" s="186"/>
      <c r="J549" s="187">
        <f>ROUND(I549*H549,2)</f>
        <v>0</v>
      </c>
      <c r="K549" s="183" t="s">
        <v>1</v>
      </c>
      <c r="L549" s="39"/>
      <c r="M549" s="188" t="s">
        <v>1</v>
      </c>
      <c r="N549" s="189" t="s">
        <v>40</v>
      </c>
      <c r="O549" s="77"/>
      <c r="P549" s="190">
        <f>O549*H549</f>
        <v>0</v>
      </c>
      <c r="Q549" s="190">
        <v>0</v>
      </c>
      <c r="R549" s="190">
        <f>Q549*H549</f>
        <v>0</v>
      </c>
      <c r="S549" s="190">
        <v>0</v>
      </c>
      <c r="T549" s="191">
        <f>S549*H549</f>
        <v>0</v>
      </c>
      <c r="U549" s="38"/>
      <c r="V549" s="38"/>
      <c r="W549" s="38"/>
      <c r="X549" s="38"/>
      <c r="Y549" s="38"/>
      <c r="Z549" s="38"/>
      <c r="AA549" s="38"/>
      <c r="AB549" s="38"/>
      <c r="AC549" s="38"/>
      <c r="AD549" s="38"/>
      <c r="AE549" s="38"/>
      <c r="AR549" s="192" t="s">
        <v>335</v>
      </c>
      <c r="AT549" s="192" t="s">
        <v>258</v>
      </c>
      <c r="AU549" s="192" t="s">
        <v>85</v>
      </c>
      <c r="AY549" s="19" t="s">
        <v>253</v>
      </c>
      <c r="BE549" s="193">
        <f>IF(N549="základní",J549,0)</f>
        <v>0</v>
      </c>
      <c r="BF549" s="193">
        <f>IF(N549="snížená",J549,0)</f>
        <v>0</v>
      </c>
      <c r="BG549" s="193">
        <f>IF(N549="zákl. přenesená",J549,0)</f>
        <v>0</v>
      </c>
      <c r="BH549" s="193">
        <f>IF(N549="sníž. přenesená",J549,0)</f>
        <v>0</v>
      </c>
      <c r="BI549" s="193">
        <f>IF(N549="nulová",J549,0)</f>
        <v>0</v>
      </c>
      <c r="BJ549" s="19" t="s">
        <v>82</v>
      </c>
      <c r="BK549" s="193">
        <f>ROUND(I549*H549,2)</f>
        <v>0</v>
      </c>
      <c r="BL549" s="19" t="s">
        <v>335</v>
      </c>
      <c r="BM549" s="192" t="s">
        <v>741</v>
      </c>
    </row>
    <row r="550" s="2" customFormat="1" ht="37.8" customHeight="1">
      <c r="A550" s="38"/>
      <c r="B550" s="180"/>
      <c r="C550" s="181" t="s">
        <v>256</v>
      </c>
      <c r="D550" s="181" t="s">
        <v>258</v>
      </c>
      <c r="E550" s="182" t="s">
        <v>742</v>
      </c>
      <c r="F550" s="183" t="s">
        <v>743</v>
      </c>
      <c r="G550" s="184" t="s">
        <v>668</v>
      </c>
      <c r="H550" s="185">
        <v>1</v>
      </c>
      <c r="I550" s="186"/>
      <c r="J550" s="187">
        <f>ROUND(I550*H550,2)</f>
        <v>0</v>
      </c>
      <c r="K550" s="183" t="s">
        <v>1</v>
      </c>
      <c r="L550" s="39"/>
      <c r="M550" s="188" t="s">
        <v>1</v>
      </c>
      <c r="N550" s="189" t="s">
        <v>40</v>
      </c>
      <c r="O550" s="77"/>
      <c r="P550" s="190">
        <f>O550*H550</f>
        <v>0</v>
      </c>
      <c r="Q550" s="190">
        <v>0</v>
      </c>
      <c r="R550" s="190">
        <f>Q550*H550</f>
        <v>0</v>
      </c>
      <c r="S550" s="190">
        <v>0</v>
      </c>
      <c r="T550" s="191">
        <f>S550*H550</f>
        <v>0</v>
      </c>
      <c r="U550" s="38"/>
      <c r="V550" s="38"/>
      <c r="W550" s="38"/>
      <c r="X550" s="38"/>
      <c r="Y550" s="38"/>
      <c r="Z550" s="38"/>
      <c r="AA550" s="38"/>
      <c r="AB550" s="38"/>
      <c r="AC550" s="38"/>
      <c r="AD550" s="38"/>
      <c r="AE550" s="38"/>
      <c r="AR550" s="192" t="s">
        <v>335</v>
      </c>
      <c r="AT550" s="192" t="s">
        <v>258</v>
      </c>
      <c r="AU550" s="192" t="s">
        <v>85</v>
      </c>
      <c r="AY550" s="19" t="s">
        <v>253</v>
      </c>
      <c r="BE550" s="193">
        <f>IF(N550="základní",J550,0)</f>
        <v>0</v>
      </c>
      <c r="BF550" s="193">
        <f>IF(N550="snížená",J550,0)</f>
        <v>0</v>
      </c>
      <c r="BG550" s="193">
        <f>IF(N550="zákl. přenesená",J550,0)</f>
        <v>0</v>
      </c>
      <c r="BH550" s="193">
        <f>IF(N550="sníž. přenesená",J550,0)</f>
        <v>0</v>
      </c>
      <c r="BI550" s="193">
        <f>IF(N550="nulová",J550,0)</f>
        <v>0</v>
      </c>
      <c r="BJ550" s="19" t="s">
        <v>82</v>
      </c>
      <c r="BK550" s="193">
        <f>ROUND(I550*H550,2)</f>
        <v>0</v>
      </c>
      <c r="BL550" s="19" t="s">
        <v>335</v>
      </c>
      <c r="BM550" s="192" t="s">
        <v>744</v>
      </c>
    </row>
    <row r="551" s="2" customFormat="1" ht="37.8" customHeight="1">
      <c r="A551" s="38"/>
      <c r="B551" s="180"/>
      <c r="C551" s="181" t="s">
        <v>745</v>
      </c>
      <c r="D551" s="181" t="s">
        <v>258</v>
      </c>
      <c r="E551" s="182" t="s">
        <v>746</v>
      </c>
      <c r="F551" s="183" t="s">
        <v>747</v>
      </c>
      <c r="G551" s="184" t="s">
        <v>668</v>
      </c>
      <c r="H551" s="185">
        <v>1</v>
      </c>
      <c r="I551" s="186"/>
      <c r="J551" s="187">
        <f>ROUND(I551*H551,2)</f>
        <v>0</v>
      </c>
      <c r="K551" s="183" t="s">
        <v>1</v>
      </c>
      <c r="L551" s="39"/>
      <c r="M551" s="188" t="s">
        <v>1</v>
      </c>
      <c r="N551" s="189" t="s">
        <v>40</v>
      </c>
      <c r="O551" s="77"/>
      <c r="P551" s="190">
        <f>O551*H551</f>
        <v>0</v>
      </c>
      <c r="Q551" s="190">
        <v>0</v>
      </c>
      <c r="R551" s="190">
        <f>Q551*H551</f>
        <v>0</v>
      </c>
      <c r="S551" s="190">
        <v>0</v>
      </c>
      <c r="T551" s="191">
        <f>S551*H551</f>
        <v>0</v>
      </c>
      <c r="U551" s="38"/>
      <c r="V551" s="38"/>
      <c r="W551" s="38"/>
      <c r="X551" s="38"/>
      <c r="Y551" s="38"/>
      <c r="Z551" s="38"/>
      <c r="AA551" s="38"/>
      <c r="AB551" s="38"/>
      <c r="AC551" s="38"/>
      <c r="AD551" s="38"/>
      <c r="AE551" s="38"/>
      <c r="AR551" s="192" t="s">
        <v>335</v>
      </c>
      <c r="AT551" s="192" t="s">
        <v>258</v>
      </c>
      <c r="AU551" s="192" t="s">
        <v>85</v>
      </c>
      <c r="AY551" s="19" t="s">
        <v>253</v>
      </c>
      <c r="BE551" s="193">
        <f>IF(N551="základní",J551,0)</f>
        <v>0</v>
      </c>
      <c r="BF551" s="193">
        <f>IF(N551="snížená",J551,0)</f>
        <v>0</v>
      </c>
      <c r="BG551" s="193">
        <f>IF(N551="zákl. přenesená",J551,0)</f>
        <v>0</v>
      </c>
      <c r="BH551" s="193">
        <f>IF(N551="sníž. přenesená",J551,0)</f>
        <v>0</v>
      </c>
      <c r="BI551" s="193">
        <f>IF(N551="nulová",J551,0)</f>
        <v>0</v>
      </c>
      <c r="BJ551" s="19" t="s">
        <v>82</v>
      </c>
      <c r="BK551" s="193">
        <f>ROUND(I551*H551,2)</f>
        <v>0</v>
      </c>
      <c r="BL551" s="19" t="s">
        <v>335</v>
      </c>
      <c r="BM551" s="192" t="s">
        <v>748</v>
      </c>
    </row>
    <row r="552" s="2" customFormat="1" ht="37.8" customHeight="1">
      <c r="A552" s="38"/>
      <c r="B552" s="180"/>
      <c r="C552" s="181" t="s">
        <v>749</v>
      </c>
      <c r="D552" s="181" t="s">
        <v>258</v>
      </c>
      <c r="E552" s="182" t="s">
        <v>750</v>
      </c>
      <c r="F552" s="183" t="s">
        <v>751</v>
      </c>
      <c r="G552" s="184" t="s">
        <v>668</v>
      </c>
      <c r="H552" s="185">
        <v>1</v>
      </c>
      <c r="I552" s="186"/>
      <c r="J552" s="187">
        <f>ROUND(I552*H552,2)</f>
        <v>0</v>
      </c>
      <c r="K552" s="183" t="s">
        <v>1</v>
      </c>
      <c r="L552" s="39"/>
      <c r="M552" s="188" t="s">
        <v>1</v>
      </c>
      <c r="N552" s="189" t="s">
        <v>40</v>
      </c>
      <c r="O552" s="77"/>
      <c r="P552" s="190">
        <f>O552*H552</f>
        <v>0</v>
      </c>
      <c r="Q552" s="190">
        <v>0</v>
      </c>
      <c r="R552" s="190">
        <f>Q552*H552</f>
        <v>0</v>
      </c>
      <c r="S552" s="190">
        <v>0</v>
      </c>
      <c r="T552" s="191">
        <f>S552*H552</f>
        <v>0</v>
      </c>
      <c r="U552" s="38"/>
      <c r="V552" s="38"/>
      <c r="W552" s="38"/>
      <c r="X552" s="38"/>
      <c r="Y552" s="38"/>
      <c r="Z552" s="38"/>
      <c r="AA552" s="38"/>
      <c r="AB552" s="38"/>
      <c r="AC552" s="38"/>
      <c r="AD552" s="38"/>
      <c r="AE552" s="38"/>
      <c r="AR552" s="192" t="s">
        <v>335</v>
      </c>
      <c r="AT552" s="192" t="s">
        <v>258</v>
      </c>
      <c r="AU552" s="192" t="s">
        <v>85</v>
      </c>
      <c r="AY552" s="19" t="s">
        <v>253</v>
      </c>
      <c r="BE552" s="193">
        <f>IF(N552="základní",J552,0)</f>
        <v>0</v>
      </c>
      <c r="BF552" s="193">
        <f>IF(N552="snížená",J552,0)</f>
        <v>0</v>
      </c>
      <c r="BG552" s="193">
        <f>IF(N552="zákl. přenesená",J552,0)</f>
        <v>0</v>
      </c>
      <c r="BH552" s="193">
        <f>IF(N552="sníž. přenesená",J552,0)</f>
        <v>0</v>
      </c>
      <c r="BI552" s="193">
        <f>IF(N552="nulová",J552,0)</f>
        <v>0</v>
      </c>
      <c r="BJ552" s="19" t="s">
        <v>82</v>
      </c>
      <c r="BK552" s="193">
        <f>ROUND(I552*H552,2)</f>
        <v>0</v>
      </c>
      <c r="BL552" s="19" t="s">
        <v>335</v>
      </c>
      <c r="BM552" s="192" t="s">
        <v>752</v>
      </c>
    </row>
    <row r="553" s="2" customFormat="1" ht="37.8" customHeight="1">
      <c r="A553" s="38"/>
      <c r="B553" s="180"/>
      <c r="C553" s="181" t="s">
        <v>753</v>
      </c>
      <c r="D553" s="181" t="s">
        <v>258</v>
      </c>
      <c r="E553" s="182" t="s">
        <v>754</v>
      </c>
      <c r="F553" s="183" t="s">
        <v>755</v>
      </c>
      <c r="G553" s="184" t="s">
        <v>668</v>
      </c>
      <c r="H553" s="185">
        <v>1</v>
      </c>
      <c r="I553" s="186"/>
      <c r="J553" s="187">
        <f>ROUND(I553*H553,2)</f>
        <v>0</v>
      </c>
      <c r="K553" s="183" t="s">
        <v>1</v>
      </c>
      <c r="L553" s="39"/>
      <c r="M553" s="188" t="s">
        <v>1</v>
      </c>
      <c r="N553" s="189" t="s">
        <v>40</v>
      </c>
      <c r="O553" s="77"/>
      <c r="P553" s="190">
        <f>O553*H553</f>
        <v>0</v>
      </c>
      <c r="Q553" s="190">
        <v>0</v>
      </c>
      <c r="R553" s="190">
        <f>Q553*H553</f>
        <v>0</v>
      </c>
      <c r="S553" s="190">
        <v>0</v>
      </c>
      <c r="T553" s="191">
        <f>S553*H553</f>
        <v>0</v>
      </c>
      <c r="U553" s="38"/>
      <c r="V553" s="38"/>
      <c r="W553" s="38"/>
      <c r="X553" s="38"/>
      <c r="Y553" s="38"/>
      <c r="Z553" s="38"/>
      <c r="AA553" s="38"/>
      <c r="AB553" s="38"/>
      <c r="AC553" s="38"/>
      <c r="AD553" s="38"/>
      <c r="AE553" s="38"/>
      <c r="AR553" s="192" t="s">
        <v>335</v>
      </c>
      <c r="AT553" s="192" t="s">
        <v>258</v>
      </c>
      <c r="AU553" s="192" t="s">
        <v>85</v>
      </c>
      <c r="AY553" s="19" t="s">
        <v>253</v>
      </c>
      <c r="BE553" s="193">
        <f>IF(N553="základní",J553,0)</f>
        <v>0</v>
      </c>
      <c r="BF553" s="193">
        <f>IF(N553="snížená",J553,0)</f>
        <v>0</v>
      </c>
      <c r="BG553" s="193">
        <f>IF(N553="zákl. přenesená",J553,0)</f>
        <v>0</v>
      </c>
      <c r="BH553" s="193">
        <f>IF(N553="sníž. přenesená",J553,0)</f>
        <v>0</v>
      </c>
      <c r="BI553" s="193">
        <f>IF(N553="nulová",J553,0)</f>
        <v>0</v>
      </c>
      <c r="BJ553" s="19" t="s">
        <v>82</v>
      </c>
      <c r="BK553" s="193">
        <f>ROUND(I553*H553,2)</f>
        <v>0</v>
      </c>
      <c r="BL553" s="19" t="s">
        <v>335</v>
      </c>
      <c r="BM553" s="192" t="s">
        <v>756</v>
      </c>
    </row>
    <row r="554" s="2" customFormat="1" ht="37.8" customHeight="1">
      <c r="A554" s="38"/>
      <c r="B554" s="180"/>
      <c r="C554" s="181" t="s">
        <v>757</v>
      </c>
      <c r="D554" s="181" t="s">
        <v>258</v>
      </c>
      <c r="E554" s="182" t="s">
        <v>758</v>
      </c>
      <c r="F554" s="183" t="s">
        <v>759</v>
      </c>
      <c r="G554" s="184" t="s">
        <v>668</v>
      </c>
      <c r="H554" s="185">
        <v>1</v>
      </c>
      <c r="I554" s="186"/>
      <c r="J554" s="187">
        <f>ROUND(I554*H554,2)</f>
        <v>0</v>
      </c>
      <c r="K554" s="183" t="s">
        <v>1</v>
      </c>
      <c r="L554" s="39"/>
      <c r="M554" s="188" t="s">
        <v>1</v>
      </c>
      <c r="N554" s="189" t="s">
        <v>40</v>
      </c>
      <c r="O554" s="77"/>
      <c r="P554" s="190">
        <f>O554*H554</f>
        <v>0</v>
      </c>
      <c r="Q554" s="190">
        <v>0</v>
      </c>
      <c r="R554" s="190">
        <f>Q554*H554</f>
        <v>0</v>
      </c>
      <c r="S554" s="190">
        <v>0</v>
      </c>
      <c r="T554" s="191">
        <f>S554*H554</f>
        <v>0</v>
      </c>
      <c r="U554" s="38"/>
      <c r="V554" s="38"/>
      <c r="W554" s="38"/>
      <c r="X554" s="38"/>
      <c r="Y554" s="38"/>
      <c r="Z554" s="38"/>
      <c r="AA554" s="38"/>
      <c r="AB554" s="38"/>
      <c r="AC554" s="38"/>
      <c r="AD554" s="38"/>
      <c r="AE554" s="38"/>
      <c r="AR554" s="192" t="s">
        <v>335</v>
      </c>
      <c r="AT554" s="192" t="s">
        <v>258</v>
      </c>
      <c r="AU554" s="192" t="s">
        <v>85</v>
      </c>
      <c r="AY554" s="19" t="s">
        <v>253</v>
      </c>
      <c r="BE554" s="193">
        <f>IF(N554="základní",J554,0)</f>
        <v>0</v>
      </c>
      <c r="BF554" s="193">
        <f>IF(N554="snížená",J554,0)</f>
        <v>0</v>
      </c>
      <c r="BG554" s="193">
        <f>IF(N554="zákl. přenesená",J554,0)</f>
        <v>0</v>
      </c>
      <c r="BH554" s="193">
        <f>IF(N554="sníž. přenesená",J554,0)</f>
        <v>0</v>
      </c>
      <c r="BI554" s="193">
        <f>IF(N554="nulová",J554,0)</f>
        <v>0</v>
      </c>
      <c r="BJ554" s="19" t="s">
        <v>82</v>
      </c>
      <c r="BK554" s="193">
        <f>ROUND(I554*H554,2)</f>
        <v>0</v>
      </c>
      <c r="BL554" s="19" t="s">
        <v>335</v>
      </c>
      <c r="BM554" s="192" t="s">
        <v>760</v>
      </c>
    </row>
    <row r="555" s="2" customFormat="1" ht="37.8" customHeight="1">
      <c r="A555" s="38"/>
      <c r="B555" s="180"/>
      <c r="C555" s="181" t="s">
        <v>761</v>
      </c>
      <c r="D555" s="181" t="s">
        <v>258</v>
      </c>
      <c r="E555" s="182" t="s">
        <v>762</v>
      </c>
      <c r="F555" s="183" t="s">
        <v>763</v>
      </c>
      <c r="G555" s="184" t="s">
        <v>668</v>
      </c>
      <c r="H555" s="185">
        <v>2</v>
      </c>
      <c r="I555" s="186"/>
      <c r="J555" s="187">
        <f>ROUND(I555*H555,2)</f>
        <v>0</v>
      </c>
      <c r="K555" s="183" t="s">
        <v>1</v>
      </c>
      <c r="L555" s="39"/>
      <c r="M555" s="188" t="s">
        <v>1</v>
      </c>
      <c r="N555" s="189" t="s">
        <v>40</v>
      </c>
      <c r="O555" s="77"/>
      <c r="P555" s="190">
        <f>O555*H555</f>
        <v>0</v>
      </c>
      <c r="Q555" s="190">
        <v>0</v>
      </c>
      <c r="R555" s="190">
        <f>Q555*H555</f>
        <v>0</v>
      </c>
      <c r="S555" s="190">
        <v>0</v>
      </c>
      <c r="T555" s="191">
        <f>S555*H555</f>
        <v>0</v>
      </c>
      <c r="U555" s="38"/>
      <c r="V555" s="38"/>
      <c r="W555" s="38"/>
      <c r="X555" s="38"/>
      <c r="Y555" s="38"/>
      <c r="Z555" s="38"/>
      <c r="AA555" s="38"/>
      <c r="AB555" s="38"/>
      <c r="AC555" s="38"/>
      <c r="AD555" s="38"/>
      <c r="AE555" s="38"/>
      <c r="AR555" s="192" t="s">
        <v>335</v>
      </c>
      <c r="AT555" s="192" t="s">
        <v>258</v>
      </c>
      <c r="AU555" s="192" t="s">
        <v>85</v>
      </c>
      <c r="AY555" s="19" t="s">
        <v>253</v>
      </c>
      <c r="BE555" s="193">
        <f>IF(N555="základní",J555,0)</f>
        <v>0</v>
      </c>
      <c r="BF555" s="193">
        <f>IF(N555="snížená",J555,0)</f>
        <v>0</v>
      </c>
      <c r="BG555" s="193">
        <f>IF(N555="zákl. přenesená",J555,0)</f>
        <v>0</v>
      </c>
      <c r="BH555" s="193">
        <f>IF(N555="sníž. přenesená",J555,0)</f>
        <v>0</v>
      </c>
      <c r="BI555" s="193">
        <f>IF(N555="nulová",J555,0)</f>
        <v>0</v>
      </c>
      <c r="BJ555" s="19" t="s">
        <v>82</v>
      </c>
      <c r="BK555" s="193">
        <f>ROUND(I555*H555,2)</f>
        <v>0</v>
      </c>
      <c r="BL555" s="19" t="s">
        <v>335</v>
      </c>
      <c r="BM555" s="192" t="s">
        <v>764</v>
      </c>
    </row>
    <row r="556" s="2" customFormat="1" ht="37.8" customHeight="1">
      <c r="A556" s="38"/>
      <c r="B556" s="180"/>
      <c r="C556" s="181" t="s">
        <v>765</v>
      </c>
      <c r="D556" s="181" t="s">
        <v>258</v>
      </c>
      <c r="E556" s="182" t="s">
        <v>766</v>
      </c>
      <c r="F556" s="183" t="s">
        <v>767</v>
      </c>
      <c r="G556" s="184" t="s">
        <v>668</v>
      </c>
      <c r="H556" s="185">
        <v>6</v>
      </c>
      <c r="I556" s="186"/>
      <c r="J556" s="187">
        <f>ROUND(I556*H556,2)</f>
        <v>0</v>
      </c>
      <c r="K556" s="183" t="s">
        <v>1</v>
      </c>
      <c r="L556" s="39"/>
      <c r="M556" s="188" t="s">
        <v>1</v>
      </c>
      <c r="N556" s="189" t="s">
        <v>40</v>
      </c>
      <c r="O556" s="77"/>
      <c r="P556" s="190">
        <f>O556*H556</f>
        <v>0</v>
      </c>
      <c r="Q556" s="190">
        <v>0</v>
      </c>
      <c r="R556" s="190">
        <f>Q556*H556</f>
        <v>0</v>
      </c>
      <c r="S556" s="190">
        <v>0</v>
      </c>
      <c r="T556" s="191">
        <f>S556*H556</f>
        <v>0</v>
      </c>
      <c r="U556" s="38"/>
      <c r="V556" s="38"/>
      <c r="W556" s="38"/>
      <c r="X556" s="38"/>
      <c r="Y556" s="38"/>
      <c r="Z556" s="38"/>
      <c r="AA556" s="38"/>
      <c r="AB556" s="38"/>
      <c r="AC556" s="38"/>
      <c r="AD556" s="38"/>
      <c r="AE556" s="38"/>
      <c r="AR556" s="192" t="s">
        <v>335</v>
      </c>
      <c r="AT556" s="192" t="s">
        <v>258</v>
      </c>
      <c r="AU556" s="192" t="s">
        <v>85</v>
      </c>
      <c r="AY556" s="19" t="s">
        <v>253</v>
      </c>
      <c r="BE556" s="193">
        <f>IF(N556="základní",J556,0)</f>
        <v>0</v>
      </c>
      <c r="BF556" s="193">
        <f>IF(N556="snížená",J556,0)</f>
        <v>0</v>
      </c>
      <c r="BG556" s="193">
        <f>IF(N556="zákl. přenesená",J556,0)</f>
        <v>0</v>
      </c>
      <c r="BH556" s="193">
        <f>IF(N556="sníž. přenesená",J556,0)</f>
        <v>0</v>
      </c>
      <c r="BI556" s="193">
        <f>IF(N556="nulová",J556,0)</f>
        <v>0</v>
      </c>
      <c r="BJ556" s="19" t="s">
        <v>82</v>
      </c>
      <c r="BK556" s="193">
        <f>ROUND(I556*H556,2)</f>
        <v>0</v>
      </c>
      <c r="BL556" s="19" t="s">
        <v>335</v>
      </c>
      <c r="BM556" s="192" t="s">
        <v>768</v>
      </c>
    </row>
    <row r="557" s="2" customFormat="1" ht="37.8" customHeight="1">
      <c r="A557" s="38"/>
      <c r="B557" s="180"/>
      <c r="C557" s="181" t="s">
        <v>769</v>
      </c>
      <c r="D557" s="181" t="s">
        <v>258</v>
      </c>
      <c r="E557" s="182" t="s">
        <v>770</v>
      </c>
      <c r="F557" s="183" t="s">
        <v>771</v>
      </c>
      <c r="G557" s="184" t="s">
        <v>668</v>
      </c>
      <c r="H557" s="185">
        <v>8</v>
      </c>
      <c r="I557" s="186"/>
      <c r="J557" s="187">
        <f>ROUND(I557*H557,2)</f>
        <v>0</v>
      </c>
      <c r="K557" s="183" t="s">
        <v>1</v>
      </c>
      <c r="L557" s="39"/>
      <c r="M557" s="188" t="s">
        <v>1</v>
      </c>
      <c r="N557" s="189" t="s">
        <v>40</v>
      </c>
      <c r="O557" s="77"/>
      <c r="P557" s="190">
        <f>O557*H557</f>
        <v>0</v>
      </c>
      <c r="Q557" s="190">
        <v>0</v>
      </c>
      <c r="R557" s="190">
        <f>Q557*H557</f>
        <v>0</v>
      </c>
      <c r="S557" s="190">
        <v>0</v>
      </c>
      <c r="T557" s="191">
        <f>S557*H557</f>
        <v>0</v>
      </c>
      <c r="U557" s="38"/>
      <c r="V557" s="38"/>
      <c r="W557" s="38"/>
      <c r="X557" s="38"/>
      <c r="Y557" s="38"/>
      <c r="Z557" s="38"/>
      <c r="AA557" s="38"/>
      <c r="AB557" s="38"/>
      <c r="AC557" s="38"/>
      <c r="AD557" s="38"/>
      <c r="AE557" s="38"/>
      <c r="AR557" s="192" t="s">
        <v>335</v>
      </c>
      <c r="AT557" s="192" t="s">
        <v>258</v>
      </c>
      <c r="AU557" s="192" t="s">
        <v>85</v>
      </c>
      <c r="AY557" s="19" t="s">
        <v>253</v>
      </c>
      <c r="BE557" s="193">
        <f>IF(N557="základní",J557,0)</f>
        <v>0</v>
      </c>
      <c r="BF557" s="193">
        <f>IF(N557="snížená",J557,0)</f>
        <v>0</v>
      </c>
      <c r="BG557" s="193">
        <f>IF(N557="zákl. přenesená",J557,0)</f>
        <v>0</v>
      </c>
      <c r="BH557" s="193">
        <f>IF(N557="sníž. přenesená",J557,0)</f>
        <v>0</v>
      </c>
      <c r="BI557" s="193">
        <f>IF(N557="nulová",J557,0)</f>
        <v>0</v>
      </c>
      <c r="BJ557" s="19" t="s">
        <v>82</v>
      </c>
      <c r="BK557" s="193">
        <f>ROUND(I557*H557,2)</f>
        <v>0</v>
      </c>
      <c r="BL557" s="19" t="s">
        <v>335</v>
      </c>
      <c r="BM557" s="192" t="s">
        <v>772</v>
      </c>
    </row>
    <row r="558" s="2" customFormat="1" ht="37.8" customHeight="1">
      <c r="A558" s="38"/>
      <c r="B558" s="180"/>
      <c r="C558" s="181" t="s">
        <v>773</v>
      </c>
      <c r="D558" s="181" t="s">
        <v>258</v>
      </c>
      <c r="E558" s="182" t="s">
        <v>774</v>
      </c>
      <c r="F558" s="183" t="s">
        <v>775</v>
      </c>
      <c r="G558" s="184" t="s">
        <v>668</v>
      </c>
      <c r="H558" s="185">
        <v>1</v>
      </c>
      <c r="I558" s="186"/>
      <c r="J558" s="187">
        <f>ROUND(I558*H558,2)</f>
        <v>0</v>
      </c>
      <c r="K558" s="183" t="s">
        <v>1</v>
      </c>
      <c r="L558" s="39"/>
      <c r="M558" s="188" t="s">
        <v>1</v>
      </c>
      <c r="N558" s="189" t="s">
        <v>40</v>
      </c>
      <c r="O558" s="77"/>
      <c r="P558" s="190">
        <f>O558*H558</f>
        <v>0</v>
      </c>
      <c r="Q558" s="190">
        <v>0</v>
      </c>
      <c r="R558" s="190">
        <f>Q558*H558</f>
        <v>0</v>
      </c>
      <c r="S558" s="190">
        <v>0</v>
      </c>
      <c r="T558" s="191">
        <f>S558*H558</f>
        <v>0</v>
      </c>
      <c r="U558" s="38"/>
      <c r="V558" s="38"/>
      <c r="W558" s="38"/>
      <c r="X558" s="38"/>
      <c r="Y558" s="38"/>
      <c r="Z558" s="38"/>
      <c r="AA558" s="38"/>
      <c r="AB558" s="38"/>
      <c r="AC558" s="38"/>
      <c r="AD558" s="38"/>
      <c r="AE558" s="38"/>
      <c r="AR558" s="192" t="s">
        <v>335</v>
      </c>
      <c r="AT558" s="192" t="s">
        <v>258</v>
      </c>
      <c r="AU558" s="192" t="s">
        <v>85</v>
      </c>
      <c r="AY558" s="19" t="s">
        <v>253</v>
      </c>
      <c r="BE558" s="193">
        <f>IF(N558="základní",J558,0)</f>
        <v>0</v>
      </c>
      <c r="BF558" s="193">
        <f>IF(N558="snížená",J558,0)</f>
        <v>0</v>
      </c>
      <c r="BG558" s="193">
        <f>IF(N558="zákl. přenesená",J558,0)</f>
        <v>0</v>
      </c>
      <c r="BH558" s="193">
        <f>IF(N558="sníž. přenesená",J558,0)</f>
        <v>0</v>
      </c>
      <c r="BI558" s="193">
        <f>IF(N558="nulová",J558,0)</f>
        <v>0</v>
      </c>
      <c r="BJ558" s="19" t="s">
        <v>82</v>
      </c>
      <c r="BK558" s="193">
        <f>ROUND(I558*H558,2)</f>
        <v>0</v>
      </c>
      <c r="BL558" s="19" t="s">
        <v>335</v>
      </c>
      <c r="BM558" s="192" t="s">
        <v>776</v>
      </c>
    </row>
    <row r="559" s="2" customFormat="1" ht="37.8" customHeight="1">
      <c r="A559" s="38"/>
      <c r="B559" s="180"/>
      <c r="C559" s="181" t="s">
        <v>777</v>
      </c>
      <c r="D559" s="181" t="s">
        <v>258</v>
      </c>
      <c r="E559" s="182" t="s">
        <v>778</v>
      </c>
      <c r="F559" s="183" t="s">
        <v>779</v>
      </c>
      <c r="G559" s="184" t="s">
        <v>668</v>
      </c>
      <c r="H559" s="185">
        <v>1</v>
      </c>
      <c r="I559" s="186"/>
      <c r="J559" s="187">
        <f>ROUND(I559*H559,2)</f>
        <v>0</v>
      </c>
      <c r="K559" s="183" t="s">
        <v>1</v>
      </c>
      <c r="L559" s="39"/>
      <c r="M559" s="188" t="s">
        <v>1</v>
      </c>
      <c r="N559" s="189" t="s">
        <v>40</v>
      </c>
      <c r="O559" s="77"/>
      <c r="P559" s="190">
        <f>O559*H559</f>
        <v>0</v>
      </c>
      <c r="Q559" s="190">
        <v>0</v>
      </c>
      <c r="R559" s="190">
        <f>Q559*H559</f>
        <v>0</v>
      </c>
      <c r="S559" s="190">
        <v>0</v>
      </c>
      <c r="T559" s="191">
        <f>S559*H559</f>
        <v>0</v>
      </c>
      <c r="U559" s="38"/>
      <c r="V559" s="38"/>
      <c r="W559" s="38"/>
      <c r="X559" s="38"/>
      <c r="Y559" s="38"/>
      <c r="Z559" s="38"/>
      <c r="AA559" s="38"/>
      <c r="AB559" s="38"/>
      <c r="AC559" s="38"/>
      <c r="AD559" s="38"/>
      <c r="AE559" s="38"/>
      <c r="AR559" s="192" t="s">
        <v>335</v>
      </c>
      <c r="AT559" s="192" t="s">
        <v>258</v>
      </c>
      <c r="AU559" s="192" t="s">
        <v>85</v>
      </c>
      <c r="AY559" s="19" t="s">
        <v>253</v>
      </c>
      <c r="BE559" s="193">
        <f>IF(N559="základní",J559,0)</f>
        <v>0</v>
      </c>
      <c r="BF559" s="193">
        <f>IF(N559="snížená",J559,0)</f>
        <v>0</v>
      </c>
      <c r="BG559" s="193">
        <f>IF(N559="zákl. přenesená",J559,0)</f>
        <v>0</v>
      </c>
      <c r="BH559" s="193">
        <f>IF(N559="sníž. přenesená",J559,0)</f>
        <v>0</v>
      </c>
      <c r="BI559" s="193">
        <f>IF(N559="nulová",J559,0)</f>
        <v>0</v>
      </c>
      <c r="BJ559" s="19" t="s">
        <v>82</v>
      </c>
      <c r="BK559" s="193">
        <f>ROUND(I559*H559,2)</f>
        <v>0</v>
      </c>
      <c r="BL559" s="19" t="s">
        <v>335</v>
      </c>
      <c r="BM559" s="192" t="s">
        <v>780</v>
      </c>
    </row>
    <row r="560" s="2" customFormat="1" ht="44.25" customHeight="1">
      <c r="A560" s="38"/>
      <c r="B560" s="180"/>
      <c r="C560" s="181" t="s">
        <v>781</v>
      </c>
      <c r="D560" s="181" t="s">
        <v>258</v>
      </c>
      <c r="E560" s="182" t="s">
        <v>782</v>
      </c>
      <c r="F560" s="183" t="s">
        <v>783</v>
      </c>
      <c r="G560" s="184" t="s">
        <v>668</v>
      </c>
      <c r="H560" s="185">
        <v>1</v>
      </c>
      <c r="I560" s="186"/>
      <c r="J560" s="187">
        <f>ROUND(I560*H560,2)</f>
        <v>0</v>
      </c>
      <c r="K560" s="183" t="s">
        <v>1</v>
      </c>
      <c r="L560" s="39"/>
      <c r="M560" s="188" t="s">
        <v>1</v>
      </c>
      <c r="N560" s="189" t="s">
        <v>40</v>
      </c>
      <c r="O560" s="77"/>
      <c r="P560" s="190">
        <f>O560*H560</f>
        <v>0</v>
      </c>
      <c r="Q560" s="190">
        <v>0</v>
      </c>
      <c r="R560" s="190">
        <f>Q560*H560</f>
        <v>0</v>
      </c>
      <c r="S560" s="190">
        <v>0</v>
      </c>
      <c r="T560" s="191">
        <f>S560*H560</f>
        <v>0</v>
      </c>
      <c r="U560" s="38"/>
      <c r="V560" s="38"/>
      <c r="W560" s="38"/>
      <c r="X560" s="38"/>
      <c r="Y560" s="38"/>
      <c r="Z560" s="38"/>
      <c r="AA560" s="38"/>
      <c r="AB560" s="38"/>
      <c r="AC560" s="38"/>
      <c r="AD560" s="38"/>
      <c r="AE560" s="38"/>
      <c r="AR560" s="192" t="s">
        <v>335</v>
      </c>
      <c r="AT560" s="192" t="s">
        <v>258</v>
      </c>
      <c r="AU560" s="192" t="s">
        <v>85</v>
      </c>
      <c r="AY560" s="19" t="s">
        <v>253</v>
      </c>
      <c r="BE560" s="193">
        <f>IF(N560="základní",J560,0)</f>
        <v>0</v>
      </c>
      <c r="BF560" s="193">
        <f>IF(N560="snížená",J560,0)</f>
        <v>0</v>
      </c>
      <c r="BG560" s="193">
        <f>IF(N560="zákl. přenesená",J560,0)</f>
        <v>0</v>
      </c>
      <c r="BH560" s="193">
        <f>IF(N560="sníž. přenesená",J560,0)</f>
        <v>0</v>
      </c>
      <c r="BI560" s="193">
        <f>IF(N560="nulová",J560,0)</f>
        <v>0</v>
      </c>
      <c r="BJ560" s="19" t="s">
        <v>82</v>
      </c>
      <c r="BK560" s="193">
        <f>ROUND(I560*H560,2)</f>
        <v>0</v>
      </c>
      <c r="BL560" s="19" t="s">
        <v>335</v>
      </c>
      <c r="BM560" s="192" t="s">
        <v>784</v>
      </c>
    </row>
    <row r="561" s="2" customFormat="1" ht="37.8" customHeight="1">
      <c r="A561" s="38"/>
      <c r="B561" s="180"/>
      <c r="C561" s="181" t="s">
        <v>785</v>
      </c>
      <c r="D561" s="181" t="s">
        <v>258</v>
      </c>
      <c r="E561" s="182" t="s">
        <v>786</v>
      </c>
      <c r="F561" s="183" t="s">
        <v>787</v>
      </c>
      <c r="G561" s="184" t="s">
        <v>668</v>
      </c>
      <c r="H561" s="185">
        <v>1</v>
      </c>
      <c r="I561" s="186"/>
      <c r="J561" s="187">
        <f>ROUND(I561*H561,2)</f>
        <v>0</v>
      </c>
      <c r="K561" s="183" t="s">
        <v>1</v>
      </c>
      <c r="L561" s="39"/>
      <c r="M561" s="188" t="s">
        <v>1</v>
      </c>
      <c r="N561" s="189" t="s">
        <v>40</v>
      </c>
      <c r="O561" s="77"/>
      <c r="P561" s="190">
        <f>O561*H561</f>
        <v>0</v>
      </c>
      <c r="Q561" s="190">
        <v>0</v>
      </c>
      <c r="R561" s="190">
        <f>Q561*H561</f>
        <v>0</v>
      </c>
      <c r="S561" s="190">
        <v>0</v>
      </c>
      <c r="T561" s="191">
        <f>S561*H561</f>
        <v>0</v>
      </c>
      <c r="U561" s="38"/>
      <c r="V561" s="38"/>
      <c r="W561" s="38"/>
      <c r="X561" s="38"/>
      <c r="Y561" s="38"/>
      <c r="Z561" s="38"/>
      <c r="AA561" s="38"/>
      <c r="AB561" s="38"/>
      <c r="AC561" s="38"/>
      <c r="AD561" s="38"/>
      <c r="AE561" s="38"/>
      <c r="AR561" s="192" t="s">
        <v>335</v>
      </c>
      <c r="AT561" s="192" t="s">
        <v>258</v>
      </c>
      <c r="AU561" s="192" t="s">
        <v>85</v>
      </c>
      <c r="AY561" s="19" t="s">
        <v>253</v>
      </c>
      <c r="BE561" s="193">
        <f>IF(N561="základní",J561,0)</f>
        <v>0</v>
      </c>
      <c r="BF561" s="193">
        <f>IF(N561="snížená",J561,0)</f>
        <v>0</v>
      </c>
      <c r="BG561" s="193">
        <f>IF(N561="zákl. přenesená",J561,0)</f>
        <v>0</v>
      </c>
      <c r="BH561" s="193">
        <f>IF(N561="sníž. přenesená",J561,0)</f>
        <v>0</v>
      </c>
      <c r="BI561" s="193">
        <f>IF(N561="nulová",J561,0)</f>
        <v>0</v>
      </c>
      <c r="BJ561" s="19" t="s">
        <v>82</v>
      </c>
      <c r="BK561" s="193">
        <f>ROUND(I561*H561,2)</f>
        <v>0</v>
      </c>
      <c r="BL561" s="19" t="s">
        <v>335</v>
      </c>
      <c r="BM561" s="192" t="s">
        <v>788</v>
      </c>
    </row>
    <row r="562" s="2" customFormat="1" ht="37.8" customHeight="1">
      <c r="A562" s="38"/>
      <c r="B562" s="180"/>
      <c r="C562" s="181" t="s">
        <v>789</v>
      </c>
      <c r="D562" s="181" t="s">
        <v>258</v>
      </c>
      <c r="E562" s="182" t="s">
        <v>790</v>
      </c>
      <c r="F562" s="183" t="s">
        <v>791</v>
      </c>
      <c r="G562" s="184" t="s">
        <v>668</v>
      </c>
      <c r="H562" s="185">
        <v>2</v>
      </c>
      <c r="I562" s="186"/>
      <c r="J562" s="187">
        <f>ROUND(I562*H562,2)</f>
        <v>0</v>
      </c>
      <c r="K562" s="183" t="s">
        <v>1</v>
      </c>
      <c r="L562" s="39"/>
      <c r="M562" s="188" t="s">
        <v>1</v>
      </c>
      <c r="N562" s="189" t="s">
        <v>40</v>
      </c>
      <c r="O562" s="77"/>
      <c r="P562" s="190">
        <f>O562*H562</f>
        <v>0</v>
      </c>
      <c r="Q562" s="190">
        <v>0</v>
      </c>
      <c r="R562" s="190">
        <f>Q562*H562</f>
        <v>0</v>
      </c>
      <c r="S562" s="190">
        <v>0</v>
      </c>
      <c r="T562" s="191">
        <f>S562*H562</f>
        <v>0</v>
      </c>
      <c r="U562" s="38"/>
      <c r="V562" s="38"/>
      <c r="W562" s="38"/>
      <c r="X562" s="38"/>
      <c r="Y562" s="38"/>
      <c r="Z562" s="38"/>
      <c r="AA562" s="38"/>
      <c r="AB562" s="38"/>
      <c r="AC562" s="38"/>
      <c r="AD562" s="38"/>
      <c r="AE562" s="38"/>
      <c r="AR562" s="192" t="s">
        <v>335</v>
      </c>
      <c r="AT562" s="192" t="s">
        <v>258</v>
      </c>
      <c r="AU562" s="192" t="s">
        <v>85</v>
      </c>
      <c r="AY562" s="19" t="s">
        <v>253</v>
      </c>
      <c r="BE562" s="193">
        <f>IF(N562="základní",J562,0)</f>
        <v>0</v>
      </c>
      <c r="BF562" s="193">
        <f>IF(N562="snížená",J562,0)</f>
        <v>0</v>
      </c>
      <c r="BG562" s="193">
        <f>IF(N562="zákl. přenesená",J562,0)</f>
        <v>0</v>
      </c>
      <c r="BH562" s="193">
        <f>IF(N562="sníž. přenesená",J562,0)</f>
        <v>0</v>
      </c>
      <c r="BI562" s="193">
        <f>IF(N562="nulová",J562,0)</f>
        <v>0</v>
      </c>
      <c r="BJ562" s="19" t="s">
        <v>82</v>
      </c>
      <c r="BK562" s="193">
        <f>ROUND(I562*H562,2)</f>
        <v>0</v>
      </c>
      <c r="BL562" s="19" t="s">
        <v>335</v>
      </c>
      <c r="BM562" s="192" t="s">
        <v>792</v>
      </c>
    </row>
    <row r="563" s="2" customFormat="1" ht="37.8" customHeight="1">
      <c r="A563" s="38"/>
      <c r="B563" s="180"/>
      <c r="C563" s="181" t="s">
        <v>793</v>
      </c>
      <c r="D563" s="181" t="s">
        <v>258</v>
      </c>
      <c r="E563" s="182" t="s">
        <v>794</v>
      </c>
      <c r="F563" s="183" t="s">
        <v>795</v>
      </c>
      <c r="G563" s="184" t="s">
        <v>668</v>
      </c>
      <c r="H563" s="185">
        <v>1</v>
      </c>
      <c r="I563" s="186"/>
      <c r="J563" s="187">
        <f>ROUND(I563*H563,2)</f>
        <v>0</v>
      </c>
      <c r="K563" s="183" t="s">
        <v>1</v>
      </c>
      <c r="L563" s="39"/>
      <c r="M563" s="188" t="s">
        <v>1</v>
      </c>
      <c r="N563" s="189" t="s">
        <v>40</v>
      </c>
      <c r="O563" s="77"/>
      <c r="P563" s="190">
        <f>O563*H563</f>
        <v>0</v>
      </c>
      <c r="Q563" s="190">
        <v>0</v>
      </c>
      <c r="R563" s="190">
        <f>Q563*H563</f>
        <v>0</v>
      </c>
      <c r="S563" s="190">
        <v>0</v>
      </c>
      <c r="T563" s="191">
        <f>S563*H563</f>
        <v>0</v>
      </c>
      <c r="U563" s="38"/>
      <c r="V563" s="38"/>
      <c r="W563" s="38"/>
      <c r="X563" s="38"/>
      <c r="Y563" s="38"/>
      <c r="Z563" s="38"/>
      <c r="AA563" s="38"/>
      <c r="AB563" s="38"/>
      <c r="AC563" s="38"/>
      <c r="AD563" s="38"/>
      <c r="AE563" s="38"/>
      <c r="AR563" s="192" t="s">
        <v>335</v>
      </c>
      <c r="AT563" s="192" t="s">
        <v>258</v>
      </c>
      <c r="AU563" s="192" t="s">
        <v>85</v>
      </c>
      <c r="AY563" s="19" t="s">
        <v>253</v>
      </c>
      <c r="BE563" s="193">
        <f>IF(N563="základní",J563,0)</f>
        <v>0</v>
      </c>
      <c r="BF563" s="193">
        <f>IF(N563="snížená",J563,0)</f>
        <v>0</v>
      </c>
      <c r="BG563" s="193">
        <f>IF(N563="zákl. přenesená",J563,0)</f>
        <v>0</v>
      </c>
      <c r="BH563" s="193">
        <f>IF(N563="sníž. přenesená",J563,0)</f>
        <v>0</v>
      </c>
      <c r="BI563" s="193">
        <f>IF(N563="nulová",J563,0)</f>
        <v>0</v>
      </c>
      <c r="BJ563" s="19" t="s">
        <v>82</v>
      </c>
      <c r="BK563" s="193">
        <f>ROUND(I563*H563,2)</f>
        <v>0</v>
      </c>
      <c r="BL563" s="19" t="s">
        <v>335</v>
      </c>
      <c r="BM563" s="192" t="s">
        <v>796</v>
      </c>
    </row>
    <row r="564" s="2" customFormat="1" ht="37.8" customHeight="1">
      <c r="A564" s="38"/>
      <c r="B564" s="180"/>
      <c r="C564" s="181" t="s">
        <v>797</v>
      </c>
      <c r="D564" s="181" t="s">
        <v>258</v>
      </c>
      <c r="E564" s="182" t="s">
        <v>798</v>
      </c>
      <c r="F564" s="183" t="s">
        <v>799</v>
      </c>
      <c r="G564" s="184" t="s">
        <v>668</v>
      </c>
      <c r="H564" s="185">
        <v>1</v>
      </c>
      <c r="I564" s="186"/>
      <c r="J564" s="187">
        <f>ROUND(I564*H564,2)</f>
        <v>0</v>
      </c>
      <c r="K564" s="183" t="s">
        <v>1</v>
      </c>
      <c r="L564" s="39"/>
      <c r="M564" s="188" t="s">
        <v>1</v>
      </c>
      <c r="N564" s="189" t="s">
        <v>40</v>
      </c>
      <c r="O564" s="77"/>
      <c r="P564" s="190">
        <f>O564*H564</f>
        <v>0</v>
      </c>
      <c r="Q564" s="190">
        <v>0</v>
      </c>
      <c r="R564" s="190">
        <f>Q564*H564</f>
        <v>0</v>
      </c>
      <c r="S564" s="190">
        <v>0</v>
      </c>
      <c r="T564" s="191">
        <f>S564*H564</f>
        <v>0</v>
      </c>
      <c r="U564" s="38"/>
      <c r="V564" s="38"/>
      <c r="W564" s="38"/>
      <c r="X564" s="38"/>
      <c r="Y564" s="38"/>
      <c r="Z564" s="38"/>
      <c r="AA564" s="38"/>
      <c r="AB564" s="38"/>
      <c r="AC564" s="38"/>
      <c r="AD564" s="38"/>
      <c r="AE564" s="38"/>
      <c r="AR564" s="192" t="s">
        <v>335</v>
      </c>
      <c r="AT564" s="192" t="s">
        <v>258</v>
      </c>
      <c r="AU564" s="192" t="s">
        <v>85</v>
      </c>
      <c r="AY564" s="19" t="s">
        <v>253</v>
      </c>
      <c r="BE564" s="193">
        <f>IF(N564="základní",J564,0)</f>
        <v>0</v>
      </c>
      <c r="BF564" s="193">
        <f>IF(N564="snížená",J564,0)</f>
        <v>0</v>
      </c>
      <c r="BG564" s="193">
        <f>IF(N564="zákl. přenesená",J564,0)</f>
        <v>0</v>
      </c>
      <c r="BH564" s="193">
        <f>IF(N564="sníž. přenesená",J564,0)</f>
        <v>0</v>
      </c>
      <c r="BI564" s="193">
        <f>IF(N564="nulová",J564,0)</f>
        <v>0</v>
      </c>
      <c r="BJ564" s="19" t="s">
        <v>82</v>
      </c>
      <c r="BK564" s="193">
        <f>ROUND(I564*H564,2)</f>
        <v>0</v>
      </c>
      <c r="BL564" s="19" t="s">
        <v>335</v>
      </c>
      <c r="BM564" s="192" t="s">
        <v>800</v>
      </c>
    </row>
    <row r="565" s="2" customFormat="1" ht="37.8" customHeight="1">
      <c r="A565" s="38"/>
      <c r="B565" s="180"/>
      <c r="C565" s="181" t="s">
        <v>801</v>
      </c>
      <c r="D565" s="181" t="s">
        <v>258</v>
      </c>
      <c r="E565" s="182" t="s">
        <v>802</v>
      </c>
      <c r="F565" s="183" t="s">
        <v>803</v>
      </c>
      <c r="G565" s="184" t="s">
        <v>668</v>
      </c>
      <c r="H565" s="185">
        <v>1</v>
      </c>
      <c r="I565" s="186"/>
      <c r="J565" s="187">
        <f>ROUND(I565*H565,2)</f>
        <v>0</v>
      </c>
      <c r="K565" s="183" t="s">
        <v>1</v>
      </c>
      <c r="L565" s="39"/>
      <c r="M565" s="188" t="s">
        <v>1</v>
      </c>
      <c r="N565" s="189" t="s">
        <v>40</v>
      </c>
      <c r="O565" s="77"/>
      <c r="P565" s="190">
        <f>O565*H565</f>
        <v>0</v>
      </c>
      <c r="Q565" s="190">
        <v>0</v>
      </c>
      <c r="R565" s="190">
        <f>Q565*H565</f>
        <v>0</v>
      </c>
      <c r="S565" s="190">
        <v>0</v>
      </c>
      <c r="T565" s="191">
        <f>S565*H565</f>
        <v>0</v>
      </c>
      <c r="U565" s="38"/>
      <c r="V565" s="38"/>
      <c r="W565" s="38"/>
      <c r="X565" s="38"/>
      <c r="Y565" s="38"/>
      <c r="Z565" s="38"/>
      <c r="AA565" s="38"/>
      <c r="AB565" s="38"/>
      <c r="AC565" s="38"/>
      <c r="AD565" s="38"/>
      <c r="AE565" s="38"/>
      <c r="AR565" s="192" t="s">
        <v>335</v>
      </c>
      <c r="AT565" s="192" t="s">
        <v>258</v>
      </c>
      <c r="AU565" s="192" t="s">
        <v>85</v>
      </c>
      <c r="AY565" s="19" t="s">
        <v>253</v>
      </c>
      <c r="BE565" s="193">
        <f>IF(N565="základní",J565,0)</f>
        <v>0</v>
      </c>
      <c r="BF565" s="193">
        <f>IF(N565="snížená",J565,0)</f>
        <v>0</v>
      </c>
      <c r="BG565" s="193">
        <f>IF(N565="zákl. přenesená",J565,0)</f>
        <v>0</v>
      </c>
      <c r="BH565" s="193">
        <f>IF(N565="sníž. přenesená",J565,0)</f>
        <v>0</v>
      </c>
      <c r="BI565" s="193">
        <f>IF(N565="nulová",J565,0)</f>
        <v>0</v>
      </c>
      <c r="BJ565" s="19" t="s">
        <v>82</v>
      </c>
      <c r="BK565" s="193">
        <f>ROUND(I565*H565,2)</f>
        <v>0</v>
      </c>
      <c r="BL565" s="19" t="s">
        <v>335</v>
      </c>
      <c r="BM565" s="192" t="s">
        <v>804</v>
      </c>
    </row>
    <row r="566" s="2" customFormat="1" ht="44.25" customHeight="1">
      <c r="A566" s="38"/>
      <c r="B566" s="180"/>
      <c r="C566" s="181" t="s">
        <v>805</v>
      </c>
      <c r="D566" s="181" t="s">
        <v>258</v>
      </c>
      <c r="E566" s="182" t="s">
        <v>806</v>
      </c>
      <c r="F566" s="183" t="s">
        <v>807</v>
      </c>
      <c r="G566" s="184" t="s">
        <v>668</v>
      </c>
      <c r="H566" s="185">
        <v>1</v>
      </c>
      <c r="I566" s="186"/>
      <c r="J566" s="187">
        <f>ROUND(I566*H566,2)</f>
        <v>0</v>
      </c>
      <c r="K566" s="183" t="s">
        <v>1</v>
      </c>
      <c r="L566" s="39"/>
      <c r="M566" s="188" t="s">
        <v>1</v>
      </c>
      <c r="N566" s="189" t="s">
        <v>40</v>
      </c>
      <c r="O566" s="77"/>
      <c r="P566" s="190">
        <f>O566*H566</f>
        <v>0</v>
      </c>
      <c r="Q566" s="190">
        <v>0</v>
      </c>
      <c r="R566" s="190">
        <f>Q566*H566</f>
        <v>0</v>
      </c>
      <c r="S566" s="190">
        <v>0</v>
      </c>
      <c r="T566" s="191">
        <f>S566*H566</f>
        <v>0</v>
      </c>
      <c r="U566" s="38"/>
      <c r="V566" s="38"/>
      <c r="W566" s="38"/>
      <c r="X566" s="38"/>
      <c r="Y566" s="38"/>
      <c r="Z566" s="38"/>
      <c r="AA566" s="38"/>
      <c r="AB566" s="38"/>
      <c r="AC566" s="38"/>
      <c r="AD566" s="38"/>
      <c r="AE566" s="38"/>
      <c r="AR566" s="192" t="s">
        <v>335</v>
      </c>
      <c r="AT566" s="192" t="s">
        <v>258</v>
      </c>
      <c r="AU566" s="192" t="s">
        <v>85</v>
      </c>
      <c r="AY566" s="19" t="s">
        <v>253</v>
      </c>
      <c r="BE566" s="193">
        <f>IF(N566="základní",J566,0)</f>
        <v>0</v>
      </c>
      <c r="BF566" s="193">
        <f>IF(N566="snížená",J566,0)</f>
        <v>0</v>
      </c>
      <c r="BG566" s="193">
        <f>IF(N566="zákl. přenesená",J566,0)</f>
        <v>0</v>
      </c>
      <c r="BH566" s="193">
        <f>IF(N566="sníž. přenesená",J566,0)</f>
        <v>0</v>
      </c>
      <c r="BI566" s="193">
        <f>IF(N566="nulová",J566,0)</f>
        <v>0</v>
      </c>
      <c r="BJ566" s="19" t="s">
        <v>82</v>
      </c>
      <c r="BK566" s="193">
        <f>ROUND(I566*H566,2)</f>
        <v>0</v>
      </c>
      <c r="BL566" s="19" t="s">
        <v>335</v>
      </c>
      <c r="BM566" s="192" t="s">
        <v>808</v>
      </c>
    </row>
    <row r="567" s="2" customFormat="1" ht="44.25" customHeight="1">
      <c r="A567" s="38"/>
      <c r="B567" s="180"/>
      <c r="C567" s="181" t="s">
        <v>809</v>
      </c>
      <c r="D567" s="181" t="s">
        <v>258</v>
      </c>
      <c r="E567" s="182" t="s">
        <v>810</v>
      </c>
      <c r="F567" s="183" t="s">
        <v>811</v>
      </c>
      <c r="G567" s="184" t="s">
        <v>668</v>
      </c>
      <c r="H567" s="185">
        <v>1</v>
      </c>
      <c r="I567" s="186"/>
      <c r="J567" s="187">
        <f>ROUND(I567*H567,2)</f>
        <v>0</v>
      </c>
      <c r="K567" s="183" t="s">
        <v>1</v>
      </c>
      <c r="L567" s="39"/>
      <c r="M567" s="188" t="s">
        <v>1</v>
      </c>
      <c r="N567" s="189" t="s">
        <v>40</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335</v>
      </c>
      <c r="AT567" s="192" t="s">
        <v>258</v>
      </c>
      <c r="AU567" s="192" t="s">
        <v>85</v>
      </c>
      <c r="AY567" s="19" t="s">
        <v>253</v>
      </c>
      <c r="BE567" s="193">
        <f>IF(N567="základní",J567,0)</f>
        <v>0</v>
      </c>
      <c r="BF567" s="193">
        <f>IF(N567="snížená",J567,0)</f>
        <v>0</v>
      </c>
      <c r="BG567" s="193">
        <f>IF(N567="zákl. přenesená",J567,0)</f>
        <v>0</v>
      </c>
      <c r="BH567" s="193">
        <f>IF(N567="sníž. přenesená",J567,0)</f>
        <v>0</v>
      </c>
      <c r="BI567" s="193">
        <f>IF(N567="nulová",J567,0)</f>
        <v>0</v>
      </c>
      <c r="BJ567" s="19" t="s">
        <v>82</v>
      </c>
      <c r="BK567" s="193">
        <f>ROUND(I567*H567,2)</f>
        <v>0</v>
      </c>
      <c r="BL567" s="19" t="s">
        <v>335</v>
      </c>
      <c r="BM567" s="192" t="s">
        <v>812</v>
      </c>
    </row>
    <row r="568" s="2" customFormat="1" ht="44.25" customHeight="1">
      <c r="A568" s="38"/>
      <c r="B568" s="180"/>
      <c r="C568" s="181" t="s">
        <v>813</v>
      </c>
      <c r="D568" s="181" t="s">
        <v>258</v>
      </c>
      <c r="E568" s="182" t="s">
        <v>814</v>
      </c>
      <c r="F568" s="183" t="s">
        <v>815</v>
      </c>
      <c r="G568" s="184" t="s">
        <v>668</v>
      </c>
      <c r="H568" s="185">
        <v>1</v>
      </c>
      <c r="I568" s="186"/>
      <c r="J568" s="187">
        <f>ROUND(I568*H568,2)</f>
        <v>0</v>
      </c>
      <c r="K568" s="183" t="s">
        <v>1</v>
      </c>
      <c r="L568" s="39"/>
      <c r="M568" s="188" t="s">
        <v>1</v>
      </c>
      <c r="N568" s="189" t="s">
        <v>40</v>
      </c>
      <c r="O568" s="77"/>
      <c r="P568" s="190">
        <f>O568*H568</f>
        <v>0</v>
      </c>
      <c r="Q568" s="190">
        <v>0</v>
      </c>
      <c r="R568" s="190">
        <f>Q568*H568</f>
        <v>0</v>
      </c>
      <c r="S568" s="190">
        <v>0</v>
      </c>
      <c r="T568" s="191">
        <f>S568*H568</f>
        <v>0</v>
      </c>
      <c r="U568" s="38"/>
      <c r="V568" s="38"/>
      <c r="W568" s="38"/>
      <c r="X568" s="38"/>
      <c r="Y568" s="38"/>
      <c r="Z568" s="38"/>
      <c r="AA568" s="38"/>
      <c r="AB568" s="38"/>
      <c r="AC568" s="38"/>
      <c r="AD568" s="38"/>
      <c r="AE568" s="38"/>
      <c r="AR568" s="192" t="s">
        <v>335</v>
      </c>
      <c r="AT568" s="192" t="s">
        <v>258</v>
      </c>
      <c r="AU568" s="192" t="s">
        <v>85</v>
      </c>
      <c r="AY568" s="19" t="s">
        <v>253</v>
      </c>
      <c r="BE568" s="193">
        <f>IF(N568="základní",J568,0)</f>
        <v>0</v>
      </c>
      <c r="BF568" s="193">
        <f>IF(N568="snížená",J568,0)</f>
        <v>0</v>
      </c>
      <c r="BG568" s="193">
        <f>IF(N568="zákl. přenesená",J568,0)</f>
        <v>0</v>
      </c>
      <c r="BH568" s="193">
        <f>IF(N568="sníž. přenesená",J568,0)</f>
        <v>0</v>
      </c>
      <c r="BI568" s="193">
        <f>IF(N568="nulová",J568,0)</f>
        <v>0</v>
      </c>
      <c r="BJ568" s="19" t="s">
        <v>82</v>
      </c>
      <c r="BK568" s="193">
        <f>ROUND(I568*H568,2)</f>
        <v>0</v>
      </c>
      <c r="BL568" s="19" t="s">
        <v>335</v>
      </c>
      <c r="BM568" s="192" t="s">
        <v>816</v>
      </c>
    </row>
    <row r="569" s="2" customFormat="1" ht="37.8" customHeight="1">
      <c r="A569" s="38"/>
      <c r="B569" s="180"/>
      <c r="C569" s="181" t="s">
        <v>817</v>
      </c>
      <c r="D569" s="181" t="s">
        <v>258</v>
      </c>
      <c r="E569" s="182" t="s">
        <v>818</v>
      </c>
      <c r="F569" s="183" t="s">
        <v>819</v>
      </c>
      <c r="G569" s="184" t="s">
        <v>668</v>
      </c>
      <c r="H569" s="185">
        <v>3</v>
      </c>
      <c r="I569" s="186"/>
      <c r="J569" s="187">
        <f>ROUND(I569*H569,2)</f>
        <v>0</v>
      </c>
      <c r="K569" s="183" t="s">
        <v>1</v>
      </c>
      <c r="L569" s="39"/>
      <c r="M569" s="188" t="s">
        <v>1</v>
      </c>
      <c r="N569" s="189" t="s">
        <v>40</v>
      </c>
      <c r="O569" s="77"/>
      <c r="P569" s="190">
        <f>O569*H569</f>
        <v>0</v>
      </c>
      <c r="Q569" s="190">
        <v>0</v>
      </c>
      <c r="R569" s="190">
        <f>Q569*H569</f>
        <v>0</v>
      </c>
      <c r="S569" s="190">
        <v>0</v>
      </c>
      <c r="T569" s="191">
        <f>S569*H569</f>
        <v>0</v>
      </c>
      <c r="U569" s="38"/>
      <c r="V569" s="38"/>
      <c r="W569" s="38"/>
      <c r="X569" s="38"/>
      <c r="Y569" s="38"/>
      <c r="Z569" s="38"/>
      <c r="AA569" s="38"/>
      <c r="AB569" s="38"/>
      <c r="AC569" s="38"/>
      <c r="AD569" s="38"/>
      <c r="AE569" s="38"/>
      <c r="AR569" s="192" t="s">
        <v>335</v>
      </c>
      <c r="AT569" s="192" t="s">
        <v>258</v>
      </c>
      <c r="AU569" s="192" t="s">
        <v>85</v>
      </c>
      <c r="AY569" s="19" t="s">
        <v>253</v>
      </c>
      <c r="BE569" s="193">
        <f>IF(N569="základní",J569,0)</f>
        <v>0</v>
      </c>
      <c r="BF569" s="193">
        <f>IF(N569="snížená",J569,0)</f>
        <v>0</v>
      </c>
      <c r="BG569" s="193">
        <f>IF(N569="zákl. přenesená",J569,0)</f>
        <v>0</v>
      </c>
      <c r="BH569" s="193">
        <f>IF(N569="sníž. přenesená",J569,0)</f>
        <v>0</v>
      </c>
      <c r="BI569" s="193">
        <f>IF(N569="nulová",J569,0)</f>
        <v>0</v>
      </c>
      <c r="BJ569" s="19" t="s">
        <v>82</v>
      </c>
      <c r="BK569" s="193">
        <f>ROUND(I569*H569,2)</f>
        <v>0</v>
      </c>
      <c r="BL569" s="19" t="s">
        <v>335</v>
      </c>
      <c r="BM569" s="192" t="s">
        <v>820</v>
      </c>
    </row>
    <row r="570" s="2" customFormat="1" ht="37.8" customHeight="1">
      <c r="A570" s="38"/>
      <c r="B570" s="180"/>
      <c r="C570" s="181" t="s">
        <v>821</v>
      </c>
      <c r="D570" s="181" t="s">
        <v>258</v>
      </c>
      <c r="E570" s="182" t="s">
        <v>822</v>
      </c>
      <c r="F570" s="183" t="s">
        <v>823</v>
      </c>
      <c r="G570" s="184" t="s">
        <v>668</v>
      </c>
      <c r="H570" s="185">
        <v>1</v>
      </c>
      <c r="I570" s="186"/>
      <c r="J570" s="187">
        <f>ROUND(I570*H570,2)</f>
        <v>0</v>
      </c>
      <c r="K570" s="183" t="s">
        <v>1</v>
      </c>
      <c r="L570" s="39"/>
      <c r="M570" s="188" t="s">
        <v>1</v>
      </c>
      <c r="N570" s="189" t="s">
        <v>40</v>
      </c>
      <c r="O570" s="77"/>
      <c r="P570" s="190">
        <f>O570*H570</f>
        <v>0</v>
      </c>
      <c r="Q570" s="190">
        <v>0</v>
      </c>
      <c r="R570" s="190">
        <f>Q570*H570</f>
        <v>0</v>
      </c>
      <c r="S570" s="190">
        <v>0</v>
      </c>
      <c r="T570" s="191">
        <f>S570*H570</f>
        <v>0</v>
      </c>
      <c r="U570" s="38"/>
      <c r="V570" s="38"/>
      <c r="W570" s="38"/>
      <c r="X570" s="38"/>
      <c r="Y570" s="38"/>
      <c r="Z570" s="38"/>
      <c r="AA570" s="38"/>
      <c r="AB570" s="38"/>
      <c r="AC570" s="38"/>
      <c r="AD570" s="38"/>
      <c r="AE570" s="38"/>
      <c r="AR570" s="192" t="s">
        <v>335</v>
      </c>
      <c r="AT570" s="192" t="s">
        <v>258</v>
      </c>
      <c r="AU570" s="192" t="s">
        <v>85</v>
      </c>
      <c r="AY570" s="19" t="s">
        <v>253</v>
      </c>
      <c r="BE570" s="193">
        <f>IF(N570="základní",J570,0)</f>
        <v>0</v>
      </c>
      <c r="BF570" s="193">
        <f>IF(N570="snížená",J570,0)</f>
        <v>0</v>
      </c>
      <c r="BG570" s="193">
        <f>IF(N570="zákl. přenesená",J570,0)</f>
        <v>0</v>
      </c>
      <c r="BH570" s="193">
        <f>IF(N570="sníž. přenesená",J570,0)</f>
        <v>0</v>
      </c>
      <c r="BI570" s="193">
        <f>IF(N570="nulová",J570,0)</f>
        <v>0</v>
      </c>
      <c r="BJ570" s="19" t="s">
        <v>82</v>
      </c>
      <c r="BK570" s="193">
        <f>ROUND(I570*H570,2)</f>
        <v>0</v>
      </c>
      <c r="BL570" s="19" t="s">
        <v>335</v>
      </c>
      <c r="BM570" s="192" t="s">
        <v>824</v>
      </c>
    </row>
    <row r="571" s="2" customFormat="1" ht="37.8" customHeight="1">
      <c r="A571" s="38"/>
      <c r="B571" s="180"/>
      <c r="C571" s="181" t="s">
        <v>825</v>
      </c>
      <c r="D571" s="181" t="s">
        <v>258</v>
      </c>
      <c r="E571" s="182" t="s">
        <v>826</v>
      </c>
      <c r="F571" s="183" t="s">
        <v>827</v>
      </c>
      <c r="G571" s="184" t="s">
        <v>668</v>
      </c>
      <c r="H571" s="185">
        <v>4</v>
      </c>
      <c r="I571" s="186"/>
      <c r="J571" s="187">
        <f>ROUND(I571*H571,2)</f>
        <v>0</v>
      </c>
      <c r="K571" s="183" t="s">
        <v>1</v>
      </c>
      <c r="L571" s="39"/>
      <c r="M571" s="188" t="s">
        <v>1</v>
      </c>
      <c r="N571" s="189" t="s">
        <v>40</v>
      </c>
      <c r="O571" s="77"/>
      <c r="P571" s="190">
        <f>O571*H571</f>
        <v>0</v>
      </c>
      <c r="Q571" s="190">
        <v>0</v>
      </c>
      <c r="R571" s="190">
        <f>Q571*H571</f>
        <v>0</v>
      </c>
      <c r="S571" s="190">
        <v>0</v>
      </c>
      <c r="T571" s="191">
        <f>S571*H571</f>
        <v>0</v>
      </c>
      <c r="U571" s="38"/>
      <c r="V571" s="38"/>
      <c r="W571" s="38"/>
      <c r="X571" s="38"/>
      <c r="Y571" s="38"/>
      <c r="Z571" s="38"/>
      <c r="AA571" s="38"/>
      <c r="AB571" s="38"/>
      <c r="AC571" s="38"/>
      <c r="AD571" s="38"/>
      <c r="AE571" s="38"/>
      <c r="AR571" s="192" t="s">
        <v>335</v>
      </c>
      <c r="AT571" s="192" t="s">
        <v>258</v>
      </c>
      <c r="AU571" s="192" t="s">
        <v>85</v>
      </c>
      <c r="AY571" s="19" t="s">
        <v>253</v>
      </c>
      <c r="BE571" s="193">
        <f>IF(N571="základní",J571,0)</f>
        <v>0</v>
      </c>
      <c r="BF571" s="193">
        <f>IF(N571="snížená",J571,0)</f>
        <v>0</v>
      </c>
      <c r="BG571" s="193">
        <f>IF(N571="zákl. přenesená",J571,0)</f>
        <v>0</v>
      </c>
      <c r="BH571" s="193">
        <f>IF(N571="sníž. přenesená",J571,0)</f>
        <v>0</v>
      </c>
      <c r="BI571" s="193">
        <f>IF(N571="nulová",J571,0)</f>
        <v>0</v>
      </c>
      <c r="BJ571" s="19" t="s">
        <v>82</v>
      </c>
      <c r="BK571" s="193">
        <f>ROUND(I571*H571,2)</f>
        <v>0</v>
      </c>
      <c r="BL571" s="19" t="s">
        <v>335</v>
      </c>
      <c r="BM571" s="192" t="s">
        <v>828</v>
      </c>
    </row>
    <row r="572" s="2" customFormat="1" ht="37.8" customHeight="1">
      <c r="A572" s="38"/>
      <c r="B572" s="180"/>
      <c r="C572" s="181" t="s">
        <v>829</v>
      </c>
      <c r="D572" s="181" t="s">
        <v>258</v>
      </c>
      <c r="E572" s="182" t="s">
        <v>830</v>
      </c>
      <c r="F572" s="183" t="s">
        <v>831</v>
      </c>
      <c r="G572" s="184" t="s">
        <v>668</v>
      </c>
      <c r="H572" s="185">
        <v>3</v>
      </c>
      <c r="I572" s="186"/>
      <c r="J572" s="187">
        <f>ROUND(I572*H572,2)</f>
        <v>0</v>
      </c>
      <c r="K572" s="183" t="s">
        <v>1</v>
      </c>
      <c r="L572" s="39"/>
      <c r="M572" s="188" t="s">
        <v>1</v>
      </c>
      <c r="N572" s="189" t="s">
        <v>40</v>
      </c>
      <c r="O572" s="77"/>
      <c r="P572" s="190">
        <f>O572*H572</f>
        <v>0</v>
      </c>
      <c r="Q572" s="190">
        <v>0</v>
      </c>
      <c r="R572" s="190">
        <f>Q572*H572</f>
        <v>0</v>
      </c>
      <c r="S572" s="190">
        <v>0</v>
      </c>
      <c r="T572" s="191">
        <f>S572*H572</f>
        <v>0</v>
      </c>
      <c r="U572" s="38"/>
      <c r="V572" s="38"/>
      <c r="W572" s="38"/>
      <c r="X572" s="38"/>
      <c r="Y572" s="38"/>
      <c r="Z572" s="38"/>
      <c r="AA572" s="38"/>
      <c r="AB572" s="38"/>
      <c r="AC572" s="38"/>
      <c r="AD572" s="38"/>
      <c r="AE572" s="38"/>
      <c r="AR572" s="192" t="s">
        <v>335</v>
      </c>
      <c r="AT572" s="192" t="s">
        <v>258</v>
      </c>
      <c r="AU572" s="192" t="s">
        <v>85</v>
      </c>
      <c r="AY572" s="19" t="s">
        <v>253</v>
      </c>
      <c r="BE572" s="193">
        <f>IF(N572="základní",J572,0)</f>
        <v>0</v>
      </c>
      <c r="BF572" s="193">
        <f>IF(N572="snížená",J572,0)</f>
        <v>0</v>
      </c>
      <c r="BG572" s="193">
        <f>IF(N572="zákl. přenesená",J572,0)</f>
        <v>0</v>
      </c>
      <c r="BH572" s="193">
        <f>IF(N572="sníž. přenesená",J572,0)</f>
        <v>0</v>
      </c>
      <c r="BI572" s="193">
        <f>IF(N572="nulová",J572,0)</f>
        <v>0</v>
      </c>
      <c r="BJ572" s="19" t="s">
        <v>82</v>
      </c>
      <c r="BK572" s="193">
        <f>ROUND(I572*H572,2)</f>
        <v>0</v>
      </c>
      <c r="BL572" s="19" t="s">
        <v>335</v>
      </c>
      <c r="BM572" s="192" t="s">
        <v>832</v>
      </c>
    </row>
    <row r="573" s="2" customFormat="1" ht="44.25" customHeight="1">
      <c r="A573" s="38"/>
      <c r="B573" s="180"/>
      <c r="C573" s="181" t="s">
        <v>833</v>
      </c>
      <c r="D573" s="181" t="s">
        <v>258</v>
      </c>
      <c r="E573" s="182" t="s">
        <v>834</v>
      </c>
      <c r="F573" s="183" t="s">
        <v>835</v>
      </c>
      <c r="G573" s="184" t="s">
        <v>668</v>
      </c>
      <c r="H573" s="185">
        <v>1</v>
      </c>
      <c r="I573" s="186"/>
      <c r="J573" s="187">
        <f>ROUND(I573*H573,2)</f>
        <v>0</v>
      </c>
      <c r="K573" s="183" t="s">
        <v>1</v>
      </c>
      <c r="L573" s="39"/>
      <c r="M573" s="188" t="s">
        <v>1</v>
      </c>
      <c r="N573" s="189" t="s">
        <v>40</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335</v>
      </c>
      <c r="AT573" s="192" t="s">
        <v>258</v>
      </c>
      <c r="AU573" s="192" t="s">
        <v>85</v>
      </c>
      <c r="AY573" s="19" t="s">
        <v>253</v>
      </c>
      <c r="BE573" s="193">
        <f>IF(N573="základní",J573,0)</f>
        <v>0</v>
      </c>
      <c r="BF573" s="193">
        <f>IF(N573="snížená",J573,0)</f>
        <v>0</v>
      </c>
      <c r="BG573" s="193">
        <f>IF(N573="zákl. přenesená",J573,0)</f>
        <v>0</v>
      </c>
      <c r="BH573" s="193">
        <f>IF(N573="sníž. přenesená",J573,0)</f>
        <v>0</v>
      </c>
      <c r="BI573" s="193">
        <f>IF(N573="nulová",J573,0)</f>
        <v>0</v>
      </c>
      <c r="BJ573" s="19" t="s">
        <v>82</v>
      </c>
      <c r="BK573" s="193">
        <f>ROUND(I573*H573,2)</f>
        <v>0</v>
      </c>
      <c r="BL573" s="19" t="s">
        <v>335</v>
      </c>
      <c r="BM573" s="192" t="s">
        <v>836</v>
      </c>
    </row>
    <row r="574" s="12" customFormat="1" ht="22.8" customHeight="1">
      <c r="A574" s="12"/>
      <c r="B574" s="167"/>
      <c r="C574" s="12"/>
      <c r="D574" s="168" t="s">
        <v>74</v>
      </c>
      <c r="E574" s="178" t="s">
        <v>837</v>
      </c>
      <c r="F574" s="178" t="s">
        <v>838</v>
      </c>
      <c r="G574" s="12"/>
      <c r="H574" s="12"/>
      <c r="I574" s="170"/>
      <c r="J574" s="179">
        <f>BK574</f>
        <v>0</v>
      </c>
      <c r="K574" s="12"/>
      <c r="L574" s="167"/>
      <c r="M574" s="172"/>
      <c r="N574" s="173"/>
      <c r="O574" s="173"/>
      <c r="P574" s="174">
        <f>SUM(P575:P599)</f>
        <v>0</v>
      </c>
      <c r="Q574" s="173"/>
      <c r="R574" s="174">
        <f>SUM(R575:R599)</f>
        <v>0</v>
      </c>
      <c r="S574" s="173"/>
      <c r="T574" s="175">
        <f>SUM(T575:T599)</f>
        <v>0</v>
      </c>
      <c r="U574" s="12"/>
      <c r="V574" s="12"/>
      <c r="W574" s="12"/>
      <c r="X574" s="12"/>
      <c r="Y574" s="12"/>
      <c r="Z574" s="12"/>
      <c r="AA574" s="12"/>
      <c r="AB574" s="12"/>
      <c r="AC574" s="12"/>
      <c r="AD574" s="12"/>
      <c r="AE574" s="12"/>
      <c r="AR574" s="168" t="s">
        <v>85</v>
      </c>
      <c r="AT574" s="176" t="s">
        <v>74</v>
      </c>
      <c r="AU574" s="176" t="s">
        <v>82</v>
      </c>
      <c r="AY574" s="168" t="s">
        <v>253</v>
      </c>
      <c r="BK574" s="177">
        <f>SUM(BK575:BK599)</f>
        <v>0</v>
      </c>
    </row>
    <row r="575" s="2" customFormat="1" ht="49.05" customHeight="1">
      <c r="A575" s="38"/>
      <c r="B575" s="180"/>
      <c r="C575" s="181" t="s">
        <v>839</v>
      </c>
      <c r="D575" s="181" t="s">
        <v>258</v>
      </c>
      <c r="E575" s="182" t="s">
        <v>840</v>
      </c>
      <c r="F575" s="183" t="s">
        <v>841</v>
      </c>
      <c r="G575" s="184" t="s">
        <v>668</v>
      </c>
      <c r="H575" s="185">
        <v>1</v>
      </c>
      <c r="I575" s="186"/>
      <c r="J575" s="187">
        <f>ROUND(I575*H575,2)</f>
        <v>0</v>
      </c>
      <c r="K575" s="183" t="s">
        <v>1</v>
      </c>
      <c r="L575" s="39"/>
      <c r="M575" s="188" t="s">
        <v>1</v>
      </c>
      <c r="N575" s="189" t="s">
        <v>40</v>
      </c>
      <c r="O575" s="77"/>
      <c r="P575" s="190">
        <f>O575*H575</f>
        <v>0</v>
      </c>
      <c r="Q575" s="190">
        <v>0</v>
      </c>
      <c r="R575" s="190">
        <f>Q575*H575</f>
        <v>0</v>
      </c>
      <c r="S575" s="190">
        <v>0</v>
      </c>
      <c r="T575" s="191">
        <f>S575*H575</f>
        <v>0</v>
      </c>
      <c r="U575" s="38"/>
      <c r="V575" s="38"/>
      <c r="W575" s="38"/>
      <c r="X575" s="38"/>
      <c r="Y575" s="38"/>
      <c r="Z575" s="38"/>
      <c r="AA575" s="38"/>
      <c r="AB575" s="38"/>
      <c r="AC575" s="38"/>
      <c r="AD575" s="38"/>
      <c r="AE575" s="38"/>
      <c r="AR575" s="192" t="s">
        <v>335</v>
      </c>
      <c r="AT575" s="192" t="s">
        <v>258</v>
      </c>
      <c r="AU575" s="192" t="s">
        <v>85</v>
      </c>
      <c r="AY575" s="19" t="s">
        <v>253</v>
      </c>
      <c r="BE575" s="193">
        <f>IF(N575="základní",J575,0)</f>
        <v>0</v>
      </c>
      <c r="BF575" s="193">
        <f>IF(N575="snížená",J575,0)</f>
        <v>0</v>
      </c>
      <c r="BG575" s="193">
        <f>IF(N575="zákl. přenesená",J575,0)</f>
        <v>0</v>
      </c>
      <c r="BH575" s="193">
        <f>IF(N575="sníž. přenesená",J575,0)</f>
        <v>0</v>
      </c>
      <c r="BI575" s="193">
        <f>IF(N575="nulová",J575,0)</f>
        <v>0</v>
      </c>
      <c r="BJ575" s="19" t="s">
        <v>82</v>
      </c>
      <c r="BK575" s="193">
        <f>ROUND(I575*H575,2)</f>
        <v>0</v>
      </c>
      <c r="BL575" s="19" t="s">
        <v>335</v>
      </c>
      <c r="BM575" s="192" t="s">
        <v>842</v>
      </c>
    </row>
    <row r="576" s="2" customFormat="1" ht="49.05" customHeight="1">
      <c r="A576" s="38"/>
      <c r="B576" s="180"/>
      <c r="C576" s="181" t="s">
        <v>843</v>
      </c>
      <c r="D576" s="181" t="s">
        <v>258</v>
      </c>
      <c r="E576" s="182" t="s">
        <v>844</v>
      </c>
      <c r="F576" s="183" t="s">
        <v>845</v>
      </c>
      <c r="G576" s="184" t="s">
        <v>668</v>
      </c>
      <c r="H576" s="185">
        <v>1</v>
      </c>
      <c r="I576" s="186"/>
      <c r="J576" s="187">
        <f>ROUND(I576*H576,2)</f>
        <v>0</v>
      </c>
      <c r="K576" s="183" t="s">
        <v>1</v>
      </c>
      <c r="L576" s="39"/>
      <c r="M576" s="188" t="s">
        <v>1</v>
      </c>
      <c r="N576" s="189" t="s">
        <v>40</v>
      </c>
      <c r="O576" s="77"/>
      <c r="P576" s="190">
        <f>O576*H576</f>
        <v>0</v>
      </c>
      <c r="Q576" s="190">
        <v>0</v>
      </c>
      <c r="R576" s="190">
        <f>Q576*H576</f>
        <v>0</v>
      </c>
      <c r="S576" s="190">
        <v>0</v>
      </c>
      <c r="T576" s="191">
        <f>S576*H576</f>
        <v>0</v>
      </c>
      <c r="U576" s="38"/>
      <c r="V576" s="38"/>
      <c r="W576" s="38"/>
      <c r="X576" s="38"/>
      <c r="Y576" s="38"/>
      <c r="Z576" s="38"/>
      <c r="AA576" s="38"/>
      <c r="AB576" s="38"/>
      <c r="AC576" s="38"/>
      <c r="AD576" s="38"/>
      <c r="AE576" s="38"/>
      <c r="AR576" s="192" t="s">
        <v>335</v>
      </c>
      <c r="AT576" s="192" t="s">
        <v>258</v>
      </c>
      <c r="AU576" s="192" t="s">
        <v>85</v>
      </c>
      <c r="AY576" s="19" t="s">
        <v>253</v>
      </c>
      <c r="BE576" s="193">
        <f>IF(N576="základní",J576,0)</f>
        <v>0</v>
      </c>
      <c r="BF576" s="193">
        <f>IF(N576="snížená",J576,0)</f>
        <v>0</v>
      </c>
      <c r="BG576" s="193">
        <f>IF(N576="zákl. přenesená",J576,0)</f>
        <v>0</v>
      </c>
      <c r="BH576" s="193">
        <f>IF(N576="sníž. přenesená",J576,0)</f>
        <v>0</v>
      </c>
      <c r="BI576" s="193">
        <f>IF(N576="nulová",J576,0)</f>
        <v>0</v>
      </c>
      <c r="BJ576" s="19" t="s">
        <v>82</v>
      </c>
      <c r="BK576" s="193">
        <f>ROUND(I576*H576,2)</f>
        <v>0</v>
      </c>
      <c r="BL576" s="19" t="s">
        <v>335</v>
      </c>
      <c r="BM576" s="192" t="s">
        <v>846</v>
      </c>
    </row>
    <row r="577" s="2" customFormat="1" ht="44.25" customHeight="1">
      <c r="A577" s="38"/>
      <c r="B577" s="180"/>
      <c r="C577" s="181" t="s">
        <v>847</v>
      </c>
      <c r="D577" s="181" t="s">
        <v>258</v>
      </c>
      <c r="E577" s="182" t="s">
        <v>848</v>
      </c>
      <c r="F577" s="183" t="s">
        <v>849</v>
      </c>
      <c r="G577" s="184" t="s">
        <v>668</v>
      </c>
      <c r="H577" s="185">
        <v>1</v>
      </c>
      <c r="I577" s="186"/>
      <c r="J577" s="187">
        <f>ROUND(I577*H577,2)</f>
        <v>0</v>
      </c>
      <c r="K577" s="183" t="s">
        <v>1</v>
      </c>
      <c r="L577" s="39"/>
      <c r="M577" s="188" t="s">
        <v>1</v>
      </c>
      <c r="N577" s="189" t="s">
        <v>40</v>
      </c>
      <c r="O577" s="77"/>
      <c r="P577" s="190">
        <f>O577*H577</f>
        <v>0</v>
      </c>
      <c r="Q577" s="190">
        <v>0</v>
      </c>
      <c r="R577" s="190">
        <f>Q577*H577</f>
        <v>0</v>
      </c>
      <c r="S577" s="190">
        <v>0</v>
      </c>
      <c r="T577" s="191">
        <f>S577*H577</f>
        <v>0</v>
      </c>
      <c r="U577" s="38"/>
      <c r="V577" s="38"/>
      <c r="W577" s="38"/>
      <c r="X577" s="38"/>
      <c r="Y577" s="38"/>
      <c r="Z577" s="38"/>
      <c r="AA577" s="38"/>
      <c r="AB577" s="38"/>
      <c r="AC577" s="38"/>
      <c r="AD577" s="38"/>
      <c r="AE577" s="38"/>
      <c r="AR577" s="192" t="s">
        <v>335</v>
      </c>
      <c r="AT577" s="192" t="s">
        <v>258</v>
      </c>
      <c r="AU577" s="192" t="s">
        <v>85</v>
      </c>
      <c r="AY577" s="19" t="s">
        <v>253</v>
      </c>
      <c r="BE577" s="193">
        <f>IF(N577="základní",J577,0)</f>
        <v>0</v>
      </c>
      <c r="BF577" s="193">
        <f>IF(N577="snížená",J577,0)</f>
        <v>0</v>
      </c>
      <c r="BG577" s="193">
        <f>IF(N577="zákl. přenesená",J577,0)</f>
        <v>0</v>
      </c>
      <c r="BH577" s="193">
        <f>IF(N577="sníž. přenesená",J577,0)</f>
        <v>0</v>
      </c>
      <c r="BI577" s="193">
        <f>IF(N577="nulová",J577,0)</f>
        <v>0</v>
      </c>
      <c r="BJ577" s="19" t="s">
        <v>82</v>
      </c>
      <c r="BK577" s="193">
        <f>ROUND(I577*H577,2)</f>
        <v>0</v>
      </c>
      <c r="BL577" s="19" t="s">
        <v>335</v>
      </c>
      <c r="BM577" s="192" t="s">
        <v>850</v>
      </c>
    </row>
    <row r="578" s="2" customFormat="1" ht="49.05" customHeight="1">
      <c r="A578" s="38"/>
      <c r="B578" s="180"/>
      <c r="C578" s="181" t="s">
        <v>851</v>
      </c>
      <c r="D578" s="181" t="s">
        <v>258</v>
      </c>
      <c r="E578" s="182" t="s">
        <v>852</v>
      </c>
      <c r="F578" s="183" t="s">
        <v>853</v>
      </c>
      <c r="G578" s="184" t="s">
        <v>668</v>
      </c>
      <c r="H578" s="185">
        <v>4</v>
      </c>
      <c r="I578" s="186"/>
      <c r="J578" s="187">
        <f>ROUND(I578*H578,2)</f>
        <v>0</v>
      </c>
      <c r="K578" s="183" t="s">
        <v>1</v>
      </c>
      <c r="L578" s="39"/>
      <c r="M578" s="188" t="s">
        <v>1</v>
      </c>
      <c r="N578" s="189" t="s">
        <v>40</v>
      </c>
      <c r="O578" s="77"/>
      <c r="P578" s="190">
        <f>O578*H578</f>
        <v>0</v>
      </c>
      <c r="Q578" s="190">
        <v>0</v>
      </c>
      <c r="R578" s="190">
        <f>Q578*H578</f>
        <v>0</v>
      </c>
      <c r="S578" s="190">
        <v>0</v>
      </c>
      <c r="T578" s="191">
        <f>S578*H578</f>
        <v>0</v>
      </c>
      <c r="U578" s="38"/>
      <c r="V578" s="38"/>
      <c r="W578" s="38"/>
      <c r="X578" s="38"/>
      <c r="Y578" s="38"/>
      <c r="Z578" s="38"/>
      <c r="AA578" s="38"/>
      <c r="AB578" s="38"/>
      <c r="AC578" s="38"/>
      <c r="AD578" s="38"/>
      <c r="AE578" s="38"/>
      <c r="AR578" s="192" t="s">
        <v>335</v>
      </c>
      <c r="AT578" s="192" t="s">
        <v>258</v>
      </c>
      <c r="AU578" s="192" t="s">
        <v>85</v>
      </c>
      <c r="AY578" s="19" t="s">
        <v>253</v>
      </c>
      <c r="BE578" s="193">
        <f>IF(N578="základní",J578,0)</f>
        <v>0</v>
      </c>
      <c r="BF578" s="193">
        <f>IF(N578="snížená",J578,0)</f>
        <v>0</v>
      </c>
      <c r="BG578" s="193">
        <f>IF(N578="zákl. přenesená",J578,0)</f>
        <v>0</v>
      </c>
      <c r="BH578" s="193">
        <f>IF(N578="sníž. přenesená",J578,0)</f>
        <v>0</v>
      </c>
      <c r="BI578" s="193">
        <f>IF(N578="nulová",J578,0)</f>
        <v>0</v>
      </c>
      <c r="BJ578" s="19" t="s">
        <v>82</v>
      </c>
      <c r="BK578" s="193">
        <f>ROUND(I578*H578,2)</f>
        <v>0</v>
      </c>
      <c r="BL578" s="19" t="s">
        <v>335</v>
      </c>
      <c r="BM578" s="192" t="s">
        <v>854</v>
      </c>
    </row>
    <row r="579" s="2" customFormat="1" ht="49.05" customHeight="1">
      <c r="A579" s="38"/>
      <c r="B579" s="180"/>
      <c r="C579" s="181" t="s">
        <v>855</v>
      </c>
      <c r="D579" s="181" t="s">
        <v>258</v>
      </c>
      <c r="E579" s="182" t="s">
        <v>856</v>
      </c>
      <c r="F579" s="183" t="s">
        <v>857</v>
      </c>
      <c r="G579" s="184" t="s">
        <v>668</v>
      </c>
      <c r="H579" s="185">
        <v>4</v>
      </c>
      <c r="I579" s="186"/>
      <c r="J579" s="187">
        <f>ROUND(I579*H579,2)</f>
        <v>0</v>
      </c>
      <c r="K579" s="183" t="s">
        <v>1</v>
      </c>
      <c r="L579" s="39"/>
      <c r="M579" s="188" t="s">
        <v>1</v>
      </c>
      <c r="N579" s="189" t="s">
        <v>40</v>
      </c>
      <c r="O579" s="77"/>
      <c r="P579" s="190">
        <f>O579*H579</f>
        <v>0</v>
      </c>
      <c r="Q579" s="190">
        <v>0</v>
      </c>
      <c r="R579" s="190">
        <f>Q579*H579</f>
        <v>0</v>
      </c>
      <c r="S579" s="190">
        <v>0</v>
      </c>
      <c r="T579" s="191">
        <f>S579*H579</f>
        <v>0</v>
      </c>
      <c r="U579" s="38"/>
      <c r="V579" s="38"/>
      <c r="W579" s="38"/>
      <c r="X579" s="38"/>
      <c r="Y579" s="38"/>
      <c r="Z579" s="38"/>
      <c r="AA579" s="38"/>
      <c r="AB579" s="38"/>
      <c r="AC579" s="38"/>
      <c r="AD579" s="38"/>
      <c r="AE579" s="38"/>
      <c r="AR579" s="192" t="s">
        <v>335</v>
      </c>
      <c r="AT579" s="192" t="s">
        <v>258</v>
      </c>
      <c r="AU579" s="192" t="s">
        <v>85</v>
      </c>
      <c r="AY579" s="19" t="s">
        <v>253</v>
      </c>
      <c r="BE579" s="193">
        <f>IF(N579="základní",J579,0)</f>
        <v>0</v>
      </c>
      <c r="BF579" s="193">
        <f>IF(N579="snížená",J579,0)</f>
        <v>0</v>
      </c>
      <c r="BG579" s="193">
        <f>IF(N579="zákl. přenesená",J579,0)</f>
        <v>0</v>
      </c>
      <c r="BH579" s="193">
        <f>IF(N579="sníž. přenesená",J579,0)</f>
        <v>0</v>
      </c>
      <c r="BI579" s="193">
        <f>IF(N579="nulová",J579,0)</f>
        <v>0</v>
      </c>
      <c r="BJ579" s="19" t="s">
        <v>82</v>
      </c>
      <c r="BK579" s="193">
        <f>ROUND(I579*H579,2)</f>
        <v>0</v>
      </c>
      <c r="BL579" s="19" t="s">
        <v>335</v>
      </c>
      <c r="BM579" s="192" t="s">
        <v>858</v>
      </c>
    </row>
    <row r="580" s="2" customFormat="1" ht="49.05" customHeight="1">
      <c r="A580" s="38"/>
      <c r="B580" s="180"/>
      <c r="C580" s="181" t="s">
        <v>859</v>
      </c>
      <c r="D580" s="181" t="s">
        <v>258</v>
      </c>
      <c r="E580" s="182" t="s">
        <v>860</v>
      </c>
      <c r="F580" s="183" t="s">
        <v>861</v>
      </c>
      <c r="G580" s="184" t="s">
        <v>668</v>
      </c>
      <c r="H580" s="185">
        <v>8</v>
      </c>
      <c r="I580" s="186"/>
      <c r="J580" s="187">
        <f>ROUND(I580*H580,2)</f>
        <v>0</v>
      </c>
      <c r="K580" s="183" t="s">
        <v>1</v>
      </c>
      <c r="L580" s="39"/>
      <c r="M580" s="188" t="s">
        <v>1</v>
      </c>
      <c r="N580" s="189" t="s">
        <v>40</v>
      </c>
      <c r="O580" s="77"/>
      <c r="P580" s="190">
        <f>O580*H580</f>
        <v>0</v>
      </c>
      <c r="Q580" s="190">
        <v>0</v>
      </c>
      <c r="R580" s="190">
        <f>Q580*H580</f>
        <v>0</v>
      </c>
      <c r="S580" s="190">
        <v>0</v>
      </c>
      <c r="T580" s="191">
        <f>S580*H580</f>
        <v>0</v>
      </c>
      <c r="U580" s="38"/>
      <c r="V580" s="38"/>
      <c r="W580" s="38"/>
      <c r="X580" s="38"/>
      <c r="Y580" s="38"/>
      <c r="Z580" s="38"/>
      <c r="AA580" s="38"/>
      <c r="AB580" s="38"/>
      <c r="AC580" s="38"/>
      <c r="AD580" s="38"/>
      <c r="AE580" s="38"/>
      <c r="AR580" s="192" t="s">
        <v>335</v>
      </c>
      <c r="AT580" s="192" t="s">
        <v>258</v>
      </c>
      <c r="AU580" s="192" t="s">
        <v>85</v>
      </c>
      <c r="AY580" s="19" t="s">
        <v>253</v>
      </c>
      <c r="BE580" s="193">
        <f>IF(N580="základní",J580,0)</f>
        <v>0</v>
      </c>
      <c r="BF580" s="193">
        <f>IF(N580="snížená",J580,0)</f>
        <v>0</v>
      </c>
      <c r="BG580" s="193">
        <f>IF(N580="zákl. přenesená",J580,0)</f>
        <v>0</v>
      </c>
      <c r="BH580" s="193">
        <f>IF(N580="sníž. přenesená",J580,0)</f>
        <v>0</v>
      </c>
      <c r="BI580" s="193">
        <f>IF(N580="nulová",J580,0)</f>
        <v>0</v>
      </c>
      <c r="BJ580" s="19" t="s">
        <v>82</v>
      </c>
      <c r="BK580" s="193">
        <f>ROUND(I580*H580,2)</f>
        <v>0</v>
      </c>
      <c r="BL580" s="19" t="s">
        <v>335</v>
      </c>
      <c r="BM580" s="192" t="s">
        <v>862</v>
      </c>
    </row>
    <row r="581" s="2" customFormat="1" ht="49.05" customHeight="1">
      <c r="A581" s="38"/>
      <c r="B581" s="180"/>
      <c r="C581" s="181" t="s">
        <v>863</v>
      </c>
      <c r="D581" s="181" t="s">
        <v>258</v>
      </c>
      <c r="E581" s="182" t="s">
        <v>864</v>
      </c>
      <c r="F581" s="183" t="s">
        <v>865</v>
      </c>
      <c r="G581" s="184" t="s">
        <v>668</v>
      </c>
      <c r="H581" s="185">
        <v>1</v>
      </c>
      <c r="I581" s="186"/>
      <c r="J581" s="187">
        <f>ROUND(I581*H581,2)</f>
        <v>0</v>
      </c>
      <c r="K581" s="183" t="s">
        <v>1</v>
      </c>
      <c r="L581" s="39"/>
      <c r="M581" s="188" t="s">
        <v>1</v>
      </c>
      <c r="N581" s="189" t="s">
        <v>40</v>
      </c>
      <c r="O581" s="77"/>
      <c r="P581" s="190">
        <f>O581*H581</f>
        <v>0</v>
      </c>
      <c r="Q581" s="190">
        <v>0</v>
      </c>
      <c r="R581" s="190">
        <f>Q581*H581</f>
        <v>0</v>
      </c>
      <c r="S581" s="190">
        <v>0</v>
      </c>
      <c r="T581" s="191">
        <f>S581*H581</f>
        <v>0</v>
      </c>
      <c r="U581" s="38"/>
      <c r="V581" s="38"/>
      <c r="W581" s="38"/>
      <c r="X581" s="38"/>
      <c r="Y581" s="38"/>
      <c r="Z581" s="38"/>
      <c r="AA581" s="38"/>
      <c r="AB581" s="38"/>
      <c r="AC581" s="38"/>
      <c r="AD581" s="38"/>
      <c r="AE581" s="38"/>
      <c r="AR581" s="192" t="s">
        <v>335</v>
      </c>
      <c r="AT581" s="192" t="s">
        <v>258</v>
      </c>
      <c r="AU581" s="192" t="s">
        <v>85</v>
      </c>
      <c r="AY581" s="19" t="s">
        <v>253</v>
      </c>
      <c r="BE581" s="193">
        <f>IF(N581="základní",J581,0)</f>
        <v>0</v>
      </c>
      <c r="BF581" s="193">
        <f>IF(N581="snížená",J581,0)</f>
        <v>0</v>
      </c>
      <c r="BG581" s="193">
        <f>IF(N581="zákl. přenesená",J581,0)</f>
        <v>0</v>
      </c>
      <c r="BH581" s="193">
        <f>IF(N581="sníž. přenesená",J581,0)</f>
        <v>0</v>
      </c>
      <c r="BI581" s="193">
        <f>IF(N581="nulová",J581,0)</f>
        <v>0</v>
      </c>
      <c r="BJ581" s="19" t="s">
        <v>82</v>
      </c>
      <c r="BK581" s="193">
        <f>ROUND(I581*H581,2)</f>
        <v>0</v>
      </c>
      <c r="BL581" s="19" t="s">
        <v>335</v>
      </c>
      <c r="BM581" s="192" t="s">
        <v>866</v>
      </c>
    </row>
    <row r="582" s="2" customFormat="1" ht="49.05" customHeight="1">
      <c r="A582" s="38"/>
      <c r="B582" s="180"/>
      <c r="C582" s="181" t="s">
        <v>867</v>
      </c>
      <c r="D582" s="181" t="s">
        <v>258</v>
      </c>
      <c r="E582" s="182" t="s">
        <v>868</v>
      </c>
      <c r="F582" s="183" t="s">
        <v>869</v>
      </c>
      <c r="G582" s="184" t="s">
        <v>870</v>
      </c>
      <c r="H582" s="185">
        <v>1380</v>
      </c>
      <c r="I582" s="186"/>
      <c r="J582" s="187">
        <f>ROUND(I582*H582,2)</f>
        <v>0</v>
      </c>
      <c r="K582" s="183" t="s">
        <v>1</v>
      </c>
      <c r="L582" s="39"/>
      <c r="M582" s="188" t="s">
        <v>1</v>
      </c>
      <c r="N582" s="189" t="s">
        <v>40</v>
      </c>
      <c r="O582" s="77"/>
      <c r="P582" s="190">
        <f>O582*H582</f>
        <v>0</v>
      </c>
      <c r="Q582" s="190">
        <v>0</v>
      </c>
      <c r="R582" s="190">
        <f>Q582*H582</f>
        <v>0</v>
      </c>
      <c r="S582" s="190">
        <v>0</v>
      </c>
      <c r="T582" s="191">
        <f>S582*H582</f>
        <v>0</v>
      </c>
      <c r="U582" s="38"/>
      <c r="V582" s="38"/>
      <c r="W582" s="38"/>
      <c r="X582" s="38"/>
      <c r="Y582" s="38"/>
      <c r="Z582" s="38"/>
      <c r="AA582" s="38"/>
      <c r="AB582" s="38"/>
      <c r="AC582" s="38"/>
      <c r="AD582" s="38"/>
      <c r="AE582" s="38"/>
      <c r="AR582" s="192" t="s">
        <v>335</v>
      </c>
      <c r="AT582" s="192" t="s">
        <v>258</v>
      </c>
      <c r="AU582" s="192" t="s">
        <v>85</v>
      </c>
      <c r="AY582" s="19" t="s">
        <v>253</v>
      </c>
      <c r="BE582" s="193">
        <f>IF(N582="základní",J582,0)</f>
        <v>0</v>
      </c>
      <c r="BF582" s="193">
        <f>IF(N582="snížená",J582,0)</f>
        <v>0</v>
      </c>
      <c r="BG582" s="193">
        <f>IF(N582="zákl. přenesená",J582,0)</f>
        <v>0</v>
      </c>
      <c r="BH582" s="193">
        <f>IF(N582="sníž. přenesená",J582,0)</f>
        <v>0</v>
      </c>
      <c r="BI582" s="193">
        <f>IF(N582="nulová",J582,0)</f>
        <v>0</v>
      </c>
      <c r="BJ582" s="19" t="s">
        <v>82</v>
      </c>
      <c r="BK582" s="193">
        <f>ROUND(I582*H582,2)</f>
        <v>0</v>
      </c>
      <c r="BL582" s="19" t="s">
        <v>335</v>
      </c>
      <c r="BM582" s="192" t="s">
        <v>871</v>
      </c>
    </row>
    <row r="583" s="2" customFormat="1" ht="49.05" customHeight="1">
      <c r="A583" s="38"/>
      <c r="B583" s="180"/>
      <c r="C583" s="181" t="s">
        <v>872</v>
      </c>
      <c r="D583" s="181" t="s">
        <v>258</v>
      </c>
      <c r="E583" s="182" t="s">
        <v>873</v>
      </c>
      <c r="F583" s="183" t="s">
        <v>874</v>
      </c>
      <c r="G583" s="184" t="s">
        <v>668</v>
      </c>
      <c r="H583" s="185">
        <v>5</v>
      </c>
      <c r="I583" s="186"/>
      <c r="J583" s="187">
        <f>ROUND(I583*H583,2)</f>
        <v>0</v>
      </c>
      <c r="K583" s="183" t="s">
        <v>1</v>
      </c>
      <c r="L583" s="39"/>
      <c r="M583" s="188" t="s">
        <v>1</v>
      </c>
      <c r="N583" s="189" t="s">
        <v>40</v>
      </c>
      <c r="O583" s="77"/>
      <c r="P583" s="190">
        <f>O583*H583</f>
        <v>0</v>
      </c>
      <c r="Q583" s="190">
        <v>0</v>
      </c>
      <c r="R583" s="190">
        <f>Q583*H583</f>
        <v>0</v>
      </c>
      <c r="S583" s="190">
        <v>0</v>
      </c>
      <c r="T583" s="191">
        <f>S583*H583</f>
        <v>0</v>
      </c>
      <c r="U583" s="38"/>
      <c r="V583" s="38"/>
      <c r="W583" s="38"/>
      <c r="X583" s="38"/>
      <c r="Y583" s="38"/>
      <c r="Z583" s="38"/>
      <c r="AA583" s="38"/>
      <c r="AB583" s="38"/>
      <c r="AC583" s="38"/>
      <c r="AD583" s="38"/>
      <c r="AE583" s="38"/>
      <c r="AR583" s="192" t="s">
        <v>335</v>
      </c>
      <c r="AT583" s="192" t="s">
        <v>258</v>
      </c>
      <c r="AU583" s="192" t="s">
        <v>85</v>
      </c>
      <c r="AY583" s="19" t="s">
        <v>253</v>
      </c>
      <c r="BE583" s="193">
        <f>IF(N583="základní",J583,0)</f>
        <v>0</v>
      </c>
      <c r="BF583" s="193">
        <f>IF(N583="snížená",J583,0)</f>
        <v>0</v>
      </c>
      <c r="BG583" s="193">
        <f>IF(N583="zákl. přenesená",J583,0)</f>
        <v>0</v>
      </c>
      <c r="BH583" s="193">
        <f>IF(N583="sníž. přenesená",J583,0)</f>
        <v>0</v>
      </c>
      <c r="BI583" s="193">
        <f>IF(N583="nulová",J583,0)</f>
        <v>0</v>
      </c>
      <c r="BJ583" s="19" t="s">
        <v>82</v>
      </c>
      <c r="BK583" s="193">
        <f>ROUND(I583*H583,2)</f>
        <v>0</v>
      </c>
      <c r="BL583" s="19" t="s">
        <v>335</v>
      </c>
      <c r="BM583" s="192" t="s">
        <v>875</v>
      </c>
    </row>
    <row r="584" s="2" customFormat="1" ht="49.05" customHeight="1">
      <c r="A584" s="38"/>
      <c r="B584" s="180"/>
      <c r="C584" s="181" t="s">
        <v>876</v>
      </c>
      <c r="D584" s="181" t="s">
        <v>258</v>
      </c>
      <c r="E584" s="182" t="s">
        <v>877</v>
      </c>
      <c r="F584" s="183" t="s">
        <v>878</v>
      </c>
      <c r="G584" s="184" t="s">
        <v>668</v>
      </c>
      <c r="H584" s="185">
        <v>50</v>
      </c>
      <c r="I584" s="186"/>
      <c r="J584" s="187">
        <f>ROUND(I584*H584,2)</f>
        <v>0</v>
      </c>
      <c r="K584" s="183" t="s">
        <v>1</v>
      </c>
      <c r="L584" s="39"/>
      <c r="M584" s="188" t="s">
        <v>1</v>
      </c>
      <c r="N584" s="189" t="s">
        <v>40</v>
      </c>
      <c r="O584" s="77"/>
      <c r="P584" s="190">
        <f>O584*H584</f>
        <v>0</v>
      </c>
      <c r="Q584" s="190">
        <v>0</v>
      </c>
      <c r="R584" s="190">
        <f>Q584*H584</f>
        <v>0</v>
      </c>
      <c r="S584" s="190">
        <v>0</v>
      </c>
      <c r="T584" s="191">
        <f>S584*H584</f>
        <v>0</v>
      </c>
      <c r="U584" s="38"/>
      <c r="V584" s="38"/>
      <c r="W584" s="38"/>
      <c r="X584" s="38"/>
      <c r="Y584" s="38"/>
      <c r="Z584" s="38"/>
      <c r="AA584" s="38"/>
      <c r="AB584" s="38"/>
      <c r="AC584" s="38"/>
      <c r="AD584" s="38"/>
      <c r="AE584" s="38"/>
      <c r="AR584" s="192" t="s">
        <v>335</v>
      </c>
      <c r="AT584" s="192" t="s">
        <v>258</v>
      </c>
      <c r="AU584" s="192" t="s">
        <v>85</v>
      </c>
      <c r="AY584" s="19" t="s">
        <v>253</v>
      </c>
      <c r="BE584" s="193">
        <f>IF(N584="základní",J584,0)</f>
        <v>0</v>
      </c>
      <c r="BF584" s="193">
        <f>IF(N584="snížená",J584,0)</f>
        <v>0</v>
      </c>
      <c r="BG584" s="193">
        <f>IF(N584="zákl. přenesená",J584,0)</f>
        <v>0</v>
      </c>
      <c r="BH584" s="193">
        <f>IF(N584="sníž. přenesená",J584,0)</f>
        <v>0</v>
      </c>
      <c r="BI584" s="193">
        <f>IF(N584="nulová",J584,0)</f>
        <v>0</v>
      </c>
      <c r="BJ584" s="19" t="s">
        <v>82</v>
      </c>
      <c r="BK584" s="193">
        <f>ROUND(I584*H584,2)</f>
        <v>0</v>
      </c>
      <c r="BL584" s="19" t="s">
        <v>335</v>
      </c>
      <c r="BM584" s="192" t="s">
        <v>879</v>
      </c>
    </row>
    <row r="585" s="2" customFormat="1" ht="49.05" customHeight="1">
      <c r="A585" s="38"/>
      <c r="B585" s="180"/>
      <c r="C585" s="181" t="s">
        <v>880</v>
      </c>
      <c r="D585" s="181" t="s">
        <v>258</v>
      </c>
      <c r="E585" s="182" t="s">
        <v>881</v>
      </c>
      <c r="F585" s="183" t="s">
        <v>882</v>
      </c>
      <c r="G585" s="184" t="s">
        <v>668</v>
      </c>
      <c r="H585" s="185">
        <v>10</v>
      </c>
      <c r="I585" s="186"/>
      <c r="J585" s="187">
        <f>ROUND(I585*H585,2)</f>
        <v>0</v>
      </c>
      <c r="K585" s="183" t="s">
        <v>1</v>
      </c>
      <c r="L585" s="39"/>
      <c r="M585" s="188" t="s">
        <v>1</v>
      </c>
      <c r="N585" s="189" t="s">
        <v>40</v>
      </c>
      <c r="O585" s="77"/>
      <c r="P585" s="190">
        <f>O585*H585</f>
        <v>0</v>
      </c>
      <c r="Q585" s="190">
        <v>0</v>
      </c>
      <c r="R585" s="190">
        <f>Q585*H585</f>
        <v>0</v>
      </c>
      <c r="S585" s="190">
        <v>0</v>
      </c>
      <c r="T585" s="191">
        <f>S585*H585</f>
        <v>0</v>
      </c>
      <c r="U585" s="38"/>
      <c r="V585" s="38"/>
      <c r="W585" s="38"/>
      <c r="X585" s="38"/>
      <c r="Y585" s="38"/>
      <c r="Z585" s="38"/>
      <c r="AA585" s="38"/>
      <c r="AB585" s="38"/>
      <c r="AC585" s="38"/>
      <c r="AD585" s="38"/>
      <c r="AE585" s="38"/>
      <c r="AR585" s="192" t="s">
        <v>335</v>
      </c>
      <c r="AT585" s="192" t="s">
        <v>258</v>
      </c>
      <c r="AU585" s="192" t="s">
        <v>85</v>
      </c>
      <c r="AY585" s="19" t="s">
        <v>253</v>
      </c>
      <c r="BE585" s="193">
        <f>IF(N585="základní",J585,0)</f>
        <v>0</v>
      </c>
      <c r="BF585" s="193">
        <f>IF(N585="snížená",J585,0)</f>
        <v>0</v>
      </c>
      <c r="BG585" s="193">
        <f>IF(N585="zákl. přenesená",J585,0)</f>
        <v>0</v>
      </c>
      <c r="BH585" s="193">
        <f>IF(N585="sníž. přenesená",J585,0)</f>
        <v>0</v>
      </c>
      <c r="BI585" s="193">
        <f>IF(N585="nulová",J585,0)</f>
        <v>0</v>
      </c>
      <c r="BJ585" s="19" t="s">
        <v>82</v>
      </c>
      <c r="BK585" s="193">
        <f>ROUND(I585*H585,2)</f>
        <v>0</v>
      </c>
      <c r="BL585" s="19" t="s">
        <v>335</v>
      </c>
      <c r="BM585" s="192" t="s">
        <v>883</v>
      </c>
    </row>
    <row r="586" s="2" customFormat="1" ht="49.05" customHeight="1">
      <c r="A586" s="38"/>
      <c r="B586" s="180"/>
      <c r="C586" s="181" t="s">
        <v>884</v>
      </c>
      <c r="D586" s="181" t="s">
        <v>258</v>
      </c>
      <c r="E586" s="182" t="s">
        <v>885</v>
      </c>
      <c r="F586" s="183" t="s">
        <v>886</v>
      </c>
      <c r="G586" s="184" t="s">
        <v>668</v>
      </c>
      <c r="H586" s="185">
        <v>4</v>
      </c>
      <c r="I586" s="186"/>
      <c r="J586" s="187">
        <f>ROUND(I586*H586,2)</f>
        <v>0</v>
      </c>
      <c r="K586" s="183" t="s">
        <v>1</v>
      </c>
      <c r="L586" s="39"/>
      <c r="M586" s="188" t="s">
        <v>1</v>
      </c>
      <c r="N586" s="189" t="s">
        <v>40</v>
      </c>
      <c r="O586" s="77"/>
      <c r="P586" s="190">
        <f>O586*H586</f>
        <v>0</v>
      </c>
      <c r="Q586" s="190">
        <v>0</v>
      </c>
      <c r="R586" s="190">
        <f>Q586*H586</f>
        <v>0</v>
      </c>
      <c r="S586" s="190">
        <v>0</v>
      </c>
      <c r="T586" s="191">
        <f>S586*H586</f>
        <v>0</v>
      </c>
      <c r="U586" s="38"/>
      <c r="V586" s="38"/>
      <c r="W586" s="38"/>
      <c r="X586" s="38"/>
      <c r="Y586" s="38"/>
      <c r="Z586" s="38"/>
      <c r="AA586" s="38"/>
      <c r="AB586" s="38"/>
      <c r="AC586" s="38"/>
      <c r="AD586" s="38"/>
      <c r="AE586" s="38"/>
      <c r="AR586" s="192" t="s">
        <v>335</v>
      </c>
      <c r="AT586" s="192" t="s">
        <v>258</v>
      </c>
      <c r="AU586" s="192" t="s">
        <v>85</v>
      </c>
      <c r="AY586" s="19" t="s">
        <v>253</v>
      </c>
      <c r="BE586" s="193">
        <f>IF(N586="základní",J586,0)</f>
        <v>0</v>
      </c>
      <c r="BF586" s="193">
        <f>IF(N586="snížená",J586,0)</f>
        <v>0</v>
      </c>
      <c r="BG586" s="193">
        <f>IF(N586="zákl. přenesená",J586,0)</f>
        <v>0</v>
      </c>
      <c r="BH586" s="193">
        <f>IF(N586="sníž. přenesená",J586,0)</f>
        <v>0</v>
      </c>
      <c r="BI586" s="193">
        <f>IF(N586="nulová",J586,0)</f>
        <v>0</v>
      </c>
      <c r="BJ586" s="19" t="s">
        <v>82</v>
      </c>
      <c r="BK586" s="193">
        <f>ROUND(I586*H586,2)</f>
        <v>0</v>
      </c>
      <c r="BL586" s="19" t="s">
        <v>335</v>
      </c>
      <c r="BM586" s="192" t="s">
        <v>887</v>
      </c>
    </row>
    <row r="587" s="2" customFormat="1" ht="49.05" customHeight="1">
      <c r="A587" s="38"/>
      <c r="B587" s="180"/>
      <c r="C587" s="181" t="s">
        <v>888</v>
      </c>
      <c r="D587" s="181" t="s">
        <v>258</v>
      </c>
      <c r="E587" s="182" t="s">
        <v>889</v>
      </c>
      <c r="F587" s="183" t="s">
        <v>890</v>
      </c>
      <c r="G587" s="184" t="s">
        <v>668</v>
      </c>
      <c r="H587" s="185">
        <v>4</v>
      </c>
      <c r="I587" s="186"/>
      <c r="J587" s="187">
        <f>ROUND(I587*H587,2)</f>
        <v>0</v>
      </c>
      <c r="K587" s="183" t="s">
        <v>1</v>
      </c>
      <c r="L587" s="39"/>
      <c r="M587" s="188" t="s">
        <v>1</v>
      </c>
      <c r="N587" s="189" t="s">
        <v>40</v>
      </c>
      <c r="O587" s="77"/>
      <c r="P587" s="190">
        <f>O587*H587</f>
        <v>0</v>
      </c>
      <c r="Q587" s="190">
        <v>0</v>
      </c>
      <c r="R587" s="190">
        <f>Q587*H587</f>
        <v>0</v>
      </c>
      <c r="S587" s="190">
        <v>0</v>
      </c>
      <c r="T587" s="191">
        <f>S587*H587</f>
        <v>0</v>
      </c>
      <c r="U587" s="38"/>
      <c r="V587" s="38"/>
      <c r="W587" s="38"/>
      <c r="X587" s="38"/>
      <c r="Y587" s="38"/>
      <c r="Z587" s="38"/>
      <c r="AA587" s="38"/>
      <c r="AB587" s="38"/>
      <c r="AC587" s="38"/>
      <c r="AD587" s="38"/>
      <c r="AE587" s="38"/>
      <c r="AR587" s="192" t="s">
        <v>335</v>
      </c>
      <c r="AT587" s="192" t="s">
        <v>258</v>
      </c>
      <c r="AU587" s="192" t="s">
        <v>85</v>
      </c>
      <c r="AY587" s="19" t="s">
        <v>253</v>
      </c>
      <c r="BE587" s="193">
        <f>IF(N587="základní",J587,0)</f>
        <v>0</v>
      </c>
      <c r="BF587" s="193">
        <f>IF(N587="snížená",J587,0)</f>
        <v>0</v>
      </c>
      <c r="BG587" s="193">
        <f>IF(N587="zákl. přenesená",J587,0)</f>
        <v>0</v>
      </c>
      <c r="BH587" s="193">
        <f>IF(N587="sníž. přenesená",J587,0)</f>
        <v>0</v>
      </c>
      <c r="BI587" s="193">
        <f>IF(N587="nulová",J587,0)</f>
        <v>0</v>
      </c>
      <c r="BJ587" s="19" t="s">
        <v>82</v>
      </c>
      <c r="BK587" s="193">
        <f>ROUND(I587*H587,2)</f>
        <v>0</v>
      </c>
      <c r="BL587" s="19" t="s">
        <v>335</v>
      </c>
      <c r="BM587" s="192" t="s">
        <v>891</v>
      </c>
    </row>
    <row r="588" s="2" customFormat="1" ht="49.05" customHeight="1">
      <c r="A588" s="38"/>
      <c r="B588" s="180"/>
      <c r="C588" s="181" t="s">
        <v>892</v>
      </c>
      <c r="D588" s="181" t="s">
        <v>258</v>
      </c>
      <c r="E588" s="182" t="s">
        <v>893</v>
      </c>
      <c r="F588" s="183" t="s">
        <v>894</v>
      </c>
      <c r="G588" s="184" t="s">
        <v>668</v>
      </c>
      <c r="H588" s="185">
        <v>2</v>
      </c>
      <c r="I588" s="186"/>
      <c r="J588" s="187">
        <f>ROUND(I588*H588,2)</f>
        <v>0</v>
      </c>
      <c r="K588" s="183" t="s">
        <v>1</v>
      </c>
      <c r="L588" s="39"/>
      <c r="M588" s="188" t="s">
        <v>1</v>
      </c>
      <c r="N588" s="189" t="s">
        <v>40</v>
      </c>
      <c r="O588" s="77"/>
      <c r="P588" s="190">
        <f>O588*H588</f>
        <v>0</v>
      </c>
      <c r="Q588" s="190">
        <v>0</v>
      </c>
      <c r="R588" s="190">
        <f>Q588*H588</f>
        <v>0</v>
      </c>
      <c r="S588" s="190">
        <v>0</v>
      </c>
      <c r="T588" s="191">
        <f>S588*H588</f>
        <v>0</v>
      </c>
      <c r="U588" s="38"/>
      <c r="V588" s="38"/>
      <c r="W588" s="38"/>
      <c r="X588" s="38"/>
      <c r="Y588" s="38"/>
      <c r="Z588" s="38"/>
      <c r="AA588" s="38"/>
      <c r="AB588" s="38"/>
      <c r="AC588" s="38"/>
      <c r="AD588" s="38"/>
      <c r="AE588" s="38"/>
      <c r="AR588" s="192" t="s">
        <v>335</v>
      </c>
      <c r="AT588" s="192" t="s">
        <v>258</v>
      </c>
      <c r="AU588" s="192" t="s">
        <v>85</v>
      </c>
      <c r="AY588" s="19" t="s">
        <v>253</v>
      </c>
      <c r="BE588" s="193">
        <f>IF(N588="základní",J588,0)</f>
        <v>0</v>
      </c>
      <c r="BF588" s="193">
        <f>IF(N588="snížená",J588,0)</f>
        <v>0</v>
      </c>
      <c r="BG588" s="193">
        <f>IF(N588="zákl. přenesená",J588,0)</f>
        <v>0</v>
      </c>
      <c r="BH588" s="193">
        <f>IF(N588="sníž. přenesená",J588,0)</f>
        <v>0</v>
      </c>
      <c r="BI588" s="193">
        <f>IF(N588="nulová",J588,0)</f>
        <v>0</v>
      </c>
      <c r="BJ588" s="19" t="s">
        <v>82</v>
      </c>
      <c r="BK588" s="193">
        <f>ROUND(I588*H588,2)</f>
        <v>0</v>
      </c>
      <c r="BL588" s="19" t="s">
        <v>335</v>
      </c>
      <c r="BM588" s="192" t="s">
        <v>895</v>
      </c>
    </row>
    <row r="589" s="2" customFormat="1" ht="49.05" customHeight="1">
      <c r="A589" s="38"/>
      <c r="B589" s="180"/>
      <c r="C589" s="181" t="s">
        <v>896</v>
      </c>
      <c r="D589" s="181" t="s">
        <v>258</v>
      </c>
      <c r="E589" s="182" t="s">
        <v>897</v>
      </c>
      <c r="F589" s="183" t="s">
        <v>898</v>
      </c>
      <c r="G589" s="184" t="s">
        <v>668</v>
      </c>
      <c r="H589" s="185">
        <v>1</v>
      </c>
      <c r="I589" s="186"/>
      <c r="J589" s="187">
        <f>ROUND(I589*H589,2)</f>
        <v>0</v>
      </c>
      <c r="K589" s="183" t="s">
        <v>1</v>
      </c>
      <c r="L589" s="39"/>
      <c r="M589" s="188" t="s">
        <v>1</v>
      </c>
      <c r="N589" s="189" t="s">
        <v>40</v>
      </c>
      <c r="O589" s="77"/>
      <c r="P589" s="190">
        <f>O589*H589</f>
        <v>0</v>
      </c>
      <c r="Q589" s="190">
        <v>0</v>
      </c>
      <c r="R589" s="190">
        <f>Q589*H589</f>
        <v>0</v>
      </c>
      <c r="S589" s="190">
        <v>0</v>
      </c>
      <c r="T589" s="191">
        <f>S589*H589</f>
        <v>0</v>
      </c>
      <c r="U589" s="38"/>
      <c r="V589" s="38"/>
      <c r="W589" s="38"/>
      <c r="X589" s="38"/>
      <c r="Y589" s="38"/>
      <c r="Z589" s="38"/>
      <c r="AA589" s="38"/>
      <c r="AB589" s="38"/>
      <c r="AC589" s="38"/>
      <c r="AD589" s="38"/>
      <c r="AE589" s="38"/>
      <c r="AR589" s="192" t="s">
        <v>335</v>
      </c>
      <c r="AT589" s="192" t="s">
        <v>258</v>
      </c>
      <c r="AU589" s="192" t="s">
        <v>85</v>
      </c>
      <c r="AY589" s="19" t="s">
        <v>253</v>
      </c>
      <c r="BE589" s="193">
        <f>IF(N589="základní",J589,0)</f>
        <v>0</v>
      </c>
      <c r="BF589" s="193">
        <f>IF(N589="snížená",J589,0)</f>
        <v>0</v>
      </c>
      <c r="BG589" s="193">
        <f>IF(N589="zákl. přenesená",J589,0)</f>
        <v>0</v>
      </c>
      <c r="BH589" s="193">
        <f>IF(N589="sníž. přenesená",J589,0)</f>
        <v>0</v>
      </c>
      <c r="BI589" s="193">
        <f>IF(N589="nulová",J589,0)</f>
        <v>0</v>
      </c>
      <c r="BJ589" s="19" t="s">
        <v>82</v>
      </c>
      <c r="BK589" s="193">
        <f>ROUND(I589*H589,2)</f>
        <v>0</v>
      </c>
      <c r="BL589" s="19" t="s">
        <v>335</v>
      </c>
      <c r="BM589" s="192" t="s">
        <v>899</v>
      </c>
    </row>
    <row r="590" s="2" customFormat="1" ht="49.05" customHeight="1">
      <c r="A590" s="38"/>
      <c r="B590" s="180"/>
      <c r="C590" s="181" t="s">
        <v>900</v>
      </c>
      <c r="D590" s="181" t="s">
        <v>258</v>
      </c>
      <c r="E590" s="182" t="s">
        <v>901</v>
      </c>
      <c r="F590" s="183" t="s">
        <v>902</v>
      </c>
      <c r="G590" s="184" t="s">
        <v>668</v>
      </c>
      <c r="H590" s="185">
        <v>50</v>
      </c>
      <c r="I590" s="186"/>
      <c r="J590" s="187">
        <f>ROUND(I590*H590,2)</f>
        <v>0</v>
      </c>
      <c r="K590" s="183" t="s">
        <v>1</v>
      </c>
      <c r="L590" s="39"/>
      <c r="M590" s="188" t="s">
        <v>1</v>
      </c>
      <c r="N590" s="189" t="s">
        <v>40</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335</v>
      </c>
      <c r="AT590" s="192" t="s">
        <v>258</v>
      </c>
      <c r="AU590" s="192" t="s">
        <v>85</v>
      </c>
      <c r="AY590" s="19" t="s">
        <v>253</v>
      </c>
      <c r="BE590" s="193">
        <f>IF(N590="základní",J590,0)</f>
        <v>0</v>
      </c>
      <c r="BF590" s="193">
        <f>IF(N590="snížená",J590,0)</f>
        <v>0</v>
      </c>
      <c r="BG590" s="193">
        <f>IF(N590="zákl. přenesená",J590,0)</f>
        <v>0</v>
      </c>
      <c r="BH590" s="193">
        <f>IF(N590="sníž. přenesená",J590,0)</f>
        <v>0</v>
      </c>
      <c r="BI590" s="193">
        <f>IF(N590="nulová",J590,0)</f>
        <v>0</v>
      </c>
      <c r="BJ590" s="19" t="s">
        <v>82</v>
      </c>
      <c r="BK590" s="193">
        <f>ROUND(I590*H590,2)</f>
        <v>0</v>
      </c>
      <c r="BL590" s="19" t="s">
        <v>335</v>
      </c>
      <c r="BM590" s="192" t="s">
        <v>903</v>
      </c>
    </row>
    <row r="591" s="2" customFormat="1" ht="49.05" customHeight="1">
      <c r="A591" s="38"/>
      <c r="B591" s="180"/>
      <c r="C591" s="181" t="s">
        <v>904</v>
      </c>
      <c r="D591" s="181" t="s">
        <v>258</v>
      </c>
      <c r="E591" s="182" t="s">
        <v>905</v>
      </c>
      <c r="F591" s="183" t="s">
        <v>906</v>
      </c>
      <c r="G591" s="184" t="s">
        <v>316</v>
      </c>
      <c r="H591" s="185">
        <v>125</v>
      </c>
      <c r="I591" s="186"/>
      <c r="J591" s="187">
        <f>ROUND(I591*H591,2)</f>
        <v>0</v>
      </c>
      <c r="K591" s="183" t="s">
        <v>1</v>
      </c>
      <c r="L591" s="39"/>
      <c r="M591" s="188" t="s">
        <v>1</v>
      </c>
      <c r="N591" s="189" t="s">
        <v>40</v>
      </c>
      <c r="O591" s="77"/>
      <c r="P591" s="190">
        <f>O591*H591</f>
        <v>0</v>
      </c>
      <c r="Q591" s="190">
        <v>0</v>
      </c>
      <c r="R591" s="190">
        <f>Q591*H591</f>
        <v>0</v>
      </c>
      <c r="S591" s="190">
        <v>0</v>
      </c>
      <c r="T591" s="191">
        <f>S591*H591</f>
        <v>0</v>
      </c>
      <c r="U591" s="38"/>
      <c r="V591" s="38"/>
      <c r="W591" s="38"/>
      <c r="X591" s="38"/>
      <c r="Y591" s="38"/>
      <c r="Z591" s="38"/>
      <c r="AA591" s="38"/>
      <c r="AB591" s="38"/>
      <c r="AC591" s="38"/>
      <c r="AD591" s="38"/>
      <c r="AE591" s="38"/>
      <c r="AR591" s="192" t="s">
        <v>335</v>
      </c>
      <c r="AT591" s="192" t="s">
        <v>258</v>
      </c>
      <c r="AU591" s="192" t="s">
        <v>85</v>
      </c>
      <c r="AY591" s="19" t="s">
        <v>253</v>
      </c>
      <c r="BE591" s="193">
        <f>IF(N591="základní",J591,0)</f>
        <v>0</v>
      </c>
      <c r="BF591" s="193">
        <f>IF(N591="snížená",J591,0)</f>
        <v>0</v>
      </c>
      <c r="BG591" s="193">
        <f>IF(N591="zákl. přenesená",J591,0)</f>
        <v>0</v>
      </c>
      <c r="BH591" s="193">
        <f>IF(N591="sníž. přenesená",J591,0)</f>
        <v>0</v>
      </c>
      <c r="BI591" s="193">
        <f>IF(N591="nulová",J591,0)</f>
        <v>0</v>
      </c>
      <c r="BJ591" s="19" t="s">
        <v>82</v>
      </c>
      <c r="BK591" s="193">
        <f>ROUND(I591*H591,2)</f>
        <v>0</v>
      </c>
      <c r="BL591" s="19" t="s">
        <v>335</v>
      </c>
      <c r="BM591" s="192" t="s">
        <v>907</v>
      </c>
    </row>
    <row r="592" s="2" customFormat="1" ht="49.05" customHeight="1">
      <c r="A592" s="38"/>
      <c r="B592" s="180"/>
      <c r="C592" s="181" t="s">
        <v>908</v>
      </c>
      <c r="D592" s="181" t="s">
        <v>258</v>
      </c>
      <c r="E592" s="182" t="s">
        <v>909</v>
      </c>
      <c r="F592" s="183" t="s">
        <v>910</v>
      </c>
      <c r="G592" s="184" t="s">
        <v>668</v>
      </c>
      <c r="H592" s="185">
        <v>3</v>
      </c>
      <c r="I592" s="186"/>
      <c r="J592" s="187">
        <f>ROUND(I592*H592,2)</f>
        <v>0</v>
      </c>
      <c r="K592" s="183" t="s">
        <v>1</v>
      </c>
      <c r="L592" s="39"/>
      <c r="M592" s="188" t="s">
        <v>1</v>
      </c>
      <c r="N592" s="189" t="s">
        <v>40</v>
      </c>
      <c r="O592" s="77"/>
      <c r="P592" s="190">
        <f>O592*H592</f>
        <v>0</v>
      </c>
      <c r="Q592" s="190">
        <v>0</v>
      </c>
      <c r="R592" s="190">
        <f>Q592*H592</f>
        <v>0</v>
      </c>
      <c r="S592" s="190">
        <v>0</v>
      </c>
      <c r="T592" s="191">
        <f>S592*H592</f>
        <v>0</v>
      </c>
      <c r="U592" s="38"/>
      <c r="V592" s="38"/>
      <c r="W592" s="38"/>
      <c r="X592" s="38"/>
      <c r="Y592" s="38"/>
      <c r="Z592" s="38"/>
      <c r="AA592" s="38"/>
      <c r="AB592" s="38"/>
      <c r="AC592" s="38"/>
      <c r="AD592" s="38"/>
      <c r="AE592" s="38"/>
      <c r="AR592" s="192" t="s">
        <v>335</v>
      </c>
      <c r="AT592" s="192" t="s">
        <v>258</v>
      </c>
      <c r="AU592" s="192" t="s">
        <v>85</v>
      </c>
      <c r="AY592" s="19" t="s">
        <v>253</v>
      </c>
      <c r="BE592" s="193">
        <f>IF(N592="základní",J592,0)</f>
        <v>0</v>
      </c>
      <c r="BF592" s="193">
        <f>IF(N592="snížená",J592,0)</f>
        <v>0</v>
      </c>
      <c r="BG592" s="193">
        <f>IF(N592="zákl. přenesená",J592,0)</f>
        <v>0</v>
      </c>
      <c r="BH592" s="193">
        <f>IF(N592="sníž. přenesená",J592,0)</f>
        <v>0</v>
      </c>
      <c r="BI592" s="193">
        <f>IF(N592="nulová",J592,0)</f>
        <v>0</v>
      </c>
      <c r="BJ592" s="19" t="s">
        <v>82</v>
      </c>
      <c r="BK592" s="193">
        <f>ROUND(I592*H592,2)</f>
        <v>0</v>
      </c>
      <c r="BL592" s="19" t="s">
        <v>335</v>
      </c>
      <c r="BM592" s="192" t="s">
        <v>911</v>
      </c>
    </row>
    <row r="593" s="2" customFormat="1" ht="37.8" customHeight="1">
      <c r="A593" s="38"/>
      <c r="B593" s="180"/>
      <c r="C593" s="181" t="s">
        <v>912</v>
      </c>
      <c r="D593" s="181" t="s">
        <v>258</v>
      </c>
      <c r="E593" s="182" t="s">
        <v>913</v>
      </c>
      <c r="F593" s="183" t="s">
        <v>914</v>
      </c>
      <c r="G593" s="184" t="s">
        <v>668</v>
      </c>
      <c r="H593" s="185">
        <v>3</v>
      </c>
      <c r="I593" s="186"/>
      <c r="J593" s="187">
        <f>ROUND(I593*H593,2)</f>
        <v>0</v>
      </c>
      <c r="K593" s="183" t="s">
        <v>1</v>
      </c>
      <c r="L593" s="39"/>
      <c r="M593" s="188" t="s">
        <v>1</v>
      </c>
      <c r="N593" s="189" t="s">
        <v>40</v>
      </c>
      <c r="O593" s="77"/>
      <c r="P593" s="190">
        <f>O593*H593</f>
        <v>0</v>
      </c>
      <c r="Q593" s="190">
        <v>0</v>
      </c>
      <c r="R593" s="190">
        <f>Q593*H593</f>
        <v>0</v>
      </c>
      <c r="S593" s="190">
        <v>0</v>
      </c>
      <c r="T593" s="191">
        <f>S593*H593</f>
        <v>0</v>
      </c>
      <c r="U593" s="38"/>
      <c r="V593" s="38"/>
      <c r="W593" s="38"/>
      <c r="X593" s="38"/>
      <c r="Y593" s="38"/>
      <c r="Z593" s="38"/>
      <c r="AA593" s="38"/>
      <c r="AB593" s="38"/>
      <c r="AC593" s="38"/>
      <c r="AD593" s="38"/>
      <c r="AE593" s="38"/>
      <c r="AR593" s="192" t="s">
        <v>335</v>
      </c>
      <c r="AT593" s="192" t="s">
        <v>258</v>
      </c>
      <c r="AU593" s="192" t="s">
        <v>85</v>
      </c>
      <c r="AY593" s="19" t="s">
        <v>253</v>
      </c>
      <c r="BE593" s="193">
        <f>IF(N593="základní",J593,0)</f>
        <v>0</v>
      </c>
      <c r="BF593" s="193">
        <f>IF(N593="snížená",J593,0)</f>
        <v>0</v>
      </c>
      <c r="BG593" s="193">
        <f>IF(N593="zákl. přenesená",J593,0)</f>
        <v>0</v>
      </c>
      <c r="BH593" s="193">
        <f>IF(N593="sníž. přenesená",J593,0)</f>
        <v>0</v>
      </c>
      <c r="BI593" s="193">
        <f>IF(N593="nulová",J593,0)</f>
        <v>0</v>
      </c>
      <c r="BJ593" s="19" t="s">
        <v>82</v>
      </c>
      <c r="BK593" s="193">
        <f>ROUND(I593*H593,2)</f>
        <v>0</v>
      </c>
      <c r="BL593" s="19" t="s">
        <v>335</v>
      </c>
      <c r="BM593" s="192" t="s">
        <v>915</v>
      </c>
    </row>
    <row r="594" s="2" customFormat="1" ht="49.05" customHeight="1">
      <c r="A594" s="38"/>
      <c r="B594" s="180"/>
      <c r="C594" s="181" t="s">
        <v>916</v>
      </c>
      <c r="D594" s="181" t="s">
        <v>258</v>
      </c>
      <c r="E594" s="182" t="s">
        <v>917</v>
      </c>
      <c r="F594" s="183" t="s">
        <v>918</v>
      </c>
      <c r="G594" s="184" t="s">
        <v>668</v>
      </c>
      <c r="H594" s="185">
        <v>1</v>
      </c>
      <c r="I594" s="186"/>
      <c r="J594" s="187">
        <f>ROUND(I594*H594,2)</f>
        <v>0</v>
      </c>
      <c r="K594" s="183" t="s">
        <v>1</v>
      </c>
      <c r="L594" s="39"/>
      <c r="M594" s="188" t="s">
        <v>1</v>
      </c>
      <c r="N594" s="189" t="s">
        <v>40</v>
      </c>
      <c r="O594" s="77"/>
      <c r="P594" s="190">
        <f>O594*H594</f>
        <v>0</v>
      </c>
      <c r="Q594" s="190">
        <v>0</v>
      </c>
      <c r="R594" s="190">
        <f>Q594*H594</f>
        <v>0</v>
      </c>
      <c r="S594" s="190">
        <v>0</v>
      </c>
      <c r="T594" s="191">
        <f>S594*H594</f>
        <v>0</v>
      </c>
      <c r="U594" s="38"/>
      <c r="V594" s="38"/>
      <c r="W594" s="38"/>
      <c r="X594" s="38"/>
      <c r="Y594" s="38"/>
      <c r="Z594" s="38"/>
      <c r="AA594" s="38"/>
      <c r="AB594" s="38"/>
      <c r="AC594" s="38"/>
      <c r="AD594" s="38"/>
      <c r="AE594" s="38"/>
      <c r="AR594" s="192" t="s">
        <v>335</v>
      </c>
      <c r="AT594" s="192" t="s">
        <v>258</v>
      </c>
      <c r="AU594" s="192" t="s">
        <v>85</v>
      </c>
      <c r="AY594" s="19" t="s">
        <v>253</v>
      </c>
      <c r="BE594" s="193">
        <f>IF(N594="základní",J594,0)</f>
        <v>0</v>
      </c>
      <c r="BF594" s="193">
        <f>IF(N594="snížená",J594,0)</f>
        <v>0</v>
      </c>
      <c r="BG594" s="193">
        <f>IF(N594="zákl. přenesená",J594,0)</f>
        <v>0</v>
      </c>
      <c r="BH594" s="193">
        <f>IF(N594="sníž. přenesená",J594,0)</f>
        <v>0</v>
      </c>
      <c r="BI594" s="193">
        <f>IF(N594="nulová",J594,0)</f>
        <v>0</v>
      </c>
      <c r="BJ594" s="19" t="s">
        <v>82</v>
      </c>
      <c r="BK594" s="193">
        <f>ROUND(I594*H594,2)</f>
        <v>0</v>
      </c>
      <c r="BL594" s="19" t="s">
        <v>335</v>
      </c>
      <c r="BM594" s="192" t="s">
        <v>919</v>
      </c>
    </row>
    <row r="595" s="2" customFormat="1" ht="49.05" customHeight="1">
      <c r="A595" s="38"/>
      <c r="B595" s="180"/>
      <c r="C595" s="181" t="s">
        <v>920</v>
      </c>
      <c r="D595" s="181" t="s">
        <v>258</v>
      </c>
      <c r="E595" s="182" t="s">
        <v>921</v>
      </c>
      <c r="F595" s="183" t="s">
        <v>922</v>
      </c>
      <c r="G595" s="184" t="s">
        <v>668</v>
      </c>
      <c r="H595" s="185">
        <v>1</v>
      </c>
      <c r="I595" s="186"/>
      <c r="J595" s="187">
        <f>ROUND(I595*H595,2)</f>
        <v>0</v>
      </c>
      <c r="K595" s="183" t="s">
        <v>1</v>
      </c>
      <c r="L595" s="39"/>
      <c r="M595" s="188" t="s">
        <v>1</v>
      </c>
      <c r="N595" s="189" t="s">
        <v>40</v>
      </c>
      <c r="O595" s="77"/>
      <c r="P595" s="190">
        <f>O595*H595</f>
        <v>0</v>
      </c>
      <c r="Q595" s="190">
        <v>0</v>
      </c>
      <c r="R595" s="190">
        <f>Q595*H595</f>
        <v>0</v>
      </c>
      <c r="S595" s="190">
        <v>0</v>
      </c>
      <c r="T595" s="191">
        <f>S595*H595</f>
        <v>0</v>
      </c>
      <c r="U595" s="38"/>
      <c r="V595" s="38"/>
      <c r="W595" s="38"/>
      <c r="X595" s="38"/>
      <c r="Y595" s="38"/>
      <c r="Z595" s="38"/>
      <c r="AA595" s="38"/>
      <c r="AB595" s="38"/>
      <c r="AC595" s="38"/>
      <c r="AD595" s="38"/>
      <c r="AE595" s="38"/>
      <c r="AR595" s="192" t="s">
        <v>335</v>
      </c>
      <c r="AT595" s="192" t="s">
        <v>258</v>
      </c>
      <c r="AU595" s="192" t="s">
        <v>85</v>
      </c>
      <c r="AY595" s="19" t="s">
        <v>253</v>
      </c>
      <c r="BE595" s="193">
        <f>IF(N595="základní",J595,0)</f>
        <v>0</v>
      </c>
      <c r="BF595" s="193">
        <f>IF(N595="snížená",J595,0)</f>
        <v>0</v>
      </c>
      <c r="BG595" s="193">
        <f>IF(N595="zákl. přenesená",J595,0)</f>
        <v>0</v>
      </c>
      <c r="BH595" s="193">
        <f>IF(N595="sníž. přenesená",J595,0)</f>
        <v>0</v>
      </c>
      <c r="BI595" s="193">
        <f>IF(N595="nulová",J595,0)</f>
        <v>0</v>
      </c>
      <c r="BJ595" s="19" t="s">
        <v>82</v>
      </c>
      <c r="BK595" s="193">
        <f>ROUND(I595*H595,2)</f>
        <v>0</v>
      </c>
      <c r="BL595" s="19" t="s">
        <v>335</v>
      </c>
      <c r="BM595" s="192" t="s">
        <v>923</v>
      </c>
    </row>
    <row r="596" s="2" customFormat="1" ht="49.05" customHeight="1">
      <c r="A596" s="38"/>
      <c r="B596" s="180"/>
      <c r="C596" s="181" t="s">
        <v>924</v>
      </c>
      <c r="D596" s="181" t="s">
        <v>258</v>
      </c>
      <c r="E596" s="182" t="s">
        <v>925</v>
      </c>
      <c r="F596" s="183" t="s">
        <v>926</v>
      </c>
      <c r="G596" s="184" t="s">
        <v>668</v>
      </c>
      <c r="H596" s="185">
        <v>33</v>
      </c>
      <c r="I596" s="186"/>
      <c r="J596" s="187">
        <f>ROUND(I596*H596,2)</f>
        <v>0</v>
      </c>
      <c r="K596" s="183" t="s">
        <v>1</v>
      </c>
      <c r="L596" s="39"/>
      <c r="M596" s="188" t="s">
        <v>1</v>
      </c>
      <c r="N596" s="189" t="s">
        <v>40</v>
      </c>
      <c r="O596" s="77"/>
      <c r="P596" s="190">
        <f>O596*H596</f>
        <v>0</v>
      </c>
      <c r="Q596" s="190">
        <v>0</v>
      </c>
      <c r="R596" s="190">
        <f>Q596*H596</f>
        <v>0</v>
      </c>
      <c r="S596" s="190">
        <v>0</v>
      </c>
      <c r="T596" s="191">
        <f>S596*H596</f>
        <v>0</v>
      </c>
      <c r="U596" s="38"/>
      <c r="V596" s="38"/>
      <c r="W596" s="38"/>
      <c r="X596" s="38"/>
      <c r="Y596" s="38"/>
      <c r="Z596" s="38"/>
      <c r="AA596" s="38"/>
      <c r="AB596" s="38"/>
      <c r="AC596" s="38"/>
      <c r="AD596" s="38"/>
      <c r="AE596" s="38"/>
      <c r="AR596" s="192" t="s">
        <v>335</v>
      </c>
      <c r="AT596" s="192" t="s">
        <v>258</v>
      </c>
      <c r="AU596" s="192" t="s">
        <v>85</v>
      </c>
      <c r="AY596" s="19" t="s">
        <v>253</v>
      </c>
      <c r="BE596" s="193">
        <f>IF(N596="základní",J596,0)</f>
        <v>0</v>
      </c>
      <c r="BF596" s="193">
        <f>IF(N596="snížená",J596,0)</f>
        <v>0</v>
      </c>
      <c r="BG596" s="193">
        <f>IF(N596="zákl. přenesená",J596,0)</f>
        <v>0</v>
      </c>
      <c r="BH596" s="193">
        <f>IF(N596="sníž. přenesená",J596,0)</f>
        <v>0</v>
      </c>
      <c r="BI596" s="193">
        <f>IF(N596="nulová",J596,0)</f>
        <v>0</v>
      </c>
      <c r="BJ596" s="19" t="s">
        <v>82</v>
      </c>
      <c r="BK596" s="193">
        <f>ROUND(I596*H596,2)</f>
        <v>0</v>
      </c>
      <c r="BL596" s="19" t="s">
        <v>335</v>
      </c>
      <c r="BM596" s="192" t="s">
        <v>927</v>
      </c>
    </row>
    <row r="597" s="2" customFormat="1" ht="37.8" customHeight="1">
      <c r="A597" s="38"/>
      <c r="B597" s="180"/>
      <c r="C597" s="181" t="s">
        <v>928</v>
      </c>
      <c r="D597" s="181" t="s">
        <v>258</v>
      </c>
      <c r="E597" s="182" t="s">
        <v>929</v>
      </c>
      <c r="F597" s="183" t="s">
        <v>930</v>
      </c>
      <c r="G597" s="184" t="s">
        <v>316</v>
      </c>
      <c r="H597" s="185">
        <v>13</v>
      </c>
      <c r="I597" s="186"/>
      <c r="J597" s="187">
        <f>ROUND(I597*H597,2)</f>
        <v>0</v>
      </c>
      <c r="K597" s="183" t="s">
        <v>1</v>
      </c>
      <c r="L597" s="39"/>
      <c r="M597" s="188" t="s">
        <v>1</v>
      </c>
      <c r="N597" s="189" t="s">
        <v>40</v>
      </c>
      <c r="O597" s="77"/>
      <c r="P597" s="190">
        <f>O597*H597</f>
        <v>0</v>
      </c>
      <c r="Q597" s="190">
        <v>0</v>
      </c>
      <c r="R597" s="190">
        <f>Q597*H597</f>
        <v>0</v>
      </c>
      <c r="S597" s="190">
        <v>0</v>
      </c>
      <c r="T597" s="191">
        <f>S597*H597</f>
        <v>0</v>
      </c>
      <c r="U597" s="38"/>
      <c r="V597" s="38"/>
      <c r="W597" s="38"/>
      <c r="X597" s="38"/>
      <c r="Y597" s="38"/>
      <c r="Z597" s="38"/>
      <c r="AA597" s="38"/>
      <c r="AB597" s="38"/>
      <c r="AC597" s="38"/>
      <c r="AD597" s="38"/>
      <c r="AE597" s="38"/>
      <c r="AR597" s="192" t="s">
        <v>335</v>
      </c>
      <c r="AT597" s="192" t="s">
        <v>258</v>
      </c>
      <c r="AU597" s="192" t="s">
        <v>85</v>
      </c>
      <c r="AY597" s="19" t="s">
        <v>253</v>
      </c>
      <c r="BE597" s="193">
        <f>IF(N597="základní",J597,0)</f>
        <v>0</v>
      </c>
      <c r="BF597" s="193">
        <f>IF(N597="snížená",J597,0)</f>
        <v>0</v>
      </c>
      <c r="BG597" s="193">
        <f>IF(N597="zákl. přenesená",J597,0)</f>
        <v>0</v>
      </c>
      <c r="BH597" s="193">
        <f>IF(N597="sníž. přenesená",J597,0)</f>
        <v>0</v>
      </c>
      <c r="BI597" s="193">
        <f>IF(N597="nulová",J597,0)</f>
        <v>0</v>
      </c>
      <c r="BJ597" s="19" t="s">
        <v>82</v>
      </c>
      <c r="BK597" s="193">
        <f>ROUND(I597*H597,2)</f>
        <v>0</v>
      </c>
      <c r="BL597" s="19" t="s">
        <v>335</v>
      </c>
      <c r="BM597" s="192" t="s">
        <v>931</v>
      </c>
    </row>
    <row r="598" s="2" customFormat="1" ht="49.05" customHeight="1">
      <c r="A598" s="38"/>
      <c r="B598" s="180"/>
      <c r="C598" s="181" t="s">
        <v>932</v>
      </c>
      <c r="D598" s="181" t="s">
        <v>258</v>
      </c>
      <c r="E598" s="182" t="s">
        <v>933</v>
      </c>
      <c r="F598" s="183" t="s">
        <v>934</v>
      </c>
      <c r="G598" s="184" t="s">
        <v>316</v>
      </c>
      <c r="H598" s="185">
        <v>20</v>
      </c>
      <c r="I598" s="186"/>
      <c r="J598" s="187">
        <f>ROUND(I598*H598,2)</f>
        <v>0</v>
      </c>
      <c r="K598" s="183" t="s">
        <v>1</v>
      </c>
      <c r="L598" s="39"/>
      <c r="M598" s="188" t="s">
        <v>1</v>
      </c>
      <c r="N598" s="189" t="s">
        <v>40</v>
      </c>
      <c r="O598" s="77"/>
      <c r="P598" s="190">
        <f>O598*H598</f>
        <v>0</v>
      </c>
      <c r="Q598" s="190">
        <v>0</v>
      </c>
      <c r="R598" s="190">
        <f>Q598*H598</f>
        <v>0</v>
      </c>
      <c r="S598" s="190">
        <v>0</v>
      </c>
      <c r="T598" s="191">
        <f>S598*H598</f>
        <v>0</v>
      </c>
      <c r="U598" s="38"/>
      <c r="V598" s="38"/>
      <c r="W598" s="38"/>
      <c r="X598" s="38"/>
      <c r="Y598" s="38"/>
      <c r="Z598" s="38"/>
      <c r="AA598" s="38"/>
      <c r="AB598" s="38"/>
      <c r="AC598" s="38"/>
      <c r="AD598" s="38"/>
      <c r="AE598" s="38"/>
      <c r="AR598" s="192" t="s">
        <v>335</v>
      </c>
      <c r="AT598" s="192" t="s">
        <v>258</v>
      </c>
      <c r="AU598" s="192" t="s">
        <v>85</v>
      </c>
      <c r="AY598" s="19" t="s">
        <v>253</v>
      </c>
      <c r="BE598" s="193">
        <f>IF(N598="základní",J598,0)</f>
        <v>0</v>
      </c>
      <c r="BF598" s="193">
        <f>IF(N598="snížená",J598,0)</f>
        <v>0</v>
      </c>
      <c r="BG598" s="193">
        <f>IF(N598="zákl. přenesená",J598,0)</f>
        <v>0</v>
      </c>
      <c r="BH598" s="193">
        <f>IF(N598="sníž. přenesená",J598,0)</f>
        <v>0</v>
      </c>
      <c r="BI598" s="193">
        <f>IF(N598="nulová",J598,0)</f>
        <v>0</v>
      </c>
      <c r="BJ598" s="19" t="s">
        <v>82</v>
      </c>
      <c r="BK598" s="193">
        <f>ROUND(I598*H598,2)</f>
        <v>0</v>
      </c>
      <c r="BL598" s="19" t="s">
        <v>335</v>
      </c>
      <c r="BM598" s="192" t="s">
        <v>935</v>
      </c>
    </row>
    <row r="599" s="2" customFormat="1" ht="49.05" customHeight="1">
      <c r="A599" s="38"/>
      <c r="B599" s="180"/>
      <c r="C599" s="181" t="s">
        <v>936</v>
      </c>
      <c r="D599" s="181" t="s">
        <v>258</v>
      </c>
      <c r="E599" s="182" t="s">
        <v>937</v>
      </c>
      <c r="F599" s="183" t="s">
        <v>938</v>
      </c>
      <c r="G599" s="184" t="s">
        <v>870</v>
      </c>
      <c r="H599" s="185">
        <v>3010</v>
      </c>
      <c r="I599" s="186"/>
      <c r="J599" s="187">
        <f>ROUND(I599*H599,2)</f>
        <v>0</v>
      </c>
      <c r="K599" s="183" t="s">
        <v>1</v>
      </c>
      <c r="L599" s="39"/>
      <c r="M599" s="188" t="s">
        <v>1</v>
      </c>
      <c r="N599" s="189" t="s">
        <v>40</v>
      </c>
      <c r="O599" s="77"/>
      <c r="P599" s="190">
        <f>O599*H599</f>
        <v>0</v>
      </c>
      <c r="Q599" s="190">
        <v>0</v>
      </c>
      <c r="R599" s="190">
        <f>Q599*H599</f>
        <v>0</v>
      </c>
      <c r="S599" s="190">
        <v>0</v>
      </c>
      <c r="T599" s="191">
        <f>S599*H599</f>
        <v>0</v>
      </c>
      <c r="U599" s="38"/>
      <c r="V599" s="38"/>
      <c r="W599" s="38"/>
      <c r="X599" s="38"/>
      <c r="Y599" s="38"/>
      <c r="Z599" s="38"/>
      <c r="AA599" s="38"/>
      <c r="AB599" s="38"/>
      <c r="AC599" s="38"/>
      <c r="AD599" s="38"/>
      <c r="AE599" s="38"/>
      <c r="AR599" s="192" t="s">
        <v>335</v>
      </c>
      <c r="AT599" s="192" t="s">
        <v>258</v>
      </c>
      <c r="AU599" s="192" t="s">
        <v>85</v>
      </c>
      <c r="AY599" s="19" t="s">
        <v>253</v>
      </c>
      <c r="BE599" s="193">
        <f>IF(N599="základní",J599,0)</f>
        <v>0</v>
      </c>
      <c r="BF599" s="193">
        <f>IF(N599="snížená",J599,0)</f>
        <v>0</v>
      </c>
      <c r="BG599" s="193">
        <f>IF(N599="zákl. přenesená",J599,0)</f>
        <v>0</v>
      </c>
      <c r="BH599" s="193">
        <f>IF(N599="sníž. přenesená",J599,0)</f>
        <v>0</v>
      </c>
      <c r="BI599" s="193">
        <f>IF(N599="nulová",J599,0)</f>
        <v>0</v>
      </c>
      <c r="BJ599" s="19" t="s">
        <v>82</v>
      </c>
      <c r="BK599" s="193">
        <f>ROUND(I599*H599,2)</f>
        <v>0</v>
      </c>
      <c r="BL599" s="19" t="s">
        <v>335</v>
      </c>
      <c r="BM599" s="192" t="s">
        <v>939</v>
      </c>
    </row>
    <row r="600" s="12" customFormat="1" ht="22.8" customHeight="1">
      <c r="A600" s="12"/>
      <c r="B600" s="167"/>
      <c r="C600" s="12"/>
      <c r="D600" s="168" t="s">
        <v>74</v>
      </c>
      <c r="E600" s="178" t="s">
        <v>940</v>
      </c>
      <c r="F600" s="178" t="s">
        <v>941</v>
      </c>
      <c r="G600" s="12"/>
      <c r="H600" s="12"/>
      <c r="I600" s="170"/>
      <c r="J600" s="179">
        <f>BK600</f>
        <v>0</v>
      </c>
      <c r="K600" s="12"/>
      <c r="L600" s="167"/>
      <c r="M600" s="172"/>
      <c r="N600" s="173"/>
      <c r="O600" s="173"/>
      <c r="P600" s="174">
        <f>SUM(P601:P609)</f>
        <v>0</v>
      </c>
      <c r="Q600" s="173"/>
      <c r="R600" s="174">
        <f>SUM(R601:R609)</f>
        <v>0</v>
      </c>
      <c r="S600" s="173"/>
      <c r="T600" s="175">
        <f>SUM(T601:T609)</f>
        <v>0</v>
      </c>
      <c r="U600" s="12"/>
      <c r="V600" s="12"/>
      <c r="W600" s="12"/>
      <c r="X600" s="12"/>
      <c r="Y600" s="12"/>
      <c r="Z600" s="12"/>
      <c r="AA600" s="12"/>
      <c r="AB600" s="12"/>
      <c r="AC600" s="12"/>
      <c r="AD600" s="12"/>
      <c r="AE600" s="12"/>
      <c r="AR600" s="168" t="s">
        <v>85</v>
      </c>
      <c r="AT600" s="176" t="s">
        <v>74</v>
      </c>
      <c r="AU600" s="176" t="s">
        <v>82</v>
      </c>
      <c r="AY600" s="168" t="s">
        <v>253</v>
      </c>
      <c r="BK600" s="177">
        <f>SUM(BK601:BK609)</f>
        <v>0</v>
      </c>
    </row>
    <row r="601" s="2" customFormat="1" ht="37.8" customHeight="1">
      <c r="A601" s="38"/>
      <c r="B601" s="180"/>
      <c r="C601" s="181" t="s">
        <v>942</v>
      </c>
      <c r="D601" s="181" t="s">
        <v>258</v>
      </c>
      <c r="E601" s="182" t="s">
        <v>943</v>
      </c>
      <c r="F601" s="183" t="s">
        <v>944</v>
      </c>
      <c r="G601" s="184" t="s">
        <v>316</v>
      </c>
      <c r="H601" s="185">
        <v>10</v>
      </c>
      <c r="I601" s="186"/>
      <c r="J601" s="187">
        <f>ROUND(I601*H601,2)</f>
        <v>0</v>
      </c>
      <c r="K601" s="183" t="s">
        <v>1</v>
      </c>
      <c r="L601" s="39"/>
      <c r="M601" s="188" t="s">
        <v>1</v>
      </c>
      <c r="N601" s="189" t="s">
        <v>40</v>
      </c>
      <c r="O601" s="77"/>
      <c r="P601" s="190">
        <f>O601*H601</f>
        <v>0</v>
      </c>
      <c r="Q601" s="190">
        <v>0</v>
      </c>
      <c r="R601" s="190">
        <f>Q601*H601</f>
        <v>0</v>
      </c>
      <c r="S601" s="190">
        <v>0</v>
      </c>
      <c r="T601" s="191">
        <f>S601*H601</f>
        <v>0</v>
      </c>
      <c r="U601" s="38"/>
      <c r="V601" s="38"/>
      <c r="W601" s="38"/>
      <c r="X601" s="38"/>
      <c r="Y601" s="38"/>
      <c r="Z601" s="38"/>
      <c r="AA601" s="38"/>
      <c r="AB601" s="38"/>
      <c r="AC601" s="38"/>
      <c r="AD601" s="38"/>
      <c r="AE601" s="38"/>
      <c r="AR601" s="192" t="s">
        <v>335</v>
      </c>
      <c r="AT601" s="192" t="s">
        <v>258</v>
      </c>
      <c r="AU601" s="192" t="s">
        <v>85</v>
      </c>
      <c r="AY601" s="19" t="s">
        <v>253</v>
      </c>
      <c r="BE601" s="193">
        <f>IF(N601="základní",J601,0)</f>
        <v>0</v>
      </c>
      <c r="BF601" s="193">
        <f>IF(N601="snížená",J601,0)</f>
        <v>0</v>
      </c>
      <c r="BG601" s="193">
        <f>IF(N601="zákl. přenesená",J601,0)</f>
        <v>0</v>
      </c>
      <c r="BH601" s="193">
        <f>IF(N601="sníž. přenesená",J601,0)</f>
        <v>0</v>
      </c>
      <c r="BI601" s="193">
        <f>IF(N601="nulová",J601,0)</f>
        <v>0</v>
      </c>
      <c r="BJ601" s="19" t="s">
        <v>82</v>
      </c>
      <c r="BK601" s="193">
        <f>ROUND(I601*H601,2)</f>
        <v>0</v>
      </c>
      <c r="BL601" s="19" t="s">
        <v>335</v>
      </c>
      <c r="BM601" s="192" t="s">
        <v>945</v>
      </c>
    </row>
    <row r="602" s="2" customFormat="1" ht="37.8" customHeight="1">
      <c r="A602" s="38"/>
      <c r="B602" s="180"/>
      <c r="C602" s="181" t="s">
        <v>946</v>
      </c>
      <c r="D602" s="181" t="s">
        <v>258</v>
      </c>
      <c r="E602" s="182" t="s">
        <v>947</v>
      </c>
      <c r="F602" s="183" t="s">
        <v>948</v>
      </c>
      <c r="G602" s="184" t="s">
        <v>316</v>
      </c>
      <c r="H602" s="185">
        <v>48.100000000000001</v>
      </c>
      <c r="I602" s="186"/>
      <c r="J602" s="187">
        <f>ROUND(I602*H602,2)</f>
        <v>0</v>
      </c>
      <c r="K602" s="183" t="s">
        <v>1</v>
      </c>
      <c r="L602" s="39"/>
      <c r="M602" s="188" t="s">
        <v>1</v>
      </c>
      <c r="N602" s="189" t="s">
        <v>40</v>
      </c>
      <c r="O602" s="77"/>
      <c r="P602" s="190">
        <f>O602*H602</f>
        <v>0</v>
      </c>
      <c r="Q602" s="190">
        <v>0</v>
      </c>
      <c r="R602" s="190">
        <f>Q602*H602</f>
        <v>0</v>
      </c>
      <c r="S602" s="190">
        <v>0</v>
      </c>
      <c r="T602" s="191">
        <f>S602*H602</f>
        <v>0</v>
      </c>
      <c r="U602" s="38"/>
      <c r="V602" s="38"/>
      <c r="W602" s="38"/>
      <c r="X602" s="38"/>
      <c r="Y602" s="38"/>
      <c r="Z602" s="38"/>
      <c r="AA602" s="38"/>
      <c r="AB602" s="38"/>
      <c r="AC602" s="38"/>
      <c r="AD602" s="38"/>
      <c r="AE602" s="38"/>
      <c r="AR602" s="192" t="s">
        <v>335</v>
      </c>
      <c r="AT602" s="192" t="s">
        <v>258</v>
      </c>
      <c r="AU602" s="192" t="s">
        <v>85</v>
      </c>
      <c r="AY602" s="19" t="s">
        <v>253</v>
      </c>
      <c r="BE602" s="193">
        <f>IF(N602="základní",J602,0)</f>
        <v>0</v>
      </c>
      <c r="BF602" s="193">
        <f>IF(N602="snížená",J602,0)</f>
        <v>0</v>
      </c>
      <c r="BG602" s="193">
        <f>IF(N602="zákl. přenesená",J602,0)</f>
        <v>0</v>
      </c>
      <c r="BH602" s="193">
        <f>IF(N602="sníž. přenesená",J602,0)</f>
        <v>0</v>
      </c>
      <c r="BI602" s="193">
        <f>IF(N602="nulová",J602,0)</f>
        <v>0</v>
      </c>
      <c r="BJ602" s="19" t="s">
        <v>82</v>
      </c>
      <c r="BK602" s="193">
        <f>ROUND(I602*H602,2)</f>
        <v>0</v>
      </c>
      <c r="BL602" s="19" t="s">
        <v>335</v>
      </c>
      <c r="BM602" s="192" t="s">
        <v>949</v>
      </c>
    </row>
    <row r="603" s="2" customFormat="1" ht="44.25" customHeight="1">
      <c r="A603" s="38"/>
      <c r="B603" s="180"/>
      <c r="C603" s="181" t="s">
        <v>950</v>
      </c>
      <c r="D603" s="181" t="s">
        <v>258</v>
      </c>
      <c r="E603" s="182" t="s">
        <v>951</v>
      </c>
      <c r="F603" s="183" t="s">
        <v>952</v>
      </c>
      <c r="G603" s="184" t="s">
        <v>316</v>
      </c>
      <c r="H603" s="185">
        <v>80</v>
      </c>
      <c r="I603" s="186"/>
      <c r="J603" s="187">
        <f>ROUND(I603*H603,2)</f>
        <v>0</v>
      </c>
      <c r="K603" s="183" t="s">
        <v>1</v>
      </c>
      <c r="L603" s="39"/>
      <c r="M603" s="188" t="s">
        <v>1</v>
      </c>
      <c r="N603" s="189" t="s">
        <v>40</v>
      </c>
      <c r="O603" s="77"/>
      <c r="P603" s="190">
        <f>O603*H603</f>
        <v>0</v>
      </c>
      <c r="Q603" s="190">
        <v>0</v>
      </c>
      <c r="R603" s="190">
        <f>Q603*H603</f>
        <v>0</v>
      </c>
      <c r="S603" s="190">
        <v>0</v>
      </c>
      <c r="T603" s="191">
        <f>S603*H603</f>
        <v>0</v>
      </c>
      <c r="U603" s="38"/>
      <c r="V603" s="38"/>
      <c r="W603" s="38"/>
      <c r="X603" s="38"/>
      <c r="Y603" s="38"/>
      <c r="Z603" s="38"/>
      <c r="AA603" s="38"/>
      <c r="AB603" s="38"/>
      <c r="AC603" s="38"/>
      <c r="AD603" s="38"/>
      <c r="AE603" s="38"/>
      <c r="AR603" s="192" t="s">
        <v>335</v>
      </c>
      <c r="AT603" s="192" t="s">
        <v>258</v>
      </c>
      <c r="AU603" s="192" t="s">
        <v>85</v>
      </c>
      <c r="AY603" s="19" t="s">
        <v>253</v>
      </c>
      <c r="BE603" s="193">
        <f>IF(N603="základní",J603,0)</f>
        <v>0</v>
      </c>
      <c r="BF603" s="193">
        <f>IF(N603="snížená",J603,0)</f>
        <v>0</v>
      </c>
      <c r="BG603" s="193">
        <f>IF(N603="zákl. přenesená",J603,0)</f>
        <v>0</v>
      </c>
      <c r="BH603" s="193">
        <f>IF(N603="sníž. přenesená",J603,0)</f>
        <v>0</v>
      </c>
      <c r="BI603" s="193">
        <f>IF(N603="nulová",J603,0)</f>
        <v>0</v>
      </c>
      <c r="BJ603" s="19" t="s">
        <v>82</v>
      </c>
      <c r="BK603" s="193">
        <f>ROUND(I603*H603,2)</f>
        <v>0</v>
      </c>
      <c r="BL603" s="19" t="s">
        <v>335</v>
      </c>
      <c r="BM603" s="192" t="s">
        <v>953</v>
      </c>
    </row>
    <row r="604" s="2" customFormat="1" ht="44.25" customHeight="1">
      <c r="A604" s="38"/>
      <c r="B604" s="180"/>
      <c r="C604" s="181" t="s">
        <v>954</v>
      </c>
      <c r="D604" s="181" t="s">
        <v>258</v>
      </c>
      <c r="E604" s="182" t="s">
        <v>955</v>
      </c>
      <c r="F604" s="183" t="s">
        <v>956</v>
      </c>
      <c r="G604" s="184" t="s">
        <v>316</v>
      </c>
      <c r="H604" s="185">
        <v>35</v>
      </c>
      <c r="I604" s="186"/>
      <c r="J604" s="187">
        <f>ROUND(I604*H604,2)</f>
        <v>0</v>
      </c>
      <c r="K604" s="183" t="s">
        <v>1</v>
      </c>
      <c r="L604" s="39"/>
      <c r="M604" s="188" t="s">
        <v>1</v>
      </c>
      <c r="N604" s="189" t="s">
        <v>40</v>
      </c>
      <c r="O604" s="77"/>
      <c r="P604" s="190">
        <f>O604*H604</f>
        <v>0</v>
      </c>
      <c r="Q604" s="190">
        <v>0</v>
      </c>
      <c r="R604" s="190">
        <f>Q604*H604</f>
        <v>0</v>
      </c>
      <c r="S604" s="190">
        <v>0</v>
      </c>
      <c r="T604" s="191">
        <f>S604*H604</f>
        <v>0</v>
      </c>
      <c r="U604" s="38"/>
      <c r="V604" s="38"/>
      <c r="W604" s="38"/>
      <c r="X604" s="38"/>
      <c r="Y604" s="38"/>
      <c r="Z604" s="38"/>
      <c r="AA604" s="38"/>
      <c r="AB604" s="38"/>
      <c r="AC604" s="38"/>
      <c r="AD604" s="38"/>
      <c r="AE604" s="38"/>
      <c r="AR604" s="192" t="s">
        <v>335</v>
      </c>
      <c r="AT604" s="192" t="s">
        <v>258</v>
      </c>
      <c r="AU604" s="192" t="s">
        <v>85</v>
      </c>
      <c r="AY604" s="19" t="s">
        <v>253</v>
      </c>
      <c r="BE604" s="193">
        <f>IF(N604="základní",J604,0)</f>
        <v>0</v>
      </c>
      <c r="BF604" s="193">
        <f>IF(N604="snížená",J604,0)</f>
        <v>0</v>
      </c>
      <c r="BG604" s="193">
        <f>IF(N604="zákl. přenesená",J604,0)</f>
        <v>0</v>
      </c>
      <c r="BH604" s="193">
        <f>IF(N604="sníž. přenesená",J604,0)</f>
        <v>0</v>
      </c>
      <c r="BI604" s="193">
        <f>IF(N604="nulová",J604,0)</f>
        <v>0</v>
      </c>
      <c r="BJ604" s="19" t="s">
        <v>82</v>
      </c>
      <c r="BK604" s="193">
        <f>ROUND(I604*H604,2)</f>
        <v>0</v>
      </c>
      <c r="BL604" s="19" t="s">
        <v>335</v>
      </c>
      <c r="BM604" s="192" t="s">
        <v>957</v>
      </c>
    </row>
    <row r="605" s="2" customFormat="1" ht="44.25" customHeight="1">
      <c r="A605" s="38"/>
      <c r="B605" s="180"/>
      <c r="C605" s="181" t="s">
        <v>958</v>
      </c>
      <c r="D605" s="181" t="s">
        <v>258</v>
      </c>
      <c r="E605" s="182" t="s">
        <v>959</v>
      </c>
      <c r="F605" s="183" t="s">
        <v>960</v>
      </c>
      <c r="G605" s="184" t="s">
        <v>316</v>
      </c>
      <c r="H605" s="185">
        <v>2</v>
      </c>
      <c r="I605" s="186"/>
      <c r="J605" s="187">
        <f>ROUND(I605*H605,2)</f>
        <v>0</v>
      </c>
      <c r="K605" s="183" t="s">
        <v>1</v>
      </c>
      <c r="L605" s="39"/>
      <c r="M605" s="188" t="s">
        <v>1</v>
      </c>
      <c r="N605" s="189" t="s">
        <v>40</v>
      </c>
      <c r="O605" s="77"/>
      <c r="P605" s="190">
        <f>O605*H605</f>
        <v>0</v>
      </c>
      <c r="Q605" s="190">
        <v>0</v>
      </c>
      <c r="R605" s="190">
        <f>Q605*H605</f>
        <v>0</v>
      </c>
      <c r="S605" s="190">
        <v>0</v>
      </c>
      <c r="T605" s="191">
        <f>S605*H605</f>
        <v>0</v>
      </c>
      <c r="U605" s="38"/>
      <c r="V605" s="38"/>
      <c r="W605" s="38"/>
      <c r="X605" s="38"/>
      <c r="Y605" s="38"/>
      <c r="Z605" s="38"/>
      <c r="AA605" s="38"/>
      <c r="AB605" s="38"/>
      <c r="AC605" s="38"/>
      <c r="AD605" s="38"/>
      <c r="AE605" s="38"/>
      <c r="AR605" s="192" t="s">
        <v>335</v>
      </c>
      <c r="AT605" s="192" t="s">
        <v>258</v>
      </c>
      <c r="AU605" s="192" t="s">
        <v>85</v>
      </c>
      <c r="AY605" s="19" t="s">
        <v>253</v>
      </c>
      <c r="BE605" s="193">
        <f>IF(N605="základní",J605,0)</f>
        <v>0</v>
      </c>
      <c r="BF605" s="193">
        <f>IF(N605="snížená",J605,0)</f>
        <v>0</v>
      </c>
      <c r="BG605" s="193">
        <f>IF(N605="zákl. přenesená",J605,0)</f>
        <v>0</v>
      </c>
      <c r="BH605" s="193">
        <f>IF(N605="sníž. přenesená",J605,0)</f>
        <v>0</v>
      </c>
      <c r="BI605" s="193">
        <f>IF(N605="nulová",J605,0)</f>
        <v>0</v>
      </c>
      <c r="BJ605" s="19" t="s">
        <v>82</v>
      </c>
      <c r="BK605" s="193">
        <f>ROUND(I605*H605,2)</f>
        <v>0</v>
      </c>
      <c r="BL605" s="19" t="s">
        <v>335</v>
      </c>
      <c r="BM605" s="192" t="s">
        <v>961</v>
      </c>
    </row>
    <row r="606" s="2" customFormat="1" ht="44.25" customHeight="1">
      <c r="A606" s="38"/>
      <c r="B606" s="180"/>
      <c r="C606" s="181" t="s">
        <v>962</v>
      </c>
      <c r="D606" s="181" t="s">
        <v>258</v>
      </c>
      <c r="E606" s="182" t="s">
        <v>963</v>
      </c>
      <c r="F606" s="183" t="s">
        <v>964</v>
      </c>
      <c r="G606" s="184" t="s">
        <v>316</v>
      </c>
      <c r="H606" s="185">
        <v>24</v>
      </c>
      <c r="I606" s="186"/>
      <c r="J606" s="187">
        <f>ROUND(I606*H606,2)</f>
        <v>0</v>
      </c>
      <c r="K606" s="183" t="s">
        <v>1</v>
      </c>
      <c r="L606" s="39"/>
      <c r="M606" s="188" t="s">
        <v>1</v>
      </c>
      <c r="N606" s="189" t="s">
        <v>40</v>
      </c>
      <c r="O606" s="77"/>
      <c r="P606" s="190">
        <f>O606*H606</f>
        <v>0</v>
      </c>
      <c r="Q606" s="190">
        <v>0</v>
      </c>
      <c r="R606" s="190">
        <f>Q606*H606</f>
        <v>0</v>
      </c>
      <c r="S606" s="190">
        <v>0</v>
      </c>
      <c r="T606" s="191">
        <f>S606*H606</f>
        <v>0</v>
      </c>
      <c r="U606" s="38"/>
      <c r="V606" s="38"/>
      <c r="W606" s="38"/>
      <c r="X606" s="38"/>
      <c r="Y606" s="38"/>
      <c r="Z606" s="38"/>
      <c r="AA606" s="38"/>
      <c r="AB606" s="38"/>
      <c r="AC606" s="38"/>
      <c r="AD606" s="38"/>
      <c r="AE606" s="38"/>
      <c r="AR606" s="192" t="s">
        <v>335</v>
      </c>
      <c r="AT606" s="192" t="s">
        <v>258</v>
      </c>
      <c r="AU606" s="192" t="s">
        <v>85</v>
      </c>
      <c r="AY606" s="19" t="s">
        <v>253</v>
      </c>
      <c r="BE606" s="193">
        <f>IF(N606="základní",J606,0)</f>
        <v>0</v>
      </c>
      <c r="BF606" s="193">
        <f>IF(N606="snížená",J606,0)</f>
        <v>0</v>
      </c>
      <c r="BG606" s="193">
        <f>IF(N606="zákl. přenesená",J606,0)</f>
        <v>0</v>
      </c>
      <c r="BH606" s="193">
        <f>IF(N606="sníž. přenesená",J606,0)</f>
        <v>0</v>
      </c>
      <c r="BI606" s="193">
        <f>IF(N606="nulová",J606,0)</f>
        <v>0</v>
      </c>
      <c r="BJ606" s="19" t="s">
        <v>82</v>
      </c>
      <c r="BK606" s="193">
        <f>ROUND(I606*H606,2)</f>
        <v>0</v>
      </c>
      <c r="BL606" s="19" t="s">
        <v>335</v>
      </c>
      <c r="BM606" s="192" t="s">
        <v>965</v>
      </c>
    </row>
    <row r="607" s="2" customFormat="1" ht="44.25" customHeight="1">
      <c r="A607" s="38"/>
      <c r="B607" s="180"/>
      <c r="C607" s="181" t="s">
        <v>966</v>
      </c>
      <c r="D607" s="181" t="s">
        <v>258</v>
      </c>
      <c r="E607" s="182" t="s">
        <v>967</v>
      </c>
      <c r="F607" s="183" t="s">
        <v>968</v>
      </c>
      <c r="G607" s="184" t="s">
        <v>316</v>
      </c>
      <c r="H607" s="185">
        <v>18</v>
      </c>
      <c r="I607" s="186"/>
      <c r="J607" s="187">
        <f>ROUND(I607*H607,2)</f>
        <v>0</v>
      </c>
      <c r="K607" s="183" t="s">
        <v>1</v>
      </c>
      <c r="L607" s="39"/>
      <c r="M607" s="188" t="s">
        <v>1</v>
      </c>
      <c r="N607" s="189" t="s">
        <v>40</v>
      </c>
      <c r="O607" s="77"/>
      <c r="P607" s="190">
        <f>O607*H607</f>
        <v>0</v>
      </c>
      <c r="Q607" s="190">
        <v>0</v>
      </c>
      <c r="R607" s="190">
        <f>Q607*H607</f>
        <v>0</v>
      </c>
      <c r="S607" s="190">
        <v>0</v>
      </c>
      <c r="T607" s="191">
        <f>S607*H607</f>
        <v>0</v>
      </c>
      <c r="U607" s="38"/>
      <c r="V607" s="38"/>
      <c r="W607" s="38"/>
      <c r="X607" s="38"/>
      <c r="Y607" s="38"/>
      <c r="Z607" s="38"/>
      <c r="AA607" s="38"/>
      <c r="AB607" s="38"/>
      <c r="AC607" s="38"/>
      <c r="AD607" s="38"/>
      <c r="AE607" s="38"/>
      <c r="AR607" s="192" t="s">
        <v>335</v>
      </c>
      <c r="AT607" s="192" t="s">
        <v>258</v>
      </c>
      <c r="AU607" s="192" t="s">
        <v>85</v>
      </c>
      <c r="AY607" s="19" t="s">
        <v>253</v>
      </c>
      <c r="BE607" s="193">
        <f>IF(N607="základní",J607,0)</f>
        <v>0</v>
      </c>
      <c r="BF607" s="193">
        <f>IF(N607="snížená",J607,0)</f>
        <v>0</v>
      </c>
      <c r="BG607" s="193">
        <f>IF(N607="zákl. přenesená",J607,0)</f>
        <v>0</v>
      </c>
      <c r="BH607" s="193">
        <f>IF(N607="sníž. přenesená",J607,0)</f>
        <v>0</v>
      </c>
      <c r="BI607" s="193">
        <f>IF(N607="nulová",J607,0)</f>
        <v>0</v>
      </c>
      <c r="BJ607" s="19" t="s">
        <v>82</v>
      </c>
      <c r="BK607" s="193">
        <f>ROUND(I607*H607,2)</f>
        <v>0</v>
      </c>
      <c r="BL607" s="19" t="s">
        <v>335</v>
      </c>
      <c r="BM607" s="192" t="s">
        <v>969</v>
      </c>
    </row>
    <row r="608" s="2" customFormat="1" ht="44.25" customHeight="1">
      <c r="A608" s="38"/>
      <c r="B608" s="180"/>
      <c r="C608" s="181" t="s">
        <v>970</v>
      </c>
      <c r="D608" s="181" t="s">
        <v>258</v>
      </c>
      <c r="E608" s="182" t="s">
        <v>971</v>
      </c>
      <c r="F608" s="183" t="s">
        <v>972</v>
      </c>
      <c r="G608" s="184" t="s">
        <v>316</v>
      </c>
      <c r="H608" s="185">
        <v>2</v>
      </c>
      <c r="I608" s="186"/>
      <c r="J608" s="187">
        <f>ROUND(I608*H608,2)</f>
        <v>0</v>
      </c>
      <c r="K608" s="183" t="s">
        <v>1</v>
      </c>
      <c r="L608" s="39"/>
      <c r="M608" s="188" t="s">
        <v>1</v>
      </c>
      <c r="N608" s="189" t="s">
        <v>40</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335</v>
      </c>
      <c r="AT608" s="192" t="s">
        <v>258</v>
      </c>
      <c r="AU608" s="192" t="s">
        <v>85</v>
      </c>
      <c r="AY608" s="19" t="s">
        <v>253</v>
      </c>
      <c r="BE608" s="193">
        <f>IF(N608="základní",J608,0)</f>
        <v>0</v>
      </c>
      <c r="BF608" s="193">
        <f>IF(N608="snížená",J608,0)</f>
        <v>0</v>
      </c>
      <c r="BG608" s="193">
        <f>IF(N608="zákl. přenesená",J608,0)</f>
        <v>0</v>
      </c>
      <c r="BH608" s="193">
        <f>IF(N608="sníž. přenesená",J608,0)</f>
        <v>0</v>
      </c>
      <c r="BI608" s="193">
        <f>IF(N608="nulová",J608,0)</f>
        <v>0</v>
      </c>
      <c r="BJ608" s="19" t="s">
        <v>82</v>
      </c>
      <c r="BK608" s="193">
        <f>ROUND(I608*H608,2)</f>
        <v>0</v>
      </c>
      <c r="BL608" s="19" t="s">
        <v>335</v>
      </c>
      <c r="BM608" s="192" t="s">
        <v>973</v>
      </c>
    </row>
    <row r="609" s="2" customFormat="1" ht="49.05" customHeight="1">
      <c r="A609" s="38"/>
      <c r="B609" s="180"/>
      <c r="C609" s="181" t="s">
        <v>974</v>
      </c>
      <c r="D609" s="181" t="s">
        <v>258</v>
      </c>
      <c r="E609" s="182" t="s">
        <v>975</v>
      </c>
      <c r="F609" s="183" t="s">
        <v>976</v>
      </c>
      <c r="G609" s="184" t="s">
        <v>316</v>
      </c>
      <c r="H609" s="185">
        <v>51</v>
      </c>
      <c r="I609" s="186"/>
      <c r="J609" s="187">
        <f>ROUND(I609*H609,2)</f>
        <v>0</v>
      </c>
      <c r="K609" s="183" t="s">
        <v>1</v>
      </c>
      <c r="L609" s="39"/>
      <c r="M609" s="188" t="s">
        <v>1</v>
      </c>
      <c r="N609" s="189" t="s">
        <v>40</v>
      </c>
      <c r="O609" s="77"/>
      <c r="P609" s="190">
        <f>O609*H609</f>
        <v>0</v>
      </c>
      <c r="Q609" s="190">
        <v>0</v>
      </c>
      <c r="R609" s="190">
        <f>Q609*H609</f>
        <v>0</v>
      </c>
      <c r="S609" s="190">
        <v>0</v>
      </c>
      <c r="T609" s="191">
        <f>S609*H609</f>
        <v>0</v>
      </c>
      <c r="U609" s="38"/>
      <c r="V609" s="38"/>
      <c r="W609" s="38"/>
      <c r="X609" s="38"/>
      <c r="Y609" s="38"/>
      <c r="Z609" s="38"/>
      <c r="AA609" s="38"/>
      <c r="AB609" s="38"/>
      <c r="AC609" s="38"/>
      <c r="AD609" s="38"/>
      <c r="AE609" s="38"/>
      <c r="AR609" s="192" t="s">
        <v>335</v>
      </c>
      <c r="AT609" s="192" t="s">
        <v>258</v>
      </c>
      <c r="AU609" s="192" t="s">
        <v>85</v>
      </c>
      <c r="AY609" s="19" t="s">
        <v>253</v>
      </c>
      <c r="BE609" s="193">
        <f>IF(N609="základní",J609,0)</f>
        <v>0</v>
      </c>
      <c r="BF609" s="193">
        <f>IF(N609="snížená",J609,0)</f>
        <v>0</v>
      </c>
      <c r="BG609" s="193">
        <f>IF(N609="zákl. přenesená",J609,0)</f>
        <v>0</v>
      </c>
      <c r="BH609" s="193">
        <f>IF(N609="sníž. přenesená",J609,0)</f>
        <v>0</v>
      </c>
      <c r="BI609" s="193">
        <f>IF(N609="nulová",J609,0)</f>
        <v>0</v>
      </c>
      <c r="BJ609" s="19" t="s">
        <v>82</v>
      </c>
      <c r="BK609" s="193">
        <f>ROUND(I609*H609,2)</f>
        <v>0</v>
      </c>
      <c r="BL609" s="19" t="s">
        <v>335</v>
      </c>
      <c r="BM609" s="192" t="s">
        <v>977</v>
      </c>
    </row>
    <row r="610" s="12" customFormat="1" ht="22.8" customHeight="1">
      <c r="A610" s="12"/>
      <c r="B610" s="167"/>
      <c r="C610" s="12"/>
      <c r="D610" s="168" t="s">
        <v>74</v>
      </c>
      <c r="E610" s="178" t="s">
        <v>978</v>
      </c>
      <c r="F610" s="178" t="s">
        <v>979</v>
      </c>
      <c r="G610" s="12"/>
      <c r="H610" s="12"/>
      <c r="I610" s="170"/>
      <c r="J610" s="179">
        <f>BK610</f>
        <v>0</v>
      </c>
      <c r="K610" s="12"/>
      <c r="L610" s="167"/>
      <c r="M610" s="172"/>
      <c r="N610" s="173"/>
      <c r="O610" s="173"/>
      <c r="P610" s="174">
        <f>SUM(P611:P632)</f>
        <v>0</v>
      </c>
      <c r="Q610" s="173"/>
      <c r="R610" s="174">
        <f>SUM(R611:R632)</f>
        <v>61.294854000000001</v>
      </c>
      <c r="S610" s="173"/>
      <c r="T610" s="175">
        <f>SUM(T611:T632)</f>
        <v>0</v>
      </c>
      <c r="U610" s="12"/>
      <c r="V610" s="12"/>
      <c r="W610" s="12"/>
      <c r="X610" s="12"/>
      <c r="Y610" s="12"/>
      <c r="Z610" s="12"/>
      <c r="AA610" s="12"/>
      <c r="AB610" s="12"/>
      <c r="AC610" s="12"/>
      <c r="AD610" s="12"/>
      <c r="AE610" s="12"/>
      <c r="AR610" s="168" t="s">
        <v>85</v>
      </c>
      <c r="AT610" s="176" t="s">
        <v>74</v>
      </c>
      <c r="AU610" s="176" t="s">
        <v>82</v>
      </c>
      <c r="AY610" s="168" t="s">
        <v>253</v>
      </c>
      <c r="BK610" s="177">
        <f>SUM(BK611:BK632)</f>
        <v>0</v>
      </c>
    </row>
    <row r="611" s="2" customFormat="1" ht="16.5" customHeight="1">
      <c r="A611" s="38"/>
      <c r="B611" s="180"/>
      <c r="C611" s="181" t="s">
        <v>980</v>
      </c>
      <c r="D611" s="181" t="s">
        <v>258</v>
      </c>
      <c r="E611" s="182" t="s">
        <v>981</v>
      </c>
      <c r="F611" s="183" t="s">
        <v>982</v>
      </c>
      <c r="G611" s="184" t="s">
        <v>279</v>
      </c>
      <c r="H611" s="185">
        <v>740.19000000000005</v>
      </c>
      <c r="I611" s="186"/>
      <c r="J611" s="187">
        <f>ROUND(I611*H611,2)</f>
        <v>0</v>
      </c>
      <c r="K611" s="183" t="s">
        <v>262</v>
      </c>
      <c r="L611" s="39"/>
      <c r="M611" s="188" t="s">
        <v>1</v>
      </c>
      <c r="N611" s="189" t="s">
        <v>40</v>
      </c>
      <c r="O611" s="77"/>
      <c r="P611" s="190">
        <f>O611*H611</f>
        <v>0</v>
      </c>
      <c r="Q611" s="190">
        <v>0</v>
      </c>
      <c r="R611" s="190">
        <f>Q611*H611</f>
        <v>0</v>
      </c>
      <c r="S611" s="190">
        <v>0</v>
      </c>
      <c r="T611" s="191">
        <f>S611*H611</f>
        <v>0</v>
      </c>
      <c r="U611" s="38"/>
      <c r="V611" s="38"/>
      <c r="W611" s="38"/>
      <c r="X611" s="38"/>
      <c r="Y611" s="38"/>
      <c r="Z611" s="38"/>
      <c r="AA611" s="38"/>
      <c r="AB611" s="38"/>
      <c r="AC611" s="38"/>
      <c r="AD611" s="38"/>
      <c r="AE611" s="38"/>
      <c r="AR611" s="192" t="s">
        <v>335</v>
      </c>
      <c r="AT611" s="192" t="s">
        <v>258</v>
      </c>
      <c r="AU611" s="192" t="s">
        <v>85</v>
      </c>
      <c r="AY611" s="19" t="s">
        <v>253</v>
      </c>
      <c r="BE611" s="193">
        <f>IF(N611="základní",J611,0)</f>
        <v>0</v>
      </c>
      <c r="BF611" s="193">
        <f>IF(N611="snížená",J611,0)</f>
        <v>0</v>
      </c>
      <c r="BG611" s="193">
        <f>IF(N611="zákl. přenesená",J611,0)</f>
        <v>0</v>
      </c>
      <c r="BH611" s="193">
        <f>IF(N611="sníž. přenesená",J611,0)</f>
        <v>0</v>
      </c>
      <c r="BI611" s="193">
        <f>IF(N611="nulová",J611,0)</f>
        <v>0</v>
      </c>
      <c r="BJ611" s="19" t="s">
        <v>82</v>
      </c>
      <c r="BK611" s="193">
        <f>ROUND(I611*H611,2)</f>
        <v>0</v>
      </c>
      <c r="BL611" s="19" t="s">
        <v>335</v>
      </c>
      <c r="BM611" s="192" t="s">
        <v>983</v>
      </c>
    </row>
    <row r="612" s="13" customFormat="1">
      <c r="A612" s="13"/>
      <c r="B612" s="194"/>
      <c r="C612" s="13"/>
      <c r="D612" s="195" t="s">
        <v>264</v>
      </c>
      <c r="E612" s="196" t="s">
        <v>1</v>
      </c>
      <c r="F612" s="197" t="s">
        <v>265</v>
      </c>
      <c r="G612" s="13"/>
      <c r="H612" s="196" t="s">
        <v>1</v>
      </c>
      <c r="I612" s="198"/>
      <c r="J612" s="13"/>
      <c r="K612" s="13"/>
      <c r="L612" s="194"/>
      <c r="M612" s="199"/>
      <c r="N612" s="200"/>
      <c r="O612" s="200"/>
      <c r="P612" s="200"/>
      <c r="Q612" s="200"/>
      <c r="R612" s="200"/>
      <c r="S612" s="200"/>
      <c r="T612" s="201"/>
      <c r="U612" s="13"/>
      <c r="V612" s="13"/>
      <c r="W612" s="13"/>
      <c r="X612" s="13"/>
      <c r="Y612" s="13"/>
      <c r="Z612" s="13"/>
      <c r="AA612" s="13"/>
      <c r="AB612" s="13"/>
      <c r="AC612" s="13"/>
      <c r="AD612" s="13"/>
      <c r="AE612" s="13"/>
      <c r="AT612" s="196" t="s">
        <v>264</v>
      </c>
      <c r="AU612" s="196" t="s">
        <v>85</v>
      </c>
      <c r="AV612" s="13" t="s">
        <v>82</v>
      </c>
      <c r="AW612" s="13" t="s">
        <v>32</v>
      </c>
      <c r="AX612" s="13" t="s">
        <v>75</v>
      </c>
      <c r="AY612" s="196" t="s">
        <v>253</v>
      </c>
    </row>
    <row r="613" s="13" customFormat="1">
      <c r="A613" s="13"/>
      <c r="B613" s="194"/>
      <c r="C613" s="13"/>
      <c r="D613" s="195" t="s">
        <v>264</v>
      </c>
      <c r="E613" s="196" t="s">
        <v>1</v>
      </c>
      <c r="F613" s="197" t="s">
        <v>281</v>
      </c>
      <c r="G613" s="13"/>
      <c r="H613" s="196" t="s">
        <v>1</v>
      </c>
      <c r="I613" s="198"/>
      <c r="J613" s="13"/>
      <c r="K613" s="13"/>
      <c r="L613" s="194"/>
      <c r="M613" s="199"/>
      <c r="N613" s="200"/>
      <c r="O613" s="200"/>
      <c r="P613" s="200"/>
      <c r="Q613" s="200"/>
      <c r="R613" s="200"/>
      <c r="S613" s="200"/>
      <c r="T613" s="201"/>
      <c r="U613" s="13"/>
      <c r="V613" s="13"/>
      <c r="W613" s="13"/>
      <c r="X613" s="13"/>
      <c r="Y613" s="13"/>
      <c r="Z613" s="13"/>
      <c r="AA613" s="13"/>
      <c r="AB613" s="13"/>
      <c r="AC613" s="13"/>
      <c r="AD613" s="13"/>
      <c r="AE613" s="13"/>
      <c r="AT613" s="196" t="s">
        <v>264</v>
      </c>
      <c r="AU613" s="196" t="s">
        <v>85</v>
      </c>
      <c r="AV613" s="13" t="s">
        <v>82</v>
      </c>
      <c r="AW613" s="13" t="s">
        <v>32</v>
      </c>
      <c r="AX613" s="13" t="s">
        <v>75</v>
      </c>
      <c r="AY613" s="196" t="s">
        <v>253</v>
      </c>
    </row>
    <row r="614" s="14" customFormat="1">
      <c r="A614" s="14"/>
      <c r="B614" s="202"/>
      <c r="C614" s="14"/>
      <c r="D614" s="195" t="s">
        <v>264</v>
      </c>
      <c r="E614" s="203" t="s">
        <v>1</v>
      </c>
      <c r="F614" s="204" t="s">
        <v>984</v>
      </c>
      <c r="G614" s="14"/>
      <c r="H614" s="205">
        <v>22.5</v>
      </c>
      <c r="I614" s="206"/>
      <c r="J614" s="14"/>
      <c r="K614" s="14"/>
      <c r="L614" s="202"/>
      <c r="M614" s="207"/>
      <c r="N614" s="208"/>
      <c r="O614" s="208"/>
      <c r="P614" s="208"/>
      <c r="Q614" s="208"/>
      <c r="R614" s="208"/>
      <c r="S614" s="208"/>
      <c r="T614" s="209"/>
      <c r="U614" s="14"/>
      <c r="V614" s="14"/>
      <c r="W614" s="14"/>
      <c r="X614" s="14"/>
      <c r="Y614" s="14"/>
      <c r="Z614" s="14"/>
      <c r="AA614" s="14"/>
      <c r="AB614" s="14"/>
      <c r="AC614" s="14"/>
      <c r="AD614" s="14"/>
      <c r="AE614" s="14"/>
      <c r="AT614" s="203" t="s">
        <v>264</v>
      </c>
      <c r="AU614" s="203" t="s">
        <v>85</v>
      </c>
      <c r="AV614" s="14" t="s">
        <v>85</v>
      </c>
      <c r="AW614" s="14" t="s">
        <v>32</v>
      </c>
      <c r="AX614" s="14" t="s">
        <v>75</v>
      </c>
      <c r="AY614" s="203" t="s">
        <v>253</v>
      </c>
    </row>
    <row r="615" s="14" customFormat="1">
      <c r="A615" s="14"/>
      <c r="B615" s="202"/>
      <c r="C615" s="14"/>
      <c r="D615" s="195" t="s">
        <v>264</v>
      </c>
      <c r="E615" s="203" t="s">
        <v>1</v>
      </c>
      <c r="F615" s="204" t="s">
        <v>985</v>
      </c>
      <c r="G615" s="14"/>
      <c r="H615" s="205">
        <v>717.69000000000005</v>
      </c>
      <c r="I615" s="206"/>
      <c r="J615" s="14"/>
      <c r="K615" s="14"/>
      <c r="L615" s="202"/>
      <c r="M615" s="207"/>
      <c r="N615" s="208"/>
      <c r="O615" s="208"/>
      <c r="P615" s="208"/>
      <c r="Q615" s="208"/>
      <c r="R615" s="208"/>
      <c r="S615" s="208"/>
      <c r="T615" s="209"/>
      <c r="U615" s="14"/>
      <c r="V615" s="14"/>
      <c r="W615" s="14"/>
      <c r="X615" s="14"/>
      <c r="Y615" s="14"/>
      <c r="Z615" s="14"/>
      <c r="AA615" s="14"/>
      <c r="AB615" s="14"/>
      <c r="AC615" s="14"/>
      <c r="AD615" s="14"/>
      <c r="AE615" s="14"/>
      <c r="AT615" s="203" t="s">
        <v>264</v>
      </c>
      <c r="AU615" s="203" t="s">
        <v>85</v>
      </c>
      <c r="AV615" s="14" t="s">
        <v>85</v>
      </c>
      <c r="AW615" s="14" t="s">
        <v>32</v>
      </c>
      <c r="AX615" s="14" t="s">
        <v>75</v>
      </c>
      <c r="AY615" s="203" t="s">
        <v>253</v>
      </c>
    </row>
    <row r="616" s="15" customFormat="1">
      <c r="A616" s="15"/>
      <c r="B616" s="210"/>
      <c r="C616" s="15"/>
      <c r="D616" s="195" t="s">
        <v>264</v>
      </c>
      <c r="E616" s="211" t="s">
        <v>1</v>
      </c>
      <c r="F616" s="212" t="s">
        <v>268</v>
      </c>
      <c r="G616" s="15"/>
      <c r="H616" s="213">
        <v>740.19000000000005</v>
      </c>
      <c r="I616" s="214"/>
      <c r="J616" s="15"/>
      <c r="K616" s="15"/>
      <c r="L616" s="210"/>
      <c r="M616" s="215"/>
      <c r="N616" s="216"/>
      <c r="O616" s="216"/>
      <c r="P616" s="216"/>
      <c r="Q616" s="216"/>
      <c r="R616" s="216"/>
      <c r="S616" s="216"/>
      <c r="T616" s="217"/>
      <c r="U616" s="15"/>
      <c r="V616" s="15"/>
      <c r="W616" s="15"/>
      <c r="X616" s="15"/>
      <c r="Y616" s="15"/>
      <c r="Z616" s="15"/>
      <c r="AA616" s="15"/>
      <c r="AB616" s="15"/>
      <c r="AC616" s="15"/>
      <c r="AD616" s="15"/>
      <c r="AE616" s="15"/>
      <c r="AT616" s="211" t="s">
        <v>264</v>
      </c>
      <c r="AU616" s="211" t="s">
        <v>85</v>
      </c>
      <c r="AV616" s="15" t="s">
        <v>109</v>
      </c>
      <c r="AW616" s="15" t="s">
        <v>32</v>
      </c>
      <c r="AX616" s="15" t="s">
        <v>82</v>
      </c>
      <c r="AY616" s="211" t="s">
        <v>253</v>
      </c>
    </row>
    <row r="617" s="2" customFormat="1" ht="16.5" customHeight="1">
      <c r="A617" s="38"/>
      <c r="B617" s="180"/>
      <c r="C617" s="181" t="s">
        <v>986</v>
      </c>
      <c r="D617" s="181" t="s">
        <v>258</v>
      </c>
      <c r="E617" s="182" t="s">
        <v>987</v>
      </c>
      <c r="F617" s="183" t="s">
        <v>988</v>
      </c>
      <c r="G617" s="184" t="s">
        <v>279</v>
      </c>
      <c r="H617" s="185">
        <v>740.19000000000005</v>
      </c>
      <c r="I617" s="186"/>
      <c r="J617" s="187">
        <f>ROUND(I617*H617,2)</f>
        <v>0</v>
      </c>
      <c r="K617" s="183" t="s">
        <v>262</v>
      </c>
      <c r="L617" s="39"/>
      <c r="M617" s="188" t="s">
        <v>1</v>
      </c>
      <c r="N617" s="189" t="s">
        <v>40</v>
      </c>
      <c r="O617" s="77"/>
      <c r="P617" s="190">
        <f>O617*H617</f>
        <v>0</v>
      </c>
      <c r="Q617" s="190">
        <v>0.00029999999999999997</v>
      </c>
      <c r="R617" s="190">
        <f>Q617*H617</f>
        <v>0.222057</v>
      </c>
      <c r="S617" s="190">
        <v>0</v>
      </c>
      <c r="T617" s="191">
        <f>S617*H617</f>
        <v>0</v>
      </c>
      <c r="U617" s="38"/>
      <c r="V617" s="38"/>
      <c r="W617" s="38"/>
      <c r="X617" s="38"/>
      <c r="Y617" s="38"/>
      <c r="Z617" s="38"/>
      <c r="AA617" s="38"/>
      <c r="AB617" s="38"/>
      <c r="AC617" s="38"/>
      <c r="AD617" s="38"/>
      <c r="AE617" s="38"/>
      <c r="AR617" s="192" t="s">
        <v>335</v>
      </c>
      <c r="AT617" s="192" t="s">
        <v>258</v>
      </c>
      <c r="AU617" s="192" t="s">
        <v>85</v>
      </c>
      <c r="AY617" s="19" t="s">
        <v>253</v>
      </c>
      <c r="BE617" s="193">
        <f>IF(N617="základní",J617,0)</f>
        <v>0</v>
      </c>
      <c r="BF617" s="193">
        <f>IF(N617="snížená",J617,0)</f>
        <v>0</v>
      </c>
      <c r="BG617" s="193">
        <f>IF(N617="zákl. přenesená",J617,0)</f>
        <v>0</v>
      </c>
      <c r="BH617" s="193">
        <f>IF(N617="sníž. přenesená",J617,0)</f>
        <v>0</v>
      </c>
      <c r="BI617" s="193">
        <f>IF(N617="nulová",J617,0)</f>
        <v>0</v>
      </c>
      <c r="BJ617" s="19" t="s">
        <v>82</v>
      </c>
      <c r="BK617" s="193">
        <f>ROUND(I617*H617,2)</f>
        <v>0</v>
      </c>
      <c r="BL617" s="19" t="s">
        <v>335</v>
      </c>
      <c r="BM617" s="192" t="s">
        <v>989</v>
      </c>
    </row>
    <row r="618" s="2" customFormat="1" ht="24.15" customHeight="1">
      <c r="A618" s="38"/>
      <c r="B618" s="180"/>
      <c r="C618" s="181" t="s">
        <v>990</v>
      </c>
      <c r="D618" s="181" t="s">
        <v>258</v>
      </c>
      <c r="E618" s="182" t="s">
        <v>991</v>
      </c>
      <c r="F618" s="183" t="s">
        <v>992</v>
      </c>
      <c r="G618" s="184" t="s">
        <v>279</v>
      </c>
      <c r="H618" s="185">
        <v>740.19000000000005</v>
      </c>
      <c r="I618" s="186"/>
      <c r="J618" s="187">
        <f>ROUND(I618*H618,2)</f>
        <v>0</v>
      </c>
      <c r="K618" s="183" t="s">
        <v>262</v>
      </c>
      <c r="L618" s="39"/>
      <c r="M618" s="188" t="s">
        <v>1</v>
      </c>
      <c r="N618" s="189" t="s">
        <v>40</v>
      </c>
      <c r="O618" s="77"/>
      <c r="P618" s="190">
        <f>O618*H618</f>
        <v>0</v>
      </c>
      <c r="Q618" s="190">
        <v>0.0054000000000000003</v>
      </c>
      <c r="R618" s="190">
        <f>Q618*H618</f>
        <v>3.9970260000000004</v>
      </c>
      <c r="S618" s="190">
        <v>0</v>
      </c>
      <c r="T618" s="191">
        <f>S618*H618</f>
        <v>0</v>
      </c>
      <c r="U618" s="38"/>
      <c r="V618" s="38"/>
      <c r="W618" s="38"/>
      <c r="X618" s="38"/>
      <c r="Y618" s="38"/>
      <c r="Z618" s="38"/>
      <c r="AA618" s="38"/>
      <c r="AB618" s="38"/>
      <c r="AC618" s="38"/>
      <c r="AD618" s="38"/>
      <c r="AE618" s="38"/>
      <c r="AR618" s="192" t="s">
        <v>335</v>
      </c>
      <c r="AT618" s="192" t="s">
        <v>258</v>
      </c>
      <c r="AU618" s="192" t="s">
        <v>85</v>
      </c>
      <c r="AY618" s="19" t="s">
        <v>253</v>
      </c>
      <c r="BE618" s="193">
        <f>IF(N618="základní",J618,0)</f>
        <v>0</v>
      </c>
      <c r="BF618" s="193">
        <f>IF(N618="snížená",J618,0)</f>
        <v>0</v>
      </c>
      <c r="BG618" s="193">
        <f>IF(N618="zákl. přenesená",J618,0)</f>
        <v>0</v>
      </c>
      <c r="BH618" s="193">
        <f>IF(N618="sníž. přenesená",J618,0)</f>
        <v>0</v>
      </c>
      <c r="BI618" s="193">
        <f>IF(N618="nulová",J618,0)</f>
        <v>0</v>
      </c>
      <c r="BJ618" s="19" t="s">
        <v>82</v>
      </c>
      <c r="BK618" s="193">
        <f>ROUND(I618*H618,2)</f>
        <v>0</v>
      </c>
      <c r="BL618" s="19" t="s">
        <v>335</v>
      </c>
      <c r="BM618" s="192" t="s">
        <v>993</v>
      </c>
    </row>
    <row r="619" s="13" customFormat="1">
      <c r="A619" s="13"/>
      <c r="B619" s="194"/>
      <c r="C619" s="13"/>
      <c r="D619" s="195" t="s">
        <v>264</v>
      </c>
      <c r="E619" s="196" t="s">
        <v>1</v>
      </c>
      <c r="F619" s="197" t="s">
        <v>265</v>
      </c>
      <c r="G619" s="13"/>
      <c r="H619" s="196" t="s">
        <v>1</v>
      </c>
      <c r="I619" s="198"/>
      <c r="J619" s="13"/>
      <c r="K619" s="13"/>
      <c r="L619" s="194"/>
      <c r="M619" s="199"/>
      <c r="N619" s="200"/>
      <c r="O619" s="200"/>
      <c r="P619" s="200"/>
      <c r="Q619" s="200"/>
      <c r="R619" s="200"/>
      <c r="S619" s="200"/>
      <c r="T619" s="201"/>
      <c r="U619" s="13"/>
      <c r="V619" s="13"/>
      <c r="W619" s="13"/>
      <c r="X619" s="13"/>
      <c r="Y619" s="13"/>
      <c r="Z619" s="13"/>
      <c r="AA619" s="13"/>
      <c r="AB619" s="13"/>
      <c r="AC619" s="13"/>
      <c r="AD619" s="13"/>
      <c r="AE619" s="13"/>
      <c r="AT619" s="196" t="s">
        <v>264</v>
      </c>
      <c r="AU619" s="196" t="s">
        <v>85</v>
      </c>
      <c r="AV619" s="13" t="s">
        <v>82</v>
      </c>
      <c r="AW619" s="13" t="s">
        <v>32</v>
      </c>
      <c r="AX619" s="13" t="s">
        <v>75</v>
      </c>
      <c r="AY619" s="196" t="s">
        <v>253</v>
      </c>
    </row>
    <row r="620" s="13" customFormat="1">
      <c r="A620" s="13"/>
      <c r="B620" s="194"/>
      <c r="C620" s="13"/>
      <c r="D620" s="195" t="s">
        <v>264</v>
      </c>
      <c r="E620" s="196" t="s">
        <v>1</v>
      </c>
      <c r="F620" s="197" t="s">
        <v>281</v>
      </c>
      <c r="G620" s="13"/>
      <c r="H620" s="196" t="s">
        <v>1</v>
      </c>
      <c r="I620" s="198"/>
      <c r="J620" s="13"/>
      <c r="K620" s="13"/>
      <c r="L620" s="194"/>
      <c r="M620" s="199"/>
      <c r="N620" s="200"/>
      <c r="O620" s="200"/>
      <c r="P620" s="200"/>
      <c r="Q620" s="200"/>
      <c r="R620" s="200"/>
      <c r="S620" s="200"/>
      <c r="T620" s="201"/>
      <c r="U620" s="13"/>
      <c r="V620" s="13"/>
      <c r="W620" s="13"/>
      <c r="X620" s="13"/>
      <c r="Y620" s="13"/>
      <c r="Z620" s="13"/>
      <c r="AA620" s="13"/>
      <c r="AB620" s="13"/>
      <c r="AC620" s="13"/>
      <c r="AD620" s="13"/>
      <c r="AE620" s="13"/>
      <c r="AT620" s="196" t="s">
        <v>264</v>
      </c>
      <c r="AU620" s="196" t="s">
        <v>85</v>
      </c>
      <c r="AV620" s="13" t="s">
        <v>82</v>
      </c>
      <c r="AW620" s="13" t="s">
        <v>32</v>
      </c>
      <c r="AX620" s="13" t="s">
        <v>75</v>
      </c>
      <c r="AY620" s="196" t="s">
        <v>253</v>
      </c>
    </row>
    <row r="621" s="14" customFormat="1">
      <c r="A621" s="14"/>
      <c r="B621" s="202"/>
      <c r="C621" s="14"/>
      <c r="D621" s="195" t="s">
        <v>264</v>
      </c>
      <c r="E621" s="203" t="s">
        <v>1</v>
      </c>
      <c r="F621" s="204" t="s">
        <v>282</v>
      </c>
      <c r="G621" s="14"/>
      <c r="H621" s="205">
        <v>740.19000000000005</v>
      </c>
      <c r="I621" s="206"/>
      <c r="J621" s="14"/>
      <c r="K621" s="14"/>
      <c r="L621" s="202"/>
      <c r="M621" s="207"/>
      <c r="N621" s="208"/>
      <c r="O621" s="208"/>
      <c r="P621" s="208"/>
      <c r="Q621" s="208"/>
      <c r="R621" s="208"/>
      <c r="S621" s="208"/>
      <c r="T621" s="209"/>
      <c r="U621" s="14"/>
      <c r="V621" s="14"/>
      <c r="W621" s="14"/>
      <c r="X621" s="14"/>
      <c r="Y621" s="14"/>
      <c r="Z621" s="14"/>
      <c r="AA621" s="14"/>
      <c r="AB621" s="14"/>
      <c r="AC621" s="14"/>
      <c r="AD621" s="14"/>
      <c r="AE621" s="14"/>
      <c r="AT621" s="203" t="s">
        <v>264</v>
      </c>
      <c r="AU621" s="203" t="s">
        <v>85</v>
      </c>
      <c r="AV621" s="14" t="s">
        <v>85</v>
      </c>
      <c r="AW621" s="14" t="s">
        <v>32</v>
      </c>
      <c r="AX621" s="14" t="s">
        <v>75</v>
      </c>
      <c r="AY621" s="203" t="s">
        <v>253</v>
      </c>
    </row>
    <row r="622" s="15" customFormat="1">
      <c r="A622" s="15"/>
      <c r="B622" s="210"/>
      <c r="C622" s="15"/>
      <c r="D622" s="195" t="s">
        <v>264</v>
      </c>
      <c r="E622" s="211" t="s">
        <v>1</v>
      </c>
      <c r="F622" s="212" t="s">
        <v>268</v>
      </c>
      <c r="G622" s="15"/>
      <c r="H622" s="213">
        <v>740.19000000000005</v>
      </c>
      <c r="I622" s="214"/>
      <c r="J622" s="15"/>
      <c r="K622" s="15"/>
      <c r="L622" s="210"/>
      <c r="M622" s="215"/>
      <c r="N622" s="216"/>
      <c r="O622" s="216"/>
      <c r="P622" s="216"/>
      <c r="Q622" s="216"/>
      <c r="R622" s="216"/>
      <c r="S622" s="216"/>
      <c r="T622" s="217"/>
      <c r="U622" s="15"/>
      <c r="V622" s="15"/>
      <c r="W622" s="15"/>
      <c r="X622" s="15"/>
      <c r="Y622" s="15"/>
      <c r="Z622" s="15"/>
      <c r="AA622" s="15"/>
      <c r="AB622" s="15"/>
      <c r="AC622" s="15"/>
      <c r="AD622" s="15"/>
      <c r="AE622" s="15"/>
      <c r="AT622" s="211" t="s">
        <v>264</v>
      </c>
      <c r="AU622" s="211" t="s">
        <v>85</v>
      </c>
      <c r="AV622" s="15" t="s">
        <v>109</v>
      </c>
      <c r="AW622" s="15" t="s">
        <v>32</v>
      </c>
      <c r="AX622" s="15" t="s">
        <v>82</v>
      </c>
      <c r="AY622" s="211" t="s">
        <v>253</v>
      </c>
    </row>
    <row r="623" s="2" customFormat="1" ht="16.5" customHeight="1">
      <c r="A623" s="38"/>
      <c r="B623" s="180"/>
      <c r="C623" s="218" t="s">
        <v>994</v>
      </c>
      <c r="D623" s="218" t="s">
        <v>346</v>
      </c>
      <c r="E623" s="219" t="s">
        <v>995</v>
      </c>
      <c r="F623" s="220" t="s">
        <v>996</v>
      </c>
      <c r="G623" s="221" t="s">
        <v>279</v>
      </c>
      <c r="H623" s="222">
        <v>814.20899999999995</v>
      </c>
      <c r="I623" s="223"/>
      <c r="J623" s="224">
        <f>ROUND(I623*H623,2)</f>
        <v>0</v>
      </c>
      <c r="K623" s="220" t="s">
        <v>1</v>
      </c>
      <c r="L623" s="225"/>
      <c r="M623" s="226" t="s">
        <v>1</v>
      </c>
      <c r="N623" s="227" t="s">
        <v>40</v>
      </c>
      <c r="O623" s="77"/>
      <c r="P623" s="190">
        <f>O623*H623</f>
        <v>0</v>
      </c>
      <c r="Q623" s="190">
        <v>0.070000000000000007</v>
      </c>
      <c r="R623" s="190">
        <f>Q623*H623</f>
        <v>56.994630000000001</v>
      </c>
      <c r="S623" s="190">
        <v>0</v>
      </c>
      <c r="T623" s="191">
        <f>S623*H623</f>
        <v>0</v>
      </c>
      <c r="U623" s="38"/>
      <c r="V623" s="38"/>
      <c r="W623" s="38"/>
      <c r="X623" s="38"/>
      <c r="Y623" s="38"/>
      <c r="Z623" s="38"/>
      <c r="AA623" s="38"/>
      <c r="AB623" s="38"/>
      <c r="AC623" s="38"/>
      <c r="AD623" s="38"/>
      <c r="AE623" s="38"/>
      <c r="AR623" s="192" t="s">
        <v>349</v>
      </c>
      <c r="AT623" s="192" t="s">
        <v>346</v>
      </c>
      <c r="AU623" s="192" t="s">
        <v>85</v>
      </c>
      <c r="AY623" s="19" t="s">
        <v>253</v>
      </c>
      <c r="BE623" s="193">
        <f>IF(N623="základní",J623,0)</f>
        <v>0</v>
      </c>
      <c r="BF623" s="193">
        <f>IF(N623="snížená",J623,0)</f>
        <v>0</v>
      </c>
      <c r="BG623" s="193">
        <f>IF(N623="zákl. přenesená",J623,0)</f>
        <v>0</v>
      </c>
      <c r="BH623" s="193">
        <f>IF(N623="sníž. přenesená",J623,0)</f>
        <v>0</v>
      </c>
      <c r="BI623" s="193">
        <f>IF(N623="nulová",J623,0)</f>
        <v>0</v>
      </c>
      <c r="BJ623" s="19" t="s">
        <v>82</v>
      </c>
      <c r="BK623" s="193">
        <f>ROUND(I623*H623,2)</f>
        <v>0</v>
      </c>
      <c r="BL623" s="19" t="s">
        <v>335</v>
      </c>
      <c r="BM623" s="192" t="s">
        <v>997</v>
      </c>
    </row>
    <row r="624" s="14" customFormat="1">
      <c r="A624" s="14"/>
      <c r="B624" s="202"/>
      <c r="C624" s="14"/>
      <c r="D624" s="195" t="s">
        <v>264</v>
      </c>
      <c r="E624" s="14"/>
      <c r="F624" s="204" t="s">
        <v>998</v>
      </c>
      <c r="G624" s="14"/>
      <c r="H624" s="205">
        <v>814.20899999999995</v>
      </c>
      <c r="I624" s="206"/>
      <c r="J624" s="14"/>
      <c r="K624" s="14"/>
      <c r="L624" s="202"/>
      <c r="M624" s="207"/>
      <c r="N624" s="208"/>
      <c r="O624" s="208"/>
      <c r="P624" s="208"/>
      <c r="Q624" s="208"/>
      <c r="R624" s="208"/>
      <c r="S624" s="208"/>
      <c r="T624" s="209"/>
      <c r="U624" s="14"/>
      <c r="V624" s="14"/>
      <c r="W624" s="14"/>
      <c r="X624" s="14"/>
      <c r="Y624" s="14"/>
      <c r="Z624" s="14"/>
      <c r="AA624" s="14"/>
      <c r="AB624" s="14"/>
      <c r="AC624" s="14"/>
      <c r="AD624" s="14"/>
      <c r="AE624" s="14"/>
      <c r="AT624" s="203" t="s">
        <v>264</v>
      </c>
      <c r="AU624" s="203" t="s">
        <v>85</v>
      </c>
      <c r="AV624" s="14" t="s">
        <v>85</v>
      </c>
      <c r="AW624" s="14" t="s">
        <v>3</v>
      </c>
      <c r="AX624" s="14" t="s">
        <v>82</v>
      </c>
      <c r="AY624" s="203" t="s">
        <v>253</v>
      </c>
    </row>
    <row r="625" s="2" customFormat="1" ht="24.15" customHeight="1">
      <c r="A625" s="38"/>
      <c r="B625" s="180"/>
      <c r="C625" s="181" t="s">
        <v>999</v>
      </c>
      <c r="D625" s="181" t="s">
        <v>258</v>
      </c>
      <c r="E625" s="182" t="s">
        <v>1000</v>
      </c>
      <c r="F625" s="183" t="s">
        <v>1001</v>
      </c>
      <c r="G625" s="184" t="s">
        <v>316</v>
      </c>
      <c r="H625" s="185">
        <v>93.5</v>
      </c>
      <c r="I625" s="186"/>
      <c r="J625" s="187">
        <f>ROUND(I625*H625,2)</f>
        <v>0</v>
      </c>
      <c r="K625" s="183" t="s">
        <v>1</v>
      </c>
      <c r="L625" s="39"/>
      <c r="M625" s="188" t="s">
        <v>1</v>
      </c>
      <c r="N625" s="189" t="s">
        <v>40</v>
      </c>
      <c r="O625" s="77"/>
      <c r="P625" s="190">
        <f>O625*H625</f>
        <v>0</v>
      </c>
      <c r="Q625" s="190">
        <v>0.00042999999999999999</v>
      </c>
      <c r="R625" s="190">
        <f>Q625*H625</f>
        <v>0.040204999999999998</v>
      </c>
      <c r="S625" s="190">
        <v>0</v>
      </c>
      <c r="T625" s="191">
        <f>S625*H625</f>
        <v>0</v>
      </c>
      <c r="U625" s="38"/>
      <c r="V625" s="38"/>
      <c r="W625" s="38"/>
      <c r="X625" s="38"/>
      <c r="Y625" s="38"/>
      <c r="Z625" s="38"/>
      <c r="AA625" s="38"/>
      <c r="AB625" s="38"/>
      <c r="AC625" s="38"/>
      <c r="AD625" s="38"/>
      <c r="AE625" s="38"/>
      <c r="AR625" s="192" t="s">
        <v>335</v>
      </c>
      <c r="AT625" s="192" t="s">
        <v>258</v>
      </c>
      <c r="AU625" s="192" t="s">
        <v>85</v>
      </c>
      <c r="AY625" s="19" t="s">
        <v>253</v>
      </c>
      <c r="BE625" s="193">
        <f>IF(N625="základní",J625,0)</f>
        <v>0</v>
      </c>
      <c r="BF625" s="193">
        <f>IF(N625="snížená",J625,0)</f>
        <v>0</v>
      </c>
      <c r="BG625" s="193">
        <f>IF(N625="zákl. přenesená",J625,0)</f>
        <v>0</v>
      </c>
      <c r="BH625" s="193">
        <f>IF(N625="sníž. přenesená",J625,0)</f>
        <v>0</v>
      </c>
      <c r="BI625" s="193">
        <f>IF(N625="nulová",J625,0)</f>
        <v>0</v>
      </c>
      <c r="BJ625" s="19" t="s">
        <v>82</v>
      </c>
      <c r="BK625" s="193">
        <f>ROUND(I625*H625,2)</f>
        <v>0</v>
      </c>
      <c r="BL625" s="19" t="s">
        <v>335</v>
      </c>
      <c r="BM625" s="192" t="s">
        <v>1002</v>
      </c>
    </row>
    <row r="626" s="14" customFormat="1">
      <c r="A626" s="14"/>
      <c r="B626" s="202"/>
      <c r="C626" s="14"/>
      <c r="D626" s="195" t="s">
        <v>264</v>
      </c>
      <c r="E626" s="203" t="s">
        <v>1</v>
      </c>
      <c r="F626" s="204" t="s">
        <v>1003</v>
      </c>
      <c r="G626" s="14"/>
      <c r="H626" s="205">
        <v>93.5</v>
      </c>
      <c r="I626" s="206"/>
      <c r="J626" s="14"/>
      <c r="K626" s="14"/>
      <c r="L626" s="202"/>
      <c r="M626" s="207"/>
      <c r="N626" s="208"/>
      <c r="O626" s="208"/>
      <c r="P626" s="208"/>
      <c r="Q626" s="208"/>
      <c r="R626" s="208"/>
      <c r="S626" s="208"/>
      <c r="T626" s="209"/>
      <c r="U626" s="14"/>
      <c r="V626" s="14"/>
      <c r="W626" s="14"/>
      <c r="X626" s="14"/>
      <c r="Y626" s="14"/>
      <c r="Z626" s="14"/>
      <c r="AA626" s="14"/>
      <c r="AB626" s="14"/>
      <c r="AC626" s="14"/>
      <c r="AD626" s="14"/>
      <c r="AE626" s="14"/>
      <c r="AT626" s="203" t="s">
        <v>264</v>
      </c>
      <c r="AU626" s="203" t="s">
        <v>85</v>
      </c>
      <c r="AV626" s="14" t="s">
        <v>85</v>
      </c>
      <c r="AW626" s="14" t="s">
        <v>32</v>
      </c>
      <c r="AX626" s="14" t="s">
        <v>75</v>
      </c>
      <c r="AY626" s="203" t="s">
        <v>253</v>
      </c>
    </row>
    <row r="627" s="15" customFormat="1">
      <c r="A627" s="15"/>
      <c r="B627" s="210"/>
      <c r="C627" s="15"/>
      <c r="D627" s="195" t="s">
        <v>264</v>
      </c>
      <c r="E627" s="211" t="s">
        <v>1</v>
      </c>
      <c r="F627" s="212" t="s">
        <v>268</v>
      </c>
      <c r="G627" s="15"/>
      <c r="H627" s="213">
        <v>93.5</v>
      </c>
      <c r="I627" s="214"/>
      <c r="J627" s="15"/>
      <c r="K627" s="15"/>
      <c r="L627" s="210"/>
      <c r="M627" s="215"/>
      <c r="N627" s="216"/>
      <c r="O627" s="216"/>
      <c r="P627" s="216"/>
      <c r="Q627" s="216"/>
      <c r="R627" s="216"/>
      <c r="S627" s="216"/>
      <c r="T627" s="217"/>
      <c r="U627" s="15"/>
      <c r="V627" s="15"/>
      <c r="W627" s="15"/>
      <c r="X627" s="15"/>
      <c r="Y627" s="15"/>
      <c r="Z627" s="15"/>
      <c r="AA627" s="15"/>
      <c r="AB627" s="15"/>
      <c r="AC627" s="15"/>
      <c r="AD627" s="15"/>
      <c r="AE627" s="15"/>
      <c r="AT627" s="211" t="s">
        <v>264</v>
      </c>
      <c r="AU627" s="211" t="s">
        <v>85</v>
      </c>
      <c r="AV627" s="15" t="s">
        <v>109</v>
      </c>
      <c r="AW627" s="15" t="s">
        <v>32</v>
      </c>
      <c r="AX627" s="15" t="s">
        <v>82</v>
      </c>
      <c r="AY627" s="211" t="s">
        <v>253</v>
      </c>
    </row>
    <row r="628" s="2" customFormat="1" ht="33" customHeight="1">
      <c r="A628" s="38"/>
      <c r="B628" s="180"/>
      <c r="C628" s="181" t="s">
        <v>1004</v>
      </c>
      <c r="D628" s="181" t="s">
        <v>258</v>
      </c>
      <c r="E628" s="182" t="s">
        <v>1005</v>
      </c>
      <c r="F628" s="183" t="s">
        <v>1006</v>
      </c>
      <c r="G628" s="184" t="s">
        <v>316</v>
      </c>
      <c r="H628" s="185">
        <v>95.200000000000003</v>
      </c>
      <c r="I628" s="186"/>
      <c r="J628" s="187">
        <f>ROUND(I628*H628,2)</f>
        <v>0</v>
      </c>
      <c r="K628" s="183" t="s">
        <v>1</v>
      </c>
      <c r="L628" s="39"/>
      <c r="M628" s="188" t="s">
        <v>1</v>
      </c>
      <c r="N628" s="189" t="s">
        <v>40</v>
      </c>
      <c r="O628" s="77"/>
      <c r="P628" s="190">
        <f>O628*H628</f>
        <v>0</v>
      </c>
      <c r="Q628" s="190">
        <v>0.00042999999999999999</v>
      </c>
      <c r="R628" s="190">
        <f>Q628*H628</f>
        <v>0.040936</v>
      </c>
      <c r="S628" s="190">
        <v>0</v>
      </c>
      <c r="T628" s="191">
        <f>S628*H628</f>
        <v>0</v>
      </c>
      <c r="U628" s="38"/>
      <c r="V628" s="38"/>
      <c r="W628" s="38"/>
      <c r="X628" s="38"/>
      <c r="Y628" s="38"/>
      <c r="Z628" s="38"/>
      <c r="AA628" s="38"/>
      <c r="AB628" s="38"/>
      <c r="AC628" s="38"/>
      <c r="AD628" s="38"/>
      <c r="AE628" s="38"/>
      <c r="AR628" s="192" t="s">
        <v>335</v>
      </c>
      <c r="AT628" s="192" t="s">
        <v>258</v>
      </c>
      <c r="AU628" s="192" t="s">
        <v>85</v>
      </c>
      <c r="AY628" s="19" t="s">
        <v>253</v>
      </c>
      <c r="BE628" s="193">
        <f>IF(N628="základní",J628,0)</f>
        <v>0</v>
      </c>
      <c r="BF628" s="193">
        <f>IF(N628="snížená",J628,0)</f>
        <v>0</v>
      </c>
      <c r="BG628" s="193">
        <f>IF(N628="zákl. přenesená",J628,0)</f>
        <v>0</v>
      </c>
      <c r="BH628" s="193">
        <f>IF(N628="sníž. přenesená",J628,0)</f>
        <v>0</v>
      </c>
      <c r="BI628" s="193">
        <f>IF(N628="nulová",J628,0)</f>
        <v>0</v>
      </c>
      <c r="BJ628" s="19" t="s">
        <v>82</v>
      </c>
      <c r="BK628" s="193">
        <f>ROUND(I628*H628,2)</f>
        <v>0</v>
      </c>
      <c r="BL628" s="19" t="s">
        <v>335</v>
      </c>
      <c r="BM628" s="192" t="s">
        <v>1007</v>
      </c>
    </row>
    <row r="629" s="14" customFormat="1">
      <c r="A629" s="14"/>
      <c r="B629" s="202"/>
      <c r="C629" s="14"/>
      <c r="D629" s="195" t="s">
        <v>264</v>
      </c>
      <c r="E629" s="203" t="s">
        <v>1</v>
      </c>
      <c r="F629" s="204" t="s">
        <v>1008</v>
      </c>
      <c r="G629" s="14"/>
      <c r="H629" s="205">
        <v>95.200000000000003</v>
      </c>
      <c r="I629" s="206"/>
      <c r="J629" s="14"/>
      <c r="K629" s="14"/>
      <c r="L629" s="202"/>
      <c r="M629" s="207"/>
      <c r="N629" s="208"/>
      <c r="O629" s="208"/>
      <c r="P629" s="208"/>
      <c r="Q629" s="208"/>
      <c r="R629" s="208"/>
      <c r="S629" s="208"/>
      <c r="T629" s="209"/>
      <c r="U629" s="14"/>
      <c r="V629" s="14"/>
      <c r="W629" s="14"/>
      <c r="X629" s="14"/>
      <c r="Y629" s="14"/>
      <c r="Z629" s="14"/>
      <c r="AA629" s="14"/>
      <c r="AB629" s="14"/>
      <c r="AC629" s="14"/>
      <c r="AD629" s="14"/>
      <c r="AE629" s="14"/>
      <c r="AT629" s="203" t="s">
        <v>264</v>
      </c>
      <c r="AU629" s="203" t="s">
        <v>85</v>
      </c>
      <c r="AV629" s="14" t="s">
        <v>85</v>
      </c>
      <c r="AW629" s="14" t="s">
        <v>32</v>
      </c>
      <c r="AX629" s="14" t="s">
        <v>75</v>
      </c>
      <c r="AY629" s="203" t="s">
        <v>253</v>
      </c>
    </row>
    <row r="630" s="15" customFormat="1">
      <c r="A630" s="15"/>
      <c r="B630" s="210"/>
      <c r="C630" s="15"/>
      <c r="D630" s="195" t="s">
        <v>264</v>
      </c>
      <c r="E630" s="211" t="s">
        <v>1</v>
      </c>
      <c r="F630" s="212" t="s">
        <v>268</v>
      </c>
      <c r="G630" s="15"/>
      <c r="H630" s="213">
        <v>95.200000000000003</v>
      </c>
      <c r="I630" s="214"/>
      <c r="J630" s="15"/>
      <c r="K630" s="15"/>
      <c r="L630" s="210"/>
      <c r="M630" s="215"/>
      <c r="N630" s="216"/>
      <c r="O630" s="216"/>
      <c r="P630" s="216"/>
      <c r="Q630" s="216"/>
      <c r="R630" s="216"/>
      <c r="S630" s="216"/>
      <c r="T630" s="217"/>
      <c r="U630" s="15"/>
      <c r="V630" s="15"/>
      <c r="W630" s="15"/>
      <c r="X630" s="15"/>
      <c r="Y630" s="15"/>
      <c r="Z630" s="15"/>
      <c r="AA630" s="15"/>
      <c r="AB630" s="15"/>
      <c r="AC630" s="15"/>
      <c r="AD630" s="15"/>
      <c r="AE630" s="15"/>
      <c r="AT630" s="211" t="s">
        <v>264</v>
      </c>
      <c r="AU630" s="211" t="s">
        <v>85</v>
      </c>
      <c r="AV630" s="15" t="s">
        <v>109</v>
      </c>
      <c r="AW630" s="15" t="s">
        <v>32</v>
      </c>
      <c r="AX630" s="15" t="s">
        <v>82</v>
      </c>
      <c r="AY630" s="211" t="s">
        <v>253</v>
      </c>
    </row>
    <row r="631" s="2" customFormat="1" ht="24.15" customHeight="1">
      <c r="A631" s="38"/>
      <c r="B631" s="180"/>
      <c r="C631" s="181" t="s">
        <v>1009</v>
      </c>
      <c r="D631" s="181" t="s">
        <v>258</v>
      </c>
      <c r="E631" s="182" t="s">
        <v>1010</v>
      </c>
      <c r="F631" s="183" t="s">
        <v>1011</v>
      </c>
      <c r="G631" s="184" t="s">
        <v>274</v>
      </c>
      <c r="H631" s="185">
        <v>61.295000000000002</v>
      </c>
      <c r="I631" s="186"/>
      <c r="J631" s="187">
        <f>ROUND(I631*H631,2)</f>
        <v>0</v>
      </c>
      <c r="K631" s="183" t="s">
        <v>262</v>
      </c>
      <c r="L631" s="39"/>
      <c r="M631" s="188" t="s">
        <v>1</v>
      </c>
      <c r="N631" s="189" t="s">
        <v>40</v>
      </c>
      <c r="O631" s="77"/>
      <c r="P631" s="190">
        <f>O631*H631</f>
        <v>0</v>
      </c>
      <c r="Q631" s="190">
        <v>0</v>
      </c>
      <c r="R631" s="190">
        <f>Q631*H631</f>
        <v>0</v>
      </c>
      <c r="S631" s="190">
        <v>0</v>
      </c>
      <c r="T631" s="191">
        <f>S631*H631</f>
        <v>0</v>
      </c>
      <c r="U631" s="38"/>
      <c r="V631" s="38"/>
      <c r="W631" s="38"/>
      <c r="X631" s="38"/>
      <c r="Y631" s="38"/>
      <c r="Z631" s="38"/>
      <c r="AA631" s="38"/>
      <c r="AB631" s="38"/>
      <c r="AC631" s="38"/>
      <c r="AD631" s="38"/>
      <c r="AE631" s="38"/>
      <c r="AR631" s="192" t="s">
        <v>335</v>
      </c>
      <c r="AT631" s="192" t="s">
        <v>258</v>
      </c>
      <c r="AU631" s="192" t="s">
        <v>85</v>
      </c>
      <c r="AY631" s="19" t="s">
        <v>253</v>
      </c>
      <c r="BE631" s="193">
        <f>IF(N631="základní",J631,0)</f>
        <v>0</v>
      </c>
      <c r="BF631" s="193">
        <f>IF(N631="snížená",J631,0)</f>
        <v>0</v>
      </c>
      <c r="BG631" s="193">
        <f>IF(N631="zákl. přenesená",J631,0)</f>
        <v>0</v>
      </c>
      <c r="BH631" s="193">
        <f>IF(N631="sníž. přenesená",J631,0)</f>
        <v>0</v>
      </c>
      <c r="BI631" s="193">
        <f>IF(N631="nulová",J631,0)</f>
        <v>0</v>
      </c>
      <c r="BJ631" s="19" t="s">
        <v>82</v>
      </c>
      <c r="BK631" s="193">
        <f>ROUND(I631*H631,2)</f>
        <v>0</v>
      </c>
      <c r="BL631" s="19" t="s">
        <v>335</v>
      </c>
      <c r="BM631" s="192" t="s">
        <v>1012</v>
      </c>
    </row>
    <row r="632" s="2" customFormat="1" ht="24.15" customHeight="1">
      <c r="A632" s="38"/>
      <c r="B632" s="180"/>
      <c r="C632" s="181" t="s">
        <v>1013</v>
      </c>
      <c r="D632" s="181" t="s">
        <v>258</v>
      </c>
      <c r="E632" s="182" t="s">
        <v>1014</v>
      </c>
      <c r="F632" s="183" t="s">
        <v>1015</v>
      </c>
      <c r="G632" s="184" t="s">
        <v>274</v>
      </c>
      <c r="H632" s="185">
        <v>61.295000000000002</v>
      </c>
      <c r="I632" s="186"/>
      <c r="J632" s="187">
        <f>ROUND(I632*H632,2)</f>
        <v>0</v>
      </c>
      <c r="K632" s="183" t="s">
        <v>262</v>
      </c>
      <c r="L632" s="39"/>
      <c r="M632" s="188" t="s">
        <v>1</v>
      </c>
      <c r="N632" s="189" t="s">
        <v>40</v>
      </c>
      <c r="O632" s="77"/>
      <c r="P632" s="190">
        <f>O632*H632</f>
        <v>0</v>
      </c>
      <c r="Q632" s="190">
        <v>0</v>
      </c>
      <c r="R632" s="190">
        <f>Q632*H632</f>
        <v>0</v>
      </c>
      <c r="S632" s="190">
        <v>0</v>
      </c>
      <c r="T632" s="191">
        <f>S632*H632</f>
        <v>0</v>
      </c>
      <c r="U632" s="38"/>
      <c r="V632" s="38"/>
      <c r="W632" s="38"/>
      <c r="X632" s="38"/>
      <c r="Y632" s="38"/>
      <c r="Z632" s="38"/>
      <c r="AA632" s="38"/>
      <c r="AB632" s="38"/>
      <c r="AC632" s="38"/>
      <c r="AD632" s="38"/>
      <c r="AE632" s="38"/>
      <c r="AR632" s="192" t="s">
        <v>335</v>
      </c>
      <c r="AT632" s="192" t="s">
        <v>258</v>
      </c>
      <c r="AU632" s="192" t="s">
        <v>85</v>
      </c>
      <c r="AY632" s="19" t="s">
        <v>253</v>
      </c>
      <c r="BE632" s="193">
        <f>IF(N632="základní",J632,0)</f>
        <v>0</v>
      </c>
      <c r="BF632" s="193">
        <f>IF(N632="snížená",J632,0)</f>
        <v>0</v>
      </c>
      <c r="BG632" s="193">
        <f>IF(N632="zákl. přenesená",J632,0)</f>
        <v>0</v>
      </c>
      <c r="BH632" s="193">
        <f>IF(N632="sníž. přenesená",J632,0)</f>
        <v>0</v>
      </c>
      <c r="BI632" s="193">
        <f>IF(N632="nulová",J632,0)</f>
        <v>0</v>
      </c>
      <c r="BJ632" s="19" t="s">
        <v>82</v>
      </c>
      <c r="BK632" s="193">
        <f>ROUND(I632*H632,2)</f>
        <v>0</v>
      </c>
      <c r="BL632" s="19" t="s">
        <v>335</v>
      </c>
      <c r="BM632" s="192" t="s">
        <v>1016</v>
      </c>
    </row>
    <row r="633" s="12" customFormat="1" ht="22.8" customHeight="1">
      <c r="A633" s="12"/>
      <c r="B633" s="167"/>
      <c r="C633" s="12"/>
      <c r="D633" s="168" t="s">
        <v>74</v>
      </c>
      <c r="E633" s="178" t="s">
        <v>1017</v>
      </c>
      <c r="F633" s="178" t="s">
        <v>1018</v>
      </c>
      <c r="G633" s="12"/>
      <c r="H633" s="12"/>
      <c r="I633" s="170"/>
      <c r="J633" s="179">
        <f>BK633</f>
        <v>0</v>
      </c>
      <c r="K633" s="12"/>
      <c r="L633" s="167"/>
      <c r="M633" s="172"/>
      <c r="N633" s="173"/>
      <c r="O633" s="173"/>
      <c r="P633" s="174">
        <f>SUM(P634:P838)</f>
        <v>0</v>
      </c>
      <c r="Q633" s="173"/>
      <c r="R633" s="174">
        <f>SUM(R634:R838)</f>
        <v>10.0171575</v>
      </c>
      <c r="S633" s="173"/>
      <c r="T633" s="175">
        <f>SUM(T634:T838)</f>
        <v>0</v>
      </c>
      <c r="U633" s="12"/>
      <c r="V633" s="12"/>
      <c r="W633" s="12"/>
      <c r="X633" s="12"/>
      <c r="Y633" s="12"/>
      <c r="Z633" s="12"/>
      <c r="AA633" s="12"/>
      <c r="AB633" s="12"/>
      <c r="AC633" s="12"/>
      <c r="AD633" s="12"/>
      <c r="AE633" s="12"/>
      <c r="AR633" s="168" t="s">
        <v>85</v>
      </c>
      <c r="AT633" s="176" t="s">
        <v>74</v>
      </c>
      <c r="AU633" s="176" t="s">
        <v>82</v>
      </c>
      <c r="AY633" s="168" t="s">
        <v>253</v>
      </c>
      <c r="BK633" s="177">
        <f>SUM(BK634:BK838)</f>
        <v>0</v>
      </c>
    </row>
    <row r="634" s="2" customFormat="1" ht="21.75" customHeight="1">
      <c r="A634" s="38"/>
      <c r="B634" s="180"/>
      <c r="C634" s="181" t="s">
        <v>1019</v>
      </c>
      <c r="D634" s="181" t="s">
        <v>258</v>
      </c>
      <c r="E634" s="182" t="s">
        <v>1020</v>
      </c>
      <c r="F634" s="183" t="s">
        <v>1021</v>
      </c>
      <c r="G634" s="184" t="s">
        <v>279</v>
      </c>
      <c r="H634" s="185">
        <v>1210.1300000000001</v>
      </c>
      <c r="I634" s="186"/>
      <c r="J634" s="187">
        <f>ROUND(I634*H634,2)</f>
        <v>0</v>
      </c>
      <c r="K634" s="183" t="s">
        <v>262</v>
      </c>
      <c r="L634" s="39"/>
      <c r="M634" s="188" t="s">
        <v>1</v>
      </c>
      <c r="N634" s="189" t="s">
        <v>40</v>
      </c>
      <c r="O634" s="77"/>
      <c r="P634" s="190">
        <f>O634*H634</f>
        <v>0</v>
      </c>
      <c r="Q634" s="190">
        <v>0</v>
      </c>
      <c r="R634" s="190">
        <f>Q634*H634</f>
        <v>0</v>
      </c>
      <c r="S634" s="190">
        <v>0</v>
      </c>
      <c r="T634" s="191">
        <f>S634*H634</f>
        <v>0</v>
      </c>
      <c r="U634" s="38"/>
      <c r="V634" s="38"/>
      <c r="W634" s="38"/>
      <c r="X634" s="38"/>
      <c r="Y634" s="38"/>
      <c r="Z634" s="38"/>
      <c r="AA634" s="38"/>
      <c r="AB634" s="38"/>
      <c r="AC634" s="38"/>
      <c r="AD634" s="38"/>
      <c r="AE634" s="38"/>
      <c r="AR634" s="192" t="s">
        <v>335</v>
      </c>
      <c r="AT634" s="192" t="s">
        <v>258</v>
      </c>
      <c r="AU634" s="192" t="s">
        <v>85</v>
      </c>
      <c r="AY634" s="19" t="s">
        <v>253</v>
      </c>
      <c r="BE634" s="193">
        <f>IF(N634="základní",J634,0)</f>
        <v>0</v>
      </c>
      <c r="BF634" s="193">
        <f>IF(N634="snížená",J634,0)</f>
        <v>0</v>
      </c>
      <c r="BG634" s="193">
        <f>IF(N634="zákl. přenesená",J634,0)</f>
        <v>0</v>
      </c>
      <c r="BH634" s="193">
        <f>IF(N634="sníž. přenesená",J634,0)</f>
        <v>0</v>
      </c>
      <c r="BI634" s="193">
        <f>IF(N634="nulová",J634,0)</f>
        <v>0</v>
      </c>
      <c r="BJ634" s="19" t="s">
        <v>82</v>
      </c>
      <c r="BK634" s="193">
        <f>ROUND(I634*H634,2)</f>
        <v>0</v>
      </c>
      <c r="BL634" s="19" t="s">
        <v>335</v>
      </c>
      <c r="BM634" s="192" t="s">
        <v>1022</v>
      </c>
    </row>
    <row r="635" s="13" customFormat="1">
      <c r="A635" s="13"/>
      <c r="B635" s="194"/>
      <c r="C635" s="13"/>
      <c r="D635" s="195" t="s">
        <v>264</v>
      </c>
      <c r="E635" s="196" t="s">
        <v>1</v>
      </c>
      <c r="F635" s="197" t="s">
        <v>265</v>
      </c>
      <c r="G635" s="13"/>
      <c r="H635" s="196" t="s">
        <v>1</v>
      </c>
      <c r="I635" s="198"/>
      <c r="J635" s="13"/>
      <c r="K635" s="13"/>
      <c r="L635" s="194"/>
      <c r="M635" s="199"/>
      <c r="N635" s="200"/>
      <c r="O635" s="200"/>
      <c r="P635" s="200"/>
      <c r="Q635" s="200"/>
      <c r="R635" s="200"/>
      <c r="S635" s="200"/>
      <c r="T635" s="201"/>
      <c r="U635" s="13"/>
      <c r="V635" s="13"/>
      <c r="W635" s="13"/>
      <c r="X635" s="13"/>
      <c r="Y635" s="13"/>
      <c r="Z635" s="13"/>
      <c r="AA635" s="13"/>
      <c r="AB635" s="13"/>
      <c r="AC635" s="13"/>
      <c r="AD635" s="13"/>
      <c r="AE635" s="13"/>
      <c r="AT635" s="196" t="s">
        <v>264</v>
      </c>
      <c r="AU635" s="196" t="s">
        <v>85</v>
      </c>
      <c r="AV635" s="13" t="s">
        <v>82</v>
      </c>
      <c r="AW635" s="13" t="s">
        <v>32</v>
      </c>
      <c r="AX635" s="13" t="s">
        <v>75</v>
      </c>
      <c r="AY635" s="196" t="s">
        <v>253</v>
      </c>
    </row>
    <row r="636" s="13" customFormat="1">
      <c r="A636" s="13"/>
      <c r="B636" s="194"/>
      <c r="C636" s="13"/>
      <c r="D636" s="195" t="s">
        <v>264</v>
      </c>
      <c r="E636" s="196" t="s">
        <v>1</v>
      </c>
      <c r="F636" s="197" t="s">
        <v>287</v>
      </c>
      <c r="G636" s="13"/>
      <c r="H636" s="196" t="s">
        <v>1</v>
      </c>
      <c r="I636" s="198"/>
      <c r="J636" s="13"/>
      <c r="K636" s="13"/>
      <c r="L636" s="194"/>
      <c r="M636" s="199"/>
      <c r="N636" s="200"/>
      <c r="O636" s="200"/>
      <c r="P636" s="200"/>
      <c r="Q636" s="200"/>
      <c r="R636" s="200"/>
      <c r="S636" s="200"/>
      <c r="T636" s="201"/>
      <c r="U636" s="13"/>
      <c r="V636" s="13"/>
      <c r="W636" s="13"/>
      <c r="X636" s="13"/>
      <c r="Y636" s="13"/>
      <c r="Z636" s="13"/>
      <c r="AA636" s="13"/>
      <c r="AB636" s="13"/>
      <c r="AC636" s="13"/>
      <c r="AD636" s="13"/>
      <c r="AE636" s="13"/>
      <c r="AT636" s="196" t="s">
        <v>264</v>
      </c>
      <c r="AU636" s="196" t="s">
        <v>85</v>
      </c>
      <c r="AV636" s="13" t="s">
        <v>82</v>
      </c>
      <c r="AW636" s="13" t="s">
        <v>32</v>
      </c>
      <c r="AX636" s="13" t="s">
        <v>75</v>
      </c>
      <c r="AY636" s="196" t="s">
        <v>253</v>
      </c>
    </row>
    <row r="637" s="14" customFormat="1">
      <c r="A637" s="14"/>
      <c r="B637" s="202"/>
      <c r="C637" s="14"/>
      <c r="D637" s="195" t="s">
        <v>264</v>
      </c>
      <c r="E637" s="203" t="s">
        <v>1</v>
      </c>
      <c r="F637" s="204" t="s">
        <v>1023</v>
      </c>
      <c r="G637" s="14"/>
      <c r="H637" s="205">
        <v>8.3000000000000007</v>
      </c>
      <c r="I637" s="206"/>
      <c r="J637" s="14"/>
      <c r="K637" s="14"/>
      <c r="L637" s="202"/>
      <c r="M637" s="207"/>
      <c r="N637" s="208"/>
      <c r="O637" s="208"/>
      <c r="P637" s="208"/>
      <c r="Q637" s="208"/>
      <c r="R637" s="208"/>
      <c r="S637" s="208"/>
      <c r="T637" s="209"/>
      <c r="U637" s="14"/>
      <c r="V637" s="14"/>
      <c r="W637" s="14"/>
      <c r="X637" s="14"/>
      <c r="Y637" s="14"/>
      <c r="Z637" s="14"/>
      <c r="AA637" s="14"/>
      <c r="AB637" s="14"/>
      <c r="AC637" s="14"/>
      <c r="AD637" s="14"/>
      <c r="AE637" s="14"/>
      <c r="AT637" s="203" t="s">
        <v>264</v>
      </c>
      <c r="AU637" s="203" t="s">
        <v>85</v>
      </c>
      <c r="AV637" s="14" t="s">
        <v>85</v>
      </c>
      <c r="AW637" s="14" t="s">
        <v>32</v>
      </c>
      <c r="AX637" s="14" t="s">
        <v>75</v>
      </c>
      <c r="AY637" s="203" t="s">
        <v>253</v>
      </c>
    </row>
    <row r="638" s="14" customFormat="1">
      <c r="A638" s="14"/>
      <c r="B638" s="202"/>
      <c r="C638" s="14"/>
      <c r="D638" s="195" t="s">
        <v>264</v>
      </c>
      <c r="E638" s="203" t="s">
        <v>1</v>
      </c>
      <c r="F638" s="204" t="s">
        <v>1024</v>
      </c>
      <c r="G638" s="14"/>
      <c r="H638" s="205">
        <v>10.69</v>
      </c>
      <c r="I638" s="206"/>
      <c r="J638" s="14"/>
      <c r="K638" s="14"/>
      <c r="L638" s="202"/>
      <c r="M638" s="207"/>
      <c r="N638" s="208"/>
      <c r="O638" s="208"/>
      <c r="P638" s="208"/>
      <c r="Q638" s="208"/>
      <c r="R638" s="208"/>
      <c r="S638" s="208"/>
      <c r="T638" s="209"/>
      <c r="U638" s="14"/>
      <c r="V638" s="14"/>
      <c r="W638" s="14"/>
      <c r="X638" s="14"/>
      <c r="Y638" s="14"/>
      <c r="Z638" s="14"/>
      <c r="AA638" s="14"/>
      <c r="AB638" s="14"/>
      <c r="AC638" s="14"/>
      <c r="AD638" s="14"/>
      <c r="AE638" s="14"/>
      <c r="AT638" s="203" t="s">
        <v>264</v>
      </c>
      <c r="AU638" s="203" t="s">
        <v>85</v>
      </c>
      <c r="AV638" s="14" t="s">
        <v>85</v>
      </c>
      <c r="AW638" s="14" t="s">
        <v>32</v>
      </c>
      <c r="AX638" s="14" t="s">
        <v>75</v>
      </c>
      <c r="AY638" s="203" t="s">
        <v>253</v>
      </c>
    </row>
    <row r="639" s="14" customFormat="1">
      <c r="A639" s="14"/>
      <c r="B639" s="202"/>
      <c r="C639" s="14"/>
      <c r="D639" s="195" t="s">
        <v>264</v>
      </c>
      <c r="E639" s="203" t="s">
        <v>1</v>
      </c>
      <c r="F639" s="204" t="s">
        <v>1025</v>
      </c>
      <c r="G639" s="14"/>
      <c r="H639" s="205">
        <v>23.140000000000001</v>
      </c>
      <c r="I639" s="206"/>
      <c r="J639" s="14"/>
      <c r="K639" s="14"/>
      <c r="L639" s="202"/>
      <c r="M639" s="207"/>
      <c r="N639" s="208"/>
      <c r="O639" s="208"/>
      <c r="P639" s="208"/>
      <c r="Q639" s="208"/>
      <c r="R639" s="208"/>
      <c r="S639" s="208"/>
      <c r="T639" s="209"/>
      <c r="U639" s="14"/>
      <c r="V639" s="14"/>
      <c r="W639" s="14"/>
      <c r="X639" s="14"/>
      <c r="Y639" s="14"/>
      <c r="Z639" s="14"/>
      <c r="AA639" s="14"/>
      <c r="AB639" s="14"/>
      <c r="AC639" s="14"/>
      <c r="AD639" s="14"/>
      <c r="AE639" s="14"/>
      <c r="AT639" s="203" t="s">
        <v>264</v>
      </c>
      <c r="AU639" s="203" t="s">
        <v>85</v>
      </c>
      <c r="AV639" s="14" t="s">
        <v>85</v>
      </c>
      <c r="AW639" s="14" t="s">
        <v>32</v>
      </c>
      <c r="AX639" s="14" t="s">
        <v>75</v>
      </c>
      <c r="AY639" s="203" t="s">
        <v>253</v>
      </c>
    </row>
    <row r="640" s="14" customFormat="1">
      <c r="A640" s="14"/>
      <c r="B640" s="202"/>
      <c r="C640" s="14"/>
      <c r="D640" s="195" t="s">
        <v>264</v>
      </c>
      <c r="E640" s="203" t="s">
        <v>1</v>
      </c>
      <c r="F640" s="204" t="s">
        <v>1026</v>
      </c>
      <c r="G640" s="14"/>
      <c r="H640" s="205">
        <v>14.67</v>
      </c>
      <c r="I640" s="206"/>
      <c r="J640" s="14"/>
      <c r="K640" s="14"/>
      <c r="L640" s="202"/>
      <c r="M640" s="207"/>
      <c r="N640" s="208"/>
      <c r="O640" s="208"/>
      <c r="P640" s="208"/>
      <c r="Q640" s="208"/>
      <c r="R640" s="208"/>
      <c r="S640" s="208"/>
      <c r="T640" s="209"/>
      <c r="U640" s="14"/>
      <c r="V640" s="14"/>
      <c r="W640" s="14"/>
      <c r="X640" s="14"/>
      <c r="Y640" s="14"/>
      <c r="Z640" s="14"/>
      <c r="AA640" s="14"/>
      <c r="AB640" s="14"/>
      <c r="AC640" s="14"/>
      <c r="AD640" s="14"/>
      <c r="AE640" s="14"/>
      <c r="AT640" s="203" t="s">
        <v>264</v>
      </c>
      <c r="AU640" s="203" t="s">
        <v>85</v>
      </c>
      <c r="AV640" s="14" t="s">
        <v>85</v>
      </c>
      <c r="AW640" s="14" t="s">
        <v>32</v>
      </c>
      <c r="AX640" s="14" t="s">
        <v>75</v>
      </c>
      <c r="AY640" s="203" t="s">
        <v>253</v>
      </c>
    </row>
    <row r="641" s="14" customFormat="1">
      <c r="A641" s="14"/>
      <c r="B641" s="202"/>
      <c r="C641" s="14"/>
      <c r="D641" s="195" t="s">
        <v>264</v>
      </c>
      <c r="E641" s="203" t="s">
        <v>1</v>
      </c>
      <c r="F641" s="204" t="s">
        <v>1027</v>
      </c>
      <c r="G641" s="14"/>
      <c r="H641" s="205">
        <v>28.920000000000002</v>
      </c>
      <c r="I641" s="206"/>
      <c r="J641" s="14"/>
      <c r="K641" s="14"/>
      <c r="L641" s="202"/>
      <c r="M641" s="207"/>
      <c r="N641" s="208"/>
      <c r="O641" s="208"/>
      <c r="P641" s="208"/>
      <c r="Q641" s="208"/>
      <c r="R641" s="208"/>
      <c r="S641" s="208"/>
      <c r="T641" s="209"/>
      <c r="U641" s="14"/>
      <c r="V641" s="14"/>
      <c r="W641" s="14"/>
      <c r="X641" s="14"/>
      <c r="Y641" s="14"/>
      <c r="Z641" s="14"/>
      <c r="AA641" s="14"/>
      <c r="AB641" s="14"/>
      <c r="AC641" s="14"/>
      <c r="AD641" s="14"/>
      <c r="AE641" s="14"/>
      <c r="AT641" s="203" t="s">
        <v>264</v>
      </c>
      <c r="AU641" s="203" t="s">
        <v>85</v>
      </c>
      <c r="AV641" s="14" t="s">
        <v>85</v>
      </c>
      <c r="AW641" s="14" t="s">
        <v>32</v>
      </c>
      <c r="AX641" s="14" t="s">
        <v>75</v>
      </c>
      <c r="AY641" s="203" t="s">
        <v>253</v>
      </c>
    </row>
    <row r="642" s="14" customFormat="1">
      <c r="A642" s="14"/>
      <c r="B642" s="202"/>
      <c r="C642" s="14"/>
      <c r="D642" s="195" t="s">
        <v>264</v>
      </c>
      <c r="E642" s="203" t="s">
        <v>1</v>
      </c>
      <c r="F642" s="204" t="s">
        <v>1028</v>
      </c>
      <c r="G642" s="14"/>
      <c r="H642" s="205">
        <v>2.4399999999999999</v>
      </c>
      <c r="I642" s="206"/>
      <c r="J642" s="14"/>
      <c r="K642" s="14"/>
      <c r="L642" s="202"/>
      <c r="M642" s="207"/>
      <c r="N642" s="208"/>
      <c r="O642" s="208"/>
      <c r="P642" s="208"/>
      <c r="Q642" s="208"/>
      <c r="R642" s="208"/>
      <c r="S642" s="208"/>
      <c r="T642" s="209"/>
      <c r="U642" s="14"/>
      <c r="V642" s="14"/>
      <c r="W642" s="14"/>
      <c r="X642" s="14"/>
      <c r="Y642" s="14"/>
      <c r="Z642" s="14"/>
      <c r="AA642" s="14"/>
      <c r="AB642" s="14"/>
      <c r="AC642" s="14"/>
      <c r="AD642" s="14"/>
      <c r="AE642" s="14"/>
      <c r="AT642" s="203" t="s">
        <v>264</v>
      </c>
      <c r="AU642" s="203" t="s">
        <v>85</v>
      </c>
      <c r="AV642" s="14" t="s">
        <v>85</v>
      </c>
      <c r="AW642" s="14" t="s">
        <v>32</v>
      </c>
      <c r="AX642" s="14" t="s">
        <v>75</v>
      </c>
      <c r="AY642" s="203" t="s">
        <v>253</v>
      </c>
    </row>
    <row r="643" s="14" customFormat="1">
      <c r="A643" s="14"/>
      <c r="B643" s="202"/>
      <c r="C643" s="14"/>
      <c r="D643" s="195" t="s">
        <v>264</v>
      </c>
      <c r="E643" s="203" t="s">
        <v>1</v>
      </c>
      <c r="F643" s="204" t="s">
        <v>1029</v>
      </c>
      <c r="G643" s="14"/>
      <c r="H643" s="205">
        <v>1.69</v>
      </c>
      <c r="I643" s="206"/>
      <c r="J643" s="14"/>
      <c r="K643" s="14"/>
      <c r="L643" s="202"/>
      <c r="M643" s="207"/>
      <c r="N643" s="208"/>
      <c r="O643" s="208"/>
      <c r="P643" s="208"/>
      <c r="Q643" s="208"/>
      <c r="R643" s="208"/>
      <c r="S643" s="208"/>
      <c r="T643" s="209"/>
      <c r="U643" s="14"/>
      <c r="V643" s="14"/>
      <c r="W643" s="14"/>
      <c r="X643" s="14"/>
      <c r="Y643" s="14"/>
      <c r="Z643" s="14"/>
      <c r="AA643" s="14"/>
      <c r="AB643" s="14"/>
      <c r="AC643" s="14"/>
      <c r="AD643" s="14"/>
      <c r="AE643" s="14"/>
      <c r="AT643" s="203" t="s">
        <v>264</v>
      </c>
      <c r="AU643" s="203" t="s">
        <v>85</v>
      </c>
      <c r="AV643" s="14" t="s">
        <v>85</v>
      </c>
      <c r="AW643" s="14" t="s">
        <v>32</v>
      </c>
      <c r="AX643" s="14" t="s">
        <v>75</v>
      </c>
      <c r="AY643" s="203" t="s">
        <v>253</v>
      </c>
    </row>
    <row r="644" s="14" customFormat="1">
      <c r="A644" s="14"/>
      <c r="B644" s="202"/>
      <c r="C644" s="14"/>
      <c r="D644" s="195" t="s">
        <v>264</v>
      </c>
      <c r="E644" s="203" t="s">
        <v>1</v>
      </c>
      <c r="F644" s="204" t="s">
        <v>1030</v>
      </c>
      <c r="G644" s="14"/>
      <c r="H644" s="205">
        <v>2.4399999999999999</v>
      </c>
      <c r="I644" s="206"/>
      <c r="J644" s="14"/>
      <c r="K644" s="14"/>
      <c r="L644" s="202"/>
      <c r="M644" s="207"/>
      <c r="N644" s="208"/>
      <c r="O644" s="208"/>
      <c r="P644" s="208"/>
      <c r="Q644" s="208"/>
      <c r="R644" s="208"/>
      <c r="S644" s="208"/>
      <c r="T644" s="209"/>
      <c r="U644" s="14"/>
      <c r="V644" s="14"/>
      <c r="W644" s="14"/>
      <c r="X644" s="14"/>
      <c r="Y644" s="14"/>
      <c r="Z644" s="14"/>
      <c r="AA644" s="14"/>
      <c r="AB644" s="14"/>
      <c r="AC644" s="14"/>
      <c r="AD644" s="14"/>
      <c r="AE644" s="14"/>
      <c r="AT644" s="203" t="s">
        <v>264</v>
      </c>
      <c r="AU644" s="203" t="s">
        <v>85</v>
      </c>
      <c r="AV644" s="14" t="s">
        <v>85</v>
      </c>
      <c r="AW644" s="14" t="s">
        <v>32</v>
      </c>
      <c r="AX644" s="14" t="s">
        <v>75</v>
      </c>
      <c r="AY644" s="203" t="s">
        <v>253</v>
      </c>
    </row>
    <row r="645" s="14" customFormat="1">
      <c r="A645" s="14"/>
      <c r="B645" s="202"/>
      <c r="C645" s="14"/>
      <c r="D645" s="195" t="s">
        <v>264</v>
      </c>
      <c r="E645" s="203" t="s">
        <v>1</v>
      </c>
      <c r="F645" s="204" t="s">
        <v>1031</v>
      </c>
      <c r="G645" s="14"/>
      <c r="H645" s="205">
        <v>1.7</v>
      </c>
      <c r="I645" s="206"/>
      <c r="J645" s="14"/>
      <c r="K645" s="14"/>
      <c r="L645" s="202"/>
      <c r="M645" s="207"/>
      <c r="N645" s="208"/>
      <c r="O645" s="208"/>
      <c r="P645" s="208"/>
      <c r="Q645" s="208"/>
      <c r="R645" s="208"/>
      <c r="S645" s="208"/>
      <c r="T645" s="209"/>
      <c r="U645" s="14"/>
      <c r="V645" s="14"/>
      <c r="W645" s="14"/>
      <c r="X645" s="14"/>
      <c r="Y645" s="14"/>
      <c r="Z645" s="14"/>
      <c r="AA645" s="14"/>
      <c r="AB645" s="14"/>
      <c r="AC645" s="14"/>
      <c r="AD645" s="14"/>
      <c r="AE645" s="14"/>
      <c r="AT645" s="203" t="s">
        <v>264</v>
      </c>
      <c r="AU645" s="203" t="s">
        <v>85</v>
      </c>
      <c r="AV645" s="14" t="s">
        <v>85</v>
      </c>
      <c r="AW645" s="14" t="s">
        <v>32</v>
      </c>
      <c r="AX645" s="14" t="s">
        <v>75</v>
      </c>
      <c r="AY645" s="203" t="s">
        <v>253</v>
      </c>
    </row>
    <row r="646" s="14" customFormat="1">
      <c r="A646" s="14"/>
      <c r="B646" s="202"/>
      <c r="C646" s="14"/>
      <c r="D646" s="195" t="s">
        <v>264</v>
      </c>
      <c r="E646" s="203" t="s">
        <v>1</v>
      </c>
      <c r="F646" s="204" t="s">
        <v>1032</v>
      </c>
      <c r="G646" s="14"/>
      <c r="H646" s="205">
        <v>11.34</v>
      </c>
      <c r="I646" s="206"/>
      <c r="J646" s="14"/>
      <c r="K646" s="14"/>
      <c r="L646" s="202"/>
      <c r="M646" s="207"/>
      <c r="N646" s="208"/>
      <c r="O646" s="208"/>
      <c r="P646" s="208"/>
      <c r="Q646" s="208"/>
      <c r="R646" s="208"/>
      <c r="S646" s="208"/>
      <c r="T646" s="209"/>
      <c r="U646" s="14"/>
      <c r="V646" s="14"/>
      <c r="W646" s="14"/>
      <c r="X646" s="14"/>
      <c r="Y646" s="14"/>
      <c r="Z646" s="14"/>
      <c r="AA646" s="14"/>
      <c r="AB646" s="14"/>
      <c r="AC646" s="14"/>
      <c r="AD646" s="14"/>
      <c r="AE646" s="14"/>
      <c r="AT646" s="203" t="s">
        <v>264</v>
      </c>
      <c r="AU646" s="203" t="s">
        <v>85</v>
      </c>
      <c r="AV646" s="14" t="s">
        <v>85</v>
      </c>
      <c r="AW646" s="14" t="s">
        <v>32</v>
      </c>
      <c r="AX646" s="14" t="s">
        <v>75</v>
      </c>
      <c r="AY646" s="203" t="s">
        <v>253</v>
      </c>
    </row>
    <row r="647" s="14" customFormat="1">
      <c r="A647" s="14"/>
      <c r="B647" s="202"/>
      <c r="C647" s="14"/>
      <c r="D647" s="195" t="s">
        <v>264</v>
      </c>
      <c r="E647" s="203" t="s">
        <v>1</v>
      </c>
      <c r="F647" s="204" t="s">
        <v>1033</v>
      </c>
      <c r="G647" s="14"/>
      <c r="H647" s="205">
        <v>2.3199999999999998</v>
      </c>
      <c r="I647" s="206"/>
      <c r="J647" s="14"/>
      <c r="K647" s="14"/>
      <c r="L647" s="202"/>
      <c r="M647" s="207"/>
      <c r="N647" s="208"/>
      <c r="O647" s="208"/>
      <c r="P647" s="208"/>
      <c r="Q647" s="208"/>
      <c r="R647" s="208"/>
      <c r="S647" s="208"/>
      <c r="T647" s="209"/>
      <c r="U647" s="14"/>
      <c r="V647" s="14"/>
      <c r="W647" s="14"/>
      <c r="X647" s="14"/>
      <c r="Y647" s="14"/>
      <c r="Z647" s="14"/>
      <c r="AA647" s="14"/>
      <c r="AB647" s="14"/>
      <c r="AC647" s="14"/>
      <c r="AD647" s="14"/>
      <c r="AE647" s="14"/>
      <c r="AT647" s="203" t="s">
        <v>264</v>
      </c>
      <c r="AU647" s="203" t="s">
        <v>85</v>
      </c>
      <c r="AV647" s="14" t="s">
        <v>85</v>
      </c>
      <c r="AW647" s="14" t="s">
        <v>32</v>
      </c>
      <c r="AX647" s="14" t="s">
        <v>75</v>
      </c>
      <c r="AY647" s="203" t="s">
        <v>253</v>
      </c>
    </row>
    <row r="648" s="14" customFormat="1">
      <c r="A648" s="14"/>
      <c r="B648" s="202"/>
      <c r="C648" s="14"/>
      <c r="D648" s="195" t="s">
        <v>264</v>
      </c>
      <c r="E648" s="203" t="s">
        <v>1</v>
      </c>
      <c r="F648" s="204" t="s">
        <v>1034</v>
      </c>
      <c r="G648" s="14"/>
      <c r="H648" s="205">
        <v>2.1400000000000001</v>
      </c>
      <c r="I648" s="206"/>
      <c r="J648" s="14"/>
      <c r="K648" s="14"/>
      <c r="L648" s="202"/>
      <c r="M648" s="207"/>
      <c r="N648" s="208"/>
      <c r="O648" s="208"/>
      <c r="P648" s="208"/>
      <c r="Q648" s="208"/>
      <c r="R648" s="208"/>
      <c r="S648" s="208"/>
      <c r="T648" s="209"/>
      <c r="U648" s="14"/>
      <c r="V648" s="14"/>
      <c r="W648" s="14"/>
      <c r="X648" s="14"/>
      <c r="Y648" s="14"/>
      <c r="Z648" s="14"/>
      <c r="AA648" s="14"/>
      <c r="AB648" s="14"/>
      <c r="AC648" s="14"/>
      <c r="AD648" s="14"/>
      <c r="AE648" s="14"/>
      <c r="AT648" s="203" t="s">
        <v>264</v>
      </c>
      <c r="AU648" s="203" t="s">
        <v>85</v>
      </c>
      <c r="AV648" s="14" t="s">
        <v>85</v>
      </c>
      <c r="AW648" s="14" t="s">
        <v>32</v>
      </c>
      <c r="AX648" s="14" t="s">
        <v>75</v>
      </c>
      <c r="AY648" s="203" t="s">
        <v>253</v>
      </c>
    </row>
    <row r="649" s="14" customFormat="1">
      <c r="A649" s="14"/>
      <c r="B649" s="202"/>
      <c r="C649" s="14"/>
      <c r="D649" s="195" t="s">
        <v>264</v>
      </c>
      <c r="E649" s="203" t="s">
        <v>1</v>
      </c>
      <c r="F649" s="204" t="s">
        <v>1035</v>
      </c>
      <c r="G649" s="14"/>
      <c r="H649" s="205">
        <v>2.5800000000000001</v>
      </c>
      <c r="I649" s="206"/>
      <c r="J649" s="14"/>
      <c r="K649" s="14"/>
      <c r="L649" s="202"/>
      <c r="M649" s="207"/>
      <c r="N649" s="208"/>
      <c r="O649" s="208"/>
      <c r="P649" s="208"/>
      <c r="Q649" s="208"/>
      <c r="R649" s="208"/>
      <c r="S649" s="208"/>
      <c r="T649" s="209"/>
      <c r="U649" s="14"/>
      <c r="V649" s="14"/>
      <c r="W649" s="14"/>
      <c r="X649" s="14"/>
      <c r="Y649" s="14"/>
      <c r="Z649" s="14"/>
      <c r="AA649" s="14"/>
      <c r="AB649" s="14"/>
      <c r="AC649" s="14"/>
      <c r="AD649" s="14"/>
      <c r="AE649" s="14"/>
      <c r="AT649" s="203" t="s">
        <v>264</v>
      </c>
      <c r="AU649" s="203" t="s">
        <v>85</v>
      </c>
      <c r="AV649" s="14" t="s">
        <v>85</v>
      </c>
      <c r="AW649" s="14" t="s">
        <v>32</v>
      </c>
      <c r="AX649" s="14" t="s">
        <v>75</v>
      </c>
      <c r="AY649" s="203" t="s">
        <v>253</v>
      </c>
    </row>
    <row r="650" s="14" customFormat="1">
      <c r="A650" s="14"/>
      <c r="B650" s="202"/>
      <c r="C650" s="14"/>
      <c r="D650" s="195" t="s">
        <v>264</v>
      </c>
      <c r="E650" s="203" t="s">
        <v>1</v>
      </c>
      <c r="F650" s="204" t="s">
        <v>1036</v>
      </c>
      <c r="G650" s="14"/>
      <c r="H650" s="205">
        <v>1.7</v>
      </c>
      <c r="I650" s="206"/>
      <c r="J650" s="14"/>
      <c r="K650" s="14"/>
      <c r="L650" s="202"/>
      <c r="M650" s="207"/>
      <c r="N650" s="208"/>
      <c r="O650" s="208"/>
      <c r="P650" s="208"/>
      <c r="Q650" s="208"/>
      <c r="R650" s="208"/>
      <c r="S650" s="208"/>
      <c r="T650" s="209"/>
      <c r="U650" s="14"/>
      <c r="V650" s="14"/>
      <c r="W650" s="14"/>
      <c r="X650" s="14"/>
      <c r="Y650" s="14"/>
      <c r="Z650" s="14"/>
      <c r="AA650" s="14"/>
      <c r="AB650" s="14"/>
      <c r="AC650" s="14"/>
      <c r="AD650" s="14"/>
      <c r="AE650" s="14"/>
      <c r="AT650" s="203" t="s">
        <v>264</v>
      </c>
      <c r="AU650" s="203" t="s">
        <v>85</v>
      </c>
      <c r="AV650" s="14" t="s">
        <v>85</v>
      </c>
      <c r="AW650" s="14" t="s">
        <v>32</v>
      </c>
      <c r="AX650" s="14" t="s">
        <v>75</v>
      </c>
      <c r="AY650" s="203" t="s">
        <v>253</v>
      </c>
    </row>
    <row r="651" s="14" customFormat="1">
      <c r="A651" s="14"/>
      <c r="B651" s="202"/>
      <c r="C651" s="14"/>
      <c r="D651" s="195" t="s">
        <v>264</v>
      </c>
      <c r="E651" s="203" t="s">
        <v>1</v>
      </c>
      <c r="F651" s="204" t="s">
        <v>1037</v>
      </c>
      <c r="G651" s="14"/>
      <c r="H651" s="205">
        <v>6.8300000000000001</v>
      </c>
      <c r="I651" s="206"/>
      <c r="J651" s="14"/>
      <c r="K651" s="14"/>
      <c r="L651" s="202"/>
      <c r="M651" s="207"/>
      <c r="N651" s="208"/>
      <c r="O651" s="208"/>
      <c r="P651" s="208"/>
      <c r="Q651" s="208"/>
      <c r="R651" s="208"/>
      <c r="S651" s="208"/>
      <c r="T651" s="209"/>
      <c r="U651" s="14"/>
      <c r="V651" s="14"/>
      <c r="W651" s="14"/>
      <c r="X651" s="14"/>
      <c r="Y651" s="14"/>
      <c r="Z651" s="14"/>
      <c r="AA651" s="14"/>
      <c r="AB651" s="14"/>
      <c r="AC651" s="14"/>
      <c r="AD651" s="14"/>
      <c r="AE651" s="14"/>
      <c r="AT651" s="203" t="s">
        <v>264</v>
      </c>
      <c r="AU651" s="203" t="s">
        <v>85</v>
      </c>
      <c r="AV651" s="14" t="s">
        <v>85</v>
      </c>
      <c r="AW651" s="14" t="s">
        <v>32</v>
      </c>
      <c r="AX651" s="14" t="s">
        <v>75</v>
      </c>
      <c r="AY651" s="203" t="s">
        <v>253</v>
      </c>
    </row>
    <row r="652" s="14" customFormat="1">
      <c r="A652" s="14"/>
      <c r="B652" s="202"/>
      <c r="C652" s="14"/>
      <c r="D652" s="195" t="s">
        <v>264</v>
      </c>
      <c r="E652" s="203" t="s">
        <v>1</v>
      </c>
      <c r="F652" s="204" t="s">
        <v>1038</v>
      </c>
      <c r="G652" s="14"/>
      <c r="H652" s="205">
        <v>12.720000000000001</v>
      </c>
      <c r="I652" s="206"/>
      <c r="J652" s="14"/>
      <c r="K652" s="14"/>
      <c r="L652" s="202"/>
      <c r="M652" s="207"/>
      <c r="N652" s="208"/>
      <c r="O652" s="208"/>
      <c r="P652" s="208"/>
      <c r="Q652" s="208"/>
      <c r="R652" s="208"/>
      <c r="S652" s="208"/>
      <c r="T652" s="209"/>
      <c r="U652" s="14"/>
      <c r="V652" s="14"/>
      <c r="W652" s="14"/>
      <c r="X652" s="14"/>
      <c r="Y652" s="14"/>
      <c r="Z652" s="14"/>
      <c r="AA652" s="14"/>
      <c r="AB652" s="14"/>
      <c r="AC652" s="14"/>
      <c r="AD652" s="14"/>
      <c r="AE652" s="14"/>
      <c r="AT652" s="203" t="s">
        <v>264</v>
      </c>
      <c r="AU652" s="203" t="s">
        <v>85</v>
      </c>
      <c r="AV652" s="14" t="s">
        <v>85</v>
      </c>
      <c r="AW652" s="14" t="s">
        <v>32</v>
      </c>
      <c r="AX652" s="14" t="s">
        <v>75</v>
      </c>
      <c r="AY652" s="203" t="s">
        <v>253</v>
      </c>
    </row>
    <row r="653" s="14" customFormat="1">
      <c r="A653" s="14"/>
      <c r="B653" s="202"/>
      <c r="C653" s="14"/>
      <c r="D653" s="195" t="s">
        <v>264</v>
      </c>
      <c r="E653" s="203" t="s">
        <v>1</v>
      </c>
      <c r="F653" s="204" t="s">
        <v>1039</v>
      </c>
      <c r="G653" s="14"/>
      <c r="H653" s="205">
        <v>11.35</v>
      </c>
      <c r="I653" s="206"/>
      <c r="J653" s="14"/>
      <c r="K653" s="14"/>
      <c r="L653" s="202"/>
      <c r="M653" s="207"/>
      <c r="N653" s="208"/>
      <c r="O653" s="208"/>
      <c r="P653" s="208"/>
      <c r="Q653" s="208"/>
      <c r="R653" s="208"/>
      <c r="S653" s="208"/>
      <c r="T653" s="209"/>
      <c r="U653" s="14"/>
      <c r="V653" s="14"/>
      <c r="W653" s="14"/>
      <c r="X653" s="14"/>
      <c r="Y653" s="14"/>
      <c r="Z653" s="14"/>
      <c r="AA653" s="14"/>
      <c r="AB653" s="14"/>
      <c r="AC653" s="14"/>
      <c r="AD653" s="14"/>
      <c r="AE653" s="14"/>
      <c r="AT653" s="203" t="s">
        <v>264</v>
      </c>
      <c r="AU653" s="203" t="s">
        <v>85</v>
      </c>
      <c r="AV653" s="14" t="s">
        <v>85</v>
      </c>
      <c r="AW653" s="14" t="s">
        <v>32</v>
      </c>
      <c r="AX653" s="14" t="s">
        <v>75</v>
      </c>
      <c r="AY653" s="203" t="s">
        <v>253</v>
      </c>
    </row>
    <row r="654" s="14" customFormat="1">
      <c r="A654" s="14"/>
      <c r="B654" s="202"/>
      <c r="C654" s="14"/>
      <c r="D654" s="195" t="s">
        <v>264</v>
      </c>
      <c r="E654" s="203" t="s">
        <v>1</v>
      </c>
      <c r="F654" s="204" t="s">
        <v>1040</v>
      </c>
      <c r="G654" s="14"/>
      <c r="H654" s="205">
        <v>7.54</v>
      </c>
      <c r="I654" s="206"/>
      <c r="J654" s="14"/>
      <c r="K654" s="14"/>
      <c r="L654" s="202"/>
      <c r="M654" s="207"/>
      <c r="N654" s="208"/>
      <c r="O654" s="208"/>
      <c r="P654" s="208"/>
      <c r="Q654" s="208"/>
      <c r="R654" s="208"/>
      <c r="S654" s="208"/>
      <c r="T654" s="209"/>
      <c r="U654" s="14"/>
      <c r="V654" s="14"/>
      <c r="W654" s="14"/>
      <c r="X654" s="14"/>
      <c r="Y654" s="14"/>
      <c r="Z654" s="14"/>
      <c r="AA654" s="14"/>
      <c r="AB654" s="14"/>
      <c r="AC654" s="14"/>
      <c r="AD654" s="14"/>
      <c r="AE654" s="14"/>
      <c r="AT654" s="203" t="s">
        <v>264</v>
      </c>
      <c r="AU654" s="203" t="s">
        <v>85</v>
      </c>
      <c r="AV654" s="14" t="s">
        <v>85</v>
      </c>
      <c r="AW654" s="14" t="s">
        <v>32</v>
      </c>
      <c r="AX654" s="14" t="s">
        <v>75</v>
      </c>
      <c r="AY654" s="203" t="s">
        <v>253</v>
      </c>
    </row>
    <row r="655" s="14" customFormat="1">
      <c r="A655" s="14"/>
      <c r="B655" s="202"/>
      <c r="C655" s="14"/>
      <c r="D655" s="195" t="s">
        <v>264</v>
      </c>
      <c r="E655" s="203" t="s">
        <v>1</v>
      </c>
      <c r="F655" s="204" t="s">
        <v>1041</v>
      </c>
      <c r="G655" s="14"/>
      <c r="H655" s="205">
        <v>4.0899999999999999</v>
      </c>
      <c r="I655" s="206"/>
      <c r="J655" s="14"/>
      <c r="K655" s="14"/>
      <c r="L655" s="202"/>
      <c r="M655" s="207"/>
      <c r="N655" s="208"/>
      <c r="O655" s="208"/>
      <c r="P655" s="208"/>
      <c r="Q655" s="208"/>
      <c r="R655" s="208"/>
      <c r="S655" s="208"/>
      <c r="T655" s="209"/>
      <c r="U655" s="14"/>
      <c r="V655" s="14"/>
      <c r="W655" s="14"/>
      <c r="X655" s="14"/>
      <c r="Y655" s="14"/>
      <c r="Z655" s="14"/>
      <c r="AA655" s="14"/>
      <c r="AB655" s="14"/>
      <c r="AC655" s="14"/>
      <c r="AD655" s="14"/>
      <c r="AE655" s="14"/>
      <c r="AT655" s="203" t="s">
        <v>264</v>
      </c>
      <c r="AU655" s="203" t="s">
        <v>85</v>
      </c>
      <c r="AV655" s="14" t="s">
        <v>85</v>
      </c>
      <c r="AW655" s="14" t="s">
        <v>32</v>
      </c>
      <c r="AX655" s="14" t="s">
        <v>75</v>
      </c>
      <c r="AY655" s="203" t="s">
        <v>253</v>
      </c>
    </row>
    <row r="656" s="14" customFormat="1">
      <c r="A656" s="14"/>
      <c r="B656" s="202"/>
      <c r="C656" s="14"/>
      <c r="D656" s="195" t="s">
        <v>264</v>
      </c>
      <c r="E656" s="203" t="s">
        <v>1</v>
      </c>
      <c r="F656" s="204" t="s">
        <v>1042</v>
      </c>
      <c r="G656" s="14"/>
      <c r="H656" s="205">
        <v>6.0700000000000003</v>
      </c>
      <c r="I656" s="206"/>
      <c r="J656" s="14"/>
      <c r="K656" s="14"/>
      <c r="L656" s="202"/>
      <c r="M656" s="207"/>
      <c r="N656" s="208"/>
      <c r="O656" s="208"/>
      <c r="P656" s="208"/>
      <c r="Q656" s="208"/>
      <c r="R656" s="208"/>
      <c r="S656" s="208"/>
      <c r="T656" s="209"/>
      <c r="U656" s="14"/>
      <c r="V656" s="14"/>
      <c r="W656" s="14"/>
      <c r="X656" s="14"/>
      <c r="Y656" s="14"/>
      <c r="Z656" s="14"/>
      <c r="AA656" s="14"/>
      <c r="AB656" s="14"/>
      <c r="AC656" s="14"/>
      <c r="AD656" s="14"/>
      <c r="AE656" s="14"/>
      <c r="AT656" s="203" t="s">
        <v>264</v>
      </c>
      <c r="AU656" s="203" t="s">
        <v>85</v>
      </c>
      <c r="AV656" s="14" t="s">
        <v>85</v>
      </c>
      <c r="AW656" s="14" t="s">
        <v>32</v>
      </c>
      <c r="AX656" s="14" t="s">
        <v>75</v>
      </c>
      <c r="AY656" s="203" t="s">
        <v>253</v>
      </c>
    </row>
    <row r="657" s="14" customFormat="1">
      <c r="A657" s="14"/>
      <c r="B657" s="202"/>
      <c r="C657" s="14"/>
      <c r="D657" s="195" t="s">
        <v>264</v>
      </c>
      <c r="E657" s="203" t="s">
        <v>1</v>
      </c>
      <c r="F657" s="204" t="s">
        <v>1043</v>
      </c>
      <c r="G657" s="14"/>
      <c r="H657" s="205">
        <v>1.3899999999999999</v>
      </c>
      <c r="I657" s="206"/>
      <c r="J657" s="14"/>
      <c r="K657" s="14"/>
      <c r="L657" s="202"/>
      <c r="M657" s="207"/>
      <c r="N657" s="208"/>
      <c r="O657" s="208"/>
      <c r="P657" s="208"/>
      <c r="Q657" s="208"/>
      <c r="R657" s="208"/>
      <c r="S657" s="208"/>
      <c r="T657" s="209"/>
      <c r="U657" s="14"/>
      <c r="V657" s="14"/>
      <c r="W657" s="14"/>
      <c r="X657" s="14"/>
      <c r="Y657" s="14"/>
      <c r="Z657" s="14"/>
      <c r="AA657" s="14"/>
      <c r="AB657" s="14"/>
      <c r="AC657" s="14"/>
      <c r="AD657" s="14"/>
      <c r="AE657" s="14"/>
      <c r="AT657" s="203" t="s">
        <v>264</v>
      </c>
      <c r="AU657" s="203" t="s">
        <v>85</v>
      </c>
      <c r="AV657" s="14" t="s">
        <v>85</v>
      </c>
      <c r="AW657" s="14" t="s">
        <v>32</v>
      </c>
      <c r="AX657" s="14" t="s">
        <v>75</v>
      </c>
      <c r="AY657" s="203" t="s">
        <v>253</v>
      </c>
    </row>
    <row r="658" s="14" customFormat="1">
      <c r="A658" s="14"/>
      <c r="B658" s="202"/>
      <c r="C658" s="14"/>
      <c r="D658" s="195" t="s">
        <v>264</v>
      </c>
      <c r="E658" s="203" t="s">
        <v>1</v>
      </c>
      <c r="F658" s="204" t="s">
        <v>1044</v>
      </c>
      <c r="G658" s="14"/>
      <c r="H658" s="205">
        <v>1.3899999999999999</v>
      </c>
      <c r="I658" s="206"/>
      <c r="J658" s="14"/>
      <c r="K658" s="14"/>
      <c r="L658" s="202"/>
      <c r="M658" s="207"/>
      <c r="N658" s="208"/>
      <c r="O658" s="208"/>
      <c r="P658" s="208"/>
      <c r="Q658" s="208"/>
      <c r="R658" s="208"/>
      <c r="S658" s="208"/>
      <c r="T658" s="209"/>
      <c r="U658" s="14"/>
      <c r="V658" s="14"/>
      <c r="W658" s="14"/>
      <c r="X658" s="14"/>
      <c r="Y658" s="14"/>
      <c r="Z658" s="14"/>
      <c r="AA658" s="14"/>
      <c r="AB658" s="14"/>
      <c r="AC658" s="14"/>
      <c r="AD658" s="14"/>
      <c r="AE658" s="14"/>
      <c r="AT658" s="203" t="s">
        <v>264</v>
      </c>
      <c r="AU658" s="203" t="s">
        <v>85</v>
      </c>
      <c r="AV658" s="14" t="s">
        <v>85</v>
      </c>
      <c r="AW658" s="14" t="s">
        <v>32</v>
      </c>
      <c r="AX658" s="14" t="s">
        <v>75</v>
      </c>
      <c r="AY658" s="203" t="s">
        <v>253</v>
      </c>
    </row>
    <row r="659" s="14" customFormat="1">
      <c r="A659" s="14"/>
      <c r="B659" s="202"/>
      <c r="C659" s="14"/>
      <c r="D659" s="195" t="s">
        <v>264</v>
      </c>
      <c r="E659" s="203" t="s">
        <v>1</v>
      </c>
      <c r="F659" s="204" t="s">
        <v>1045</v>
      </c>
      <c r="G659" s="14"/>
      <c r="H659" s="205">
        <v>1.3899999999999999</v>
      </c>
      <c r="I659" s="206"/>
      <c r="J659" s="14"/>
      <c r="K659" s="14"/>
      <c r="L659" s="202"/>
      <c r="M659" s="207"/>
      <c r="N659" s="208"/>
      <c r="O659" s="208"/>
      <c r="P659" s="208"/>
      <c r="Q659" s="208"/>
      <c r="R659" s="208"/>
      <c r="S659" s="208"/>
      <c r="T659" s="209"/>
      <c r="U659" s="14"/>
      <c r="V659" s="14"/>
      <c r="W659" s="14"/>
      <c r="X659" s="14"/>
      <c r="Y659" s="14"/>
      <c r="Z659" s="14"/>
      <c r="AA659" s="14"/>
      <c r="AB659" s="14"/>
      <c r="AC659" s="14"/>
      <c r="AD659" s="14"/>
      <c r="AE659" s="14"/>
      <c r="AT659" s="203" t="s">
        <v>264</v>
      </c>
      <c r="AU659" s="203" t="s">
        <v>85</v>
      </c>
      <c r="AV659" s="14" t="s">
        <v>85</v>
      </c>
      <c r="AW659" s="14" t="s">
        <v>32</v>
      </c>
      <c r="AX659" s="14" t="s">
        <v>75</v>
      </c>
      <c r="AY659" s="203" t="s">
        <v>253</v>
      </c>
    </row>
    <row r="660" s="14" customFormat="1">
      <c r="A660" s="14"/>
      <c r="B660" s="202"/>
      <c r="C660" s="14"/>
      <c r="D660" s="195" t="s">
        <v>264</v>
      </c>
      <c r="E660" s="203" t="s">
        <v>1</v>
      </c>
      <c r="F660" s="204" t="s">
        <v>1046</v>
      </c>
      <c r="G660" s="14"/>
      <c r="H660" s="205">
        <v>10.23</v>
      </c>
      <c r="I660" s="206"/>
      <c r="J660" s="14"/>
      <c r="K660" s="14"/>
      <c r="L660" s="202"/>
      <c r="M660" s="207"/>
      <c r="N660" s="208"/>
      <c r="O660" s="208"/>
      <c r="P660" s="208"/>
      <c r="Q660" s="208"/>
      <c r="R660" s="208"/>
      <c r="S660" s="208"/>
      <c r="T660" s="209"/>
      <c r="U660" s="14"/>
      <c r="V660" s="14"/>
      <c r="W660" s="14"/>
      <c r="X660" s="14"/>
      <c r="Y660" s="14"/>
      <c r="Z660" s="14"/>
      <c r="AA660" s="14"/>
      <c r="AB660" s="14"/>
      <c r="AC660" s="14"/>
      <c r="AD660" s="14"/>
      <c r="AE660" s="14"/>
      <c r="AT660" s="203" t="s">
        <v>264</v>
      </c>
      <c r="AU660" s="203" t="s">
        <v>85</v>
      </c>
      <c r="AV660" s="14" t="s">
        <v>85</v>
      </c>
      <c r="AW660" s="14" t="s">
        <v>32</v>
      </c>
      <c r="AX660" s="14" t="s">
        <v>75</v>
      </c>
      <c r="AY660" s="203" t="s">
        <v>253</v>
      </c>
    </row>
    <row r="661" s="14" customFormat="1">
      <c r="A661" s="14"/>
      <c r="B661" s="202"/>
      <c r="C661" s="14"/>
      <c r="D661" s="195" t="s">
        <v>264</v>
      </c>
      <c r="E661" s="203" t="s">
        <v>1</v>
      </c>
      <c r="F661" s="204" t="s">
        <v>1047</v>
      </c>
      <c r="G661" s="14"/>
      <c r="H661" s="205">
        <v>4.0899999999999999</v>
      </c>
      <c r="I661" s="206"/>
      <c r="J661" s="14"/>
      <c r="K661" s="14"/>
      <c r="L661" s="202"/>
      <c r="M661" s="207"/>
      <c r="N661" s="208"/>
      <c r="O661" s="208"/>
      <c r="P661" s="208"/>
      <c r="Q661" s="208"/>
      <c r="R661" s="208"/>
      <c r="S661" s="208"/>
      <c r="T661" s="209"/>
      <c r="U661" s="14"/>
      <c r="V661" s="14"/>
      <c r="W661" s="14"/>
      <c r="X661" s="14"/>
      <c r="Y661" s="14"/>
      <c r="Z661" s="14"/>
      <c r="AA661" s="14"/>
      <c r="AB661" s="14"/>
      <c r="AC661" s="14"/>
      <c r="AD661" s="14"/>
      <c r="AE661" s="14"/>
      <c r="AT661" s="203" t="s">
        <v>264</v>
      </c>
      <c r="AU661" s="203" t="s">
        <v>85</v>
      </c>
      <c r="AV661" s="14" t="s">
        <v>85</v>
      </c>
      <c r="AW661" s="14" t="s">
        <v>32</v>
      </c>
      <c r="AX661" s="14" t="s">
        <v>75</v>
      </c>
      <c r="AY661" s="203" t="s">
        <v>253</v>
      </c>
    </row>
    <row r="662" s="14" customFormat="1">
      <c r="A662" s="14"/>
      <c r="B662" s="202"/>
      <c r="C662" s="14"/>
      <c r="D662" s="195" t="s">
        <v>264</v>
      </c>
      <c r="E662" s="203" t="s">
        <v>1</v>
      </c>
      <c r="F662" s="204" t="s">
        <v>1048</v>
      </c>
      <c r="G662" s="14"/>
      <c r="H662" s="205">
        <v>9.1300000000000008</v>
      </c>
      <c r="I662" s="206"/>
      <c r="J662" s="14"/>
      <c r="K662" s="14"/>
      <c r="L662" s="202"/>
      <c r="M662" s="207"/>
      <c r="N662" s="208"/>
      <c r="O662" s="208"/>
      <c r="P662" s="208"/>
      <c r="Q662" s="208"/>
      <c r="R662" s="208"/>
      <c r="S662" s="208"/>
      <c r="T662" s="209"/>
      <c r="U662" s="14"/>
      <c r="V662" s="14"/>
      <c r="W662" s="14"/>
      <c r="X662" s="14"/>
      <c r="Y662" s="14"/>
      <c r="Z662" s="14"/>
      <c r="AA662" s="14"/>
      <c r="AB662" s="14"/>
      <c r="AC662" s="14"/>
      <c r="AD662" s="14"/>
      <c r="AE662" s="14"/>
      <c r="AT662" s="203" t="s">
        <v>264</v>
      </c>
      <c r="AU662" s="203" t="s">
        <v>85</v>
      </c>
      <c r="AV662" s="14" t="s">
        <v>85</v>
      </c>
      <c r="AW662" s="14" t="s">
        <v>32</v>
      </c>
      <c r="AX662" s="14" t="s">
        <v>75</v>
      </c>
      <c r="AY662" s="203" t="s">
        <v>253</v>
      </c>
    </row>
    <row r="663" s="14" customFormat="1">
      <c r="A663" s="14"/>
      <c r="B663" s="202"/>
      <c r="C663" s="14"/>
      <c r="D663" s="195" t="s">
        <v>264</v>
      </c>
      <c r="E663" s="203" t="s">
        <v>1</v>
      </c>
      <c r="F663" s="204" t="s">
        <v>1049</v>
      </c>
      <c r="G663" s="14"/>
      <c r="H663" s="205">
        <v>1.3899999999999999</v>
      </c>
      <c r="I663" s="206"/>
      <c r="J663" s="14"/>
      <c r="K663" s="14"/>
      <c r="L663" s="202"/>
      <c r="M663" s="207"/>
      <c r="N663" s="208"/>
      <c r="O663" s="208"/>
      <c r="P663" s="208"/>
      <c r="Q663" s="208"/>
      <c r="R663" s="208"/>
      <c r="S663" s="208"/>
      <c r="T663" s="209"/>
      <c r="U663" s="14"/>
      <c r="V663" s="14"/>
      <c r="W663" s="14"/>
      <c r="X663" s="14"/>
      <c r="Y663" s="14"/>
      <c r="Z663" s="14"/>
      <c r="AA663" s="14"/>
      <c r="AB663" s="14"/>
      <c r="AC663" s="14"/>
      <c r="AD663" s="14"/>
      <c r="AE663" s="14"/>
      <c r="AT663" s="203" t="s">
        <v>264</v>
      </c>
      <c r="AU663" s="203" t="s">
        <v>85</v>
      </c>
      <c r="AV663" s="14" t="s">
        <v>85</v>
      </c>
      <c r="AW663" s="14" t="s">
        <v>32</v>
      </c>
      <c r="AX663" s="14" t="s">
        <v>75</v>
      </c>
      <c r="AY663" s="203" t="s">
        <v>253</v>
      </c>
    </row>
    <row r="664" s="14" customFormat="1">
      <c r="A664" s="14"/>
      <c r="B664" s="202"/>
      <c r="C664" s="14"/>
      <c r="D664" s="195" t="s">
        <v>264</v>
      </c>
      <c r="E664" s="203" t="s">
        <v>1</v>
      </c>
      <c r="F664" s="204" t="s">
        <v>1050</v>
      </c>
      <c r="G664" s="14"/>
      <c r="H664" s="205">
        <v>1.3899999999999999</v>
      </c>
      <c r="I664" s="206"/>
      <c r="J664" s="14"/>
      <c r="K664" s="14"/>
      <c r="L664" s="202"/>
      <c r="M664" s="207"/>
      <c r="N664" s="208"/>
      <c r="O664" s="208"/>
      <c r="P664" s="208"/>
      <c r="Q664" s="208"/>
      <c r="R664" s="208"/>
      <c r="S664" s="208"/>
      <c r="T664" s="209"/>
      <c r="U664" s="14"/>
      <c r="V664" s="14"/>
      <c r="W664" s="14"/>
      <c r="X664" s="14"/>
      <c r="Y664" s="14"/>
      <c r="Z664" s="14"/>
      <c r="AA664" s="14"/>
      <c r="AB664" s="14"/>
      <c r="AC664" s="14"/>
      <c r="AD664" s="14"/>
      <c r="AE664" s="14"/>
      <c r="AT664" s="203" t="s">
        <v>264</v>
      </c>
      <c r="AU664" s="203" t="s">
        <v>85</v>
      </c>
      <c r="AV664" s="14" t="s">
        <v>85</v>
      </c>
      <c r="AW664" s="14" t="s">
        <v>32</v>
      </c>
      <c r="AX664" s="14" t="s">
        <v>75</v>
      </c>
      <c r="AY664" s="203" t="s">
        <v>253</v>
      </c>
    </row>
    <row r="665" s="14" customFormat="1">
      <c r="A665" s="14"/>
      <c r="B665" s="202"/>
      <c r="C665" s="14"/>
      <c r="D665" s="195" t="s">
        <v>264</v>
      </c>
      <c r="E665" s="203" t="s">
        <v>1</v>
      </c>
      <c r="F665" s="204" t="s">
        <v>1051</v>
      </c>
      <c r="G665" s="14"/>
      <c r="H665" s="205">
        <v>1.3899999999999999</v>
      </c>
      <c r="I665" s="206"/>
      <c r="J665" s="14"/>
      <c r="K665" s="14"/>
      <c r="L665" s="202"/>
      <c r="M665" s="207"/>
      <c r="N665" s="208"/>
      <c r="O665" s="208"/>
      <c r="P665" s="208"/>
      <c r="Q665" s="208"/>
      <c r="R665" s="208"/>
      <c r="S665" s="208"/>
      <c r="T665" s="209"/>
      <c r="U665" s="14"/>
      <c r="V665" s="14"/>
      <c r="W665" s="14"/>
      <c r="X665" s="14"/>
      <c r="Y665" s="14"/>
      <c r="Z665" s="14"/>
      <c r="AA665" s="14"/>
      <c r="AB665" s="14"/>
      <c r="AC665" s="14"/>
      <c r="AD665" s="14"/>
      <c r="AE665" s="14"/>
      <c r="AT665" s="203" t="s">
        <v>264</v>
      </c>
      <c r="AU665" s="203" t="s">
        <v>85</v>
      </c>
      <c r="AV665" s="14" t="s">
        <v>85</v>
      </c>
      <c r="AW665" s="14" t="s">
        <v>32</v>
      </c>
      <c r="AX665" s="14" t="s">
        <v>75</v>
      </c>
      <c r="AY665" s="203" t="s">
        <v>253</v>
      </c>
    </row>
    <row r="666" s="14" customFormat="1">
      <c r="A666" s="14"/>
      <c r="B666" s="202"/>
      <c r="C666" s="14"/>
      <c r="D666" s="195" t="s">
        <v>264</v>
      </c>
      <c r="E666" s="203" t="s">
        <v>1</v>
      </c>
      <c r="F666" s="204" t="s">
        <v>1052</v>
      </c>
      <c r="G666" s="14"/>
      <c r="H666" s="205">
        <v>52.130000000000003</v>
      </c>
      <c r="I666" s="206"/>
      <c r="J666" s="14"/>
      <c r="K666" s="14"/>
      <c r="L666" s="202"/>
      <c r="M666" s="207"/>
      <c r="N666" s="208"/>
      <c r="O666" s="208"/>
      <c r="P666" s="208"/>
      <c r="Q666" s="208"/>
      <c r="R666" s="208"/>
      <c r="S666" s="208"/>
      <c r="T666" s="209"/>
      <c r="U666" s="14"/>
      <c r="V666" s="14"/>
      <c r="W666" s="14"/>
      <c r="X666" s="14"/>
      <c r="Y666" s="14"/>
      <c r="Z666" s="14"/>
      <c r="AA666" s="14"/>
      <c r="AB666" s="14"/>
      <c r="AC666" s="14"/>
      <c r="AD666" s="14"/>
      <c r="AE666" s="14"/>
      <c r="AT666" s="203" t="s">
        <v>264</v>
      </c>
      <c r="AU666" s="203" t="s">
        <v>85</v>
      </c>
      <c r="AV666" s="14" t="s">
        <v>85</v>
      </c>
      <c r="AW666" s="14" t="s">
        <v>32</v>
      </c>
      <c r="AX666" s="14" t="s">
        <v>75</v>
      </c>
      <c r="AY666" s="203" t="s">
        <v>253</v>
      </c>
    </row>
    <row r="667" s="14" customFormat="1">
      <c r="A667" s="14"/>
      <c r="B667" s="202"/>
      <c r="C667" s="14"/>
      <c r="D667" s="195" t="s">
        <v>264</v>
      </c>
      <c r="E667" s="203" t="s">
        <v>1</v>
      </c>
      <c r="F667" s="204" t="s">
        <v>1053</v>
      </c>
      <c r="G667" s="14"/>
      <c r="H667" s="205">
        <v>26.960000000000001</v>
      </c>
      <c r="I667" s="206"/>
      <c r="J667" s="14"/>
      <c r="K667" s="14"/>
      <c r="L667" s="202"/>
      <c r="M667" s="207"/>
      <c r="N667" s="208"/>
      <c r="O667" s="208"/>
      <c r="P667" s="208"/>
      <c r="Q667" s="208"/>
      <c r="R667" s="208"/>
      <c r="S667" s="208"/>
      <c r="T667" s="209"/>
      <c r="U667" s="14"/>
      <c r="V667" s="14"/>
      <c r="W667" s="14"/>
      <c r="X667" s="14"/>
      <c r="Y667" s="14"/>
      <c r="Z667" s="14"/>
      <c r="AA667" s="14"/>
      <c r="AB667" s="14"/>
      <c r="AC667" s="14"/>
      <c r="AD667" s="14"/>
      <c r="AE667" s="14"/>
      <c r="AT667" s="203" t="s">
        <v>264</v>
      </c>
      <c r="AU667" s="203" t="s">
        <v>85</v>
      </c>
      <c r="AV667" s="14" t="s">
        <v>85</v>
      </c>
      <c r="AW667" s="14" t="s">
        <v>32</v>
      </c>
      <c r="AX667" s="14" t="s">
        <v>75</v>
      </c>
      <c r="AY667" s="203" t="s">
        <v>253</v>
      </c>
    </row>
    <row r="668" s="14" customFormat="1">
      <c r="A668" s="14"/>
      <c r="B668" s="202"/>
      <c r="C668" s="14"/>
      <c r="D668" s="195" t="s">
        <v>264</v>
      </c>
      <c r="E668" s="203" t="s">
        <v>1</v>
      </c>
      <c r="F668" s="204" t="s">
        <v>1054</v>
      </c>
      <c r="G668" s="14"/>
      <c r="H668" s="205">
        <v>22.170000000000002</v>
      </c>
      <c r="I668" s="206"/>
      <c r="J668" s="14"/>
      <c r="K668" s="14"/>
      <c r="L668" s="202"/>
      <c r="M668" s="207"/>
      <c r="N668" s="208"/>
      <c r="O668" s="208"/>
      <c r="P668" s="208"/>
      <c r="Q668" s="208"/>
      <c r="R668" s="208"/>
      <c r="S668" s="208"/>
      <c r="T668" s="209"/>
      <c r="U668" s="14"/>
      <c r="V668" s="14"/>
      <c r="W668" s="14"/>
      <c r="X668" s="14"/>
      <c r="Y668" s="14"/>
      <c r="Z668" s="14"/>
      <c r="AA668" s="14"/>
      <c r="AB668" s="14"/>
      <c r="AC668" s="14"/>
      <c r="AD668" s="14"/>
      <c r="AE668" s="14"/>
      <c r="AT668" s="203" t="s">
        <v>264</v>
      </c>
      <c r="AU668" s="203" t="s">
        <v>85</v>
      </c>
      <c r="AV668" s="14" t="s">
        <v>85</v>
      </c>
      <c r="AW668" s="14" t="s">
        <v>32</v>
      </c>
      <c r="AX668" s="14" t="s">
        <v>75</v>
      </c>
      <c r="AY668" s="203" t="s">
        <v>253</v>
      </c>
    </row>
    <row r="669" s="14" customFormat="1">
      <c r="A669" s="14"/>
      <c r="B669" s="202"/>
      <c r="C669" s="14"/>
      <c r="D669" s="195" t="s">
        <v>264</v>
      </c>
      <c r="E669" s="203" t="s">
        <v>1</v>
      </c>
      <c r="F669" s="204" t="s">
        <v>1055</v>
      </c>
      <c r="G669" s="14"/>
      <c r="H669" s="205">
        <v>9.2899999999999991</v>
      </c>
      <c r="I669" s="206"/>
      <c r="J669" s="14"/>
      <c r="K669" s="14"/>
      <c r="L669" s="202"/>
      <c r="M669" s="207"/>
      <c r="N669" s="208"/>
      <c r="O669" s="208"/>
      <c r="P669" s="208"/>
      <c r="Q669" s="208"/>
      <c r="R669" s="208"/>
      <c r="S669" s="208"/>
      <c r="T669" s="209"/>
      <c r="U669" s="14"/>
      <c r="V669" s="14"/>
      <c r="W669" s="14"/>
      <c r="X669" s="14"/>
      <c r="Y669" s="14"/>
      <c r="Z669" s="14"/>
      <c r="AA669" s="14"/>
      <c r="AB669" s="14"/>
      <c r="AC669" s="14"/>
      <c r="AD669" s="14"/>
      <c r="AE669" s="14"/>
      <c r="AT669" s="203" t="s">
        <v>264</v>
      </c>
      <c r="AU669" s="203" t="s">
        <v>85</v>
      </c>
      <c r="AV669" s="14" t="s">
        <v>85</v>
      </c>
      <c r="AW669" s="14" t="s">
        <v>32</v>
      </c>
      <c r="AX669" s="14" t="s">
        <v>75</v>
      </c>
      <c r="AY669" s="203" t="s">
        <v>253</v>
      </c>
    </row>
    <row r="670" s="14" customFormat="1">
      <c r="A670" s="14"/>
      <c r="B670" s="202"/>
      <c r="C670" s="14"/>
      <c r="D670" s="195" t="s">
        <v>264</v>
      </c>
      <c r="E670" s="203" t="s">
        <v>1</v>
      </c>
      <c r="F670" s="204" t="s">
        <v>1056</v>
      </c>
      <c r="G670" s="14"/>
      <c r="H670" s="205">
        <v>9.8800000000000008</v>
      </c>
      <c r="I670" s="206"/>
      <c r="J670" s="14"/>
      <c r="K670" s="14"/>
      <c r="L670" s="202"/>
      <c r="M670" s="207"/>
      <c r="N670" s="208"/>
      <c r="O670" s="208"/>
      <c r="P670" s="208"/>
      <c r="Q670" s="208"/>
      <c r="R670" s="208"/>
      <c r="S670" s="208"/>
      <c r="T670" s="209"/>
      <c r="U670" s="14"/>
      <c r="V670" s="14"/>
      <c r="W670" s="14"/>
      <c r="X670" s="14"/>
      <c r="Y670" s="14"/>
      <c r="Z670" s="14"/>
      <c r="AA670" s="14"/>
      <c r="AB670" s="14"/>
      <c r="AC670" s="14"/>
      <c r="AD670" s="14"/>
      <c r="AE670" s="14"/>
      <c r="AT670" s="203" t="s">
        <v>264</v>
      </c>
      <c r="AU670" s="203" t="s">
        <v>85</v>
      </c>
      <c r="AV670" s="14" t="s">
        <v>85</v>
      </c>
      <c r="AW670" s="14" t="s">
        <v>32</v>
      </c>
      <c r="AX670" s="14" t="s">
        <v>75</v>
      </c>
      <c r="AY670" s="203" t="s">
        <v>253</v>
      </c>
    </row>
    <row r="671" s="14" customFormat="1">
      <c r="A671" s="14"/>
      <c r="B671" s="202"/>
      <c r="C671" s="14"/>
      <c r="D671" s="195" t="s">
        <v>264</v>
      </c>
      <c r="E671" s="203" t="s">
        <v>1</v>
      </c>
      <c r="F671" s="204" t="s">
        <v>1057</v>
      </c>
      <c r="G671" s="14"/>
      <c r="H671" s="205">
        <v>18.870000000000001</v>
      </c>
      <c r="I671" s="206"/>
      <c r="J671" s="14"/>
      <c r="K671" s="14"/>
      <c r="L671" s="202"/>
      <c r="M671" s="207"/>
      <c r="N671" s="208"/>
      <c r="O671" s="208"/>
      <c r="P671" s="208"/>
      <c r="Q671" s="208"/>
      <c r="R671" s="208"/>
      <c r="S671" s="208"/>
      <c r="T671" s="209"/>
      <c r="U671" s="14"/>
      <c r="V671" s="14"/>
      <c r="W671" s="14"/>
      <c r="X671" s="14"/>
      <c r="Y671" s="14"/>
      <c r="Z671" s="14"/>
      <c r="AA671" s="14"/>
      <c r="AB671" s="14"/>
      <c r="AC671" s="14"/>
      <c r="AD671" s="14"/>
      <c r="AE671" s="14"/>
      <c r="AT671" s="203" t="s">
        <v>264</v>
      </c>
      <c r="AU671" s="203" t="s">
        <v>85</v>
      </c>
      <c r="AV671" s="14" t="s">
        <v>85</v>
      </c>
      <c r="AW671" s="14" t="s">
        <v>32</v>
      </c>
      <c r="AX671" s="14" t="s">
        <v>75</v>
      </c>
      <c r="AY671" s="203" t="s">
        <v>253</v>
      </c>
    </row>
    <row r="672" s="14" customFormat="1">
      <c r="A672" s="14"/>
      <c r="B672" s="202"/>
      <c r="C672" s="14"/>
      <c r="D672" s="195" t="s">
        <v>264</v>
      </c>
      <c r="E672" s="203" t="s">
        <v>1</v>
      </c>
      <c r="F672" s="204" t="s">
        <v>1058</v>
      </c>
      <c r="G672" s="14"/>
      <c r="H672" s="205">
        <v>6.7000000000000002</v>
      </c>
      <c r="I672" s="206"/>
      <c r="J672" s="14"/>
      <c r="K672" s="14"/>
      <c r="L672" s="202"/>
      <c r="M672" s="207"/>
      <c r="N672" s="208"/>
      <c r="O672" s="208"/>
      <c r="P672" s="208"/>
      <c r="Q672" s="208"/>
      <c r="R672" s="208"/>
      <c r="S672" s="208"/>
      <c r="T672" s="209"/>
      <c r="U672" s="14"/>
      <c r="V672" s="14"/>
      <c r="W672" s="14"/>
      <c r="X672" s="14"/>
      <c r="Y672" s="14"/>
      <c r="Z672" s="14"/>
      <c r="AA672" s="14"/>
      <c r="AB672" s="14"/>
      <c r="AC672" s="14"/>
      <c r="AD672" s="14"/>
      <c r="AE672" s="14"/>
      <c r="AT672" s="203" t="s">
        <v>264</v>
      </c>
      <c r="AU672" s="203" t="s">
        <v>85</v>
      </c>
      <c r="AV672" s="14" t="s">
        <v>85</v>
      </c>
      <c r="AW672" s="14" t="s">
        <v>32</v>
      </c>
      <c r="AX672" s="14" t="s">
        <v>75</v>
      </c>
      <c r="AY672" s="203" t="s">
        <v>253</v>
      </c>
    </row>
    <row r="673" s="14" customFormat="1">
      <c r="A673" s="14"/>
      <c r="B673" s="202"/>
      <c r="C673" s="14"/>
      <c r="D673" s="195" t="s">
        <v>264</v>
      </c>
      <c r="E673" s="203" t="s">
        <v>1</v>
      </c>
      <c r="F673" s="204" t="s">
        <v>1059</v>
      </c>
      <c r="G673" s="14"/>
      <c r="H673" s="205">
        <v>31.27</v>
      </c>
      <c r="I673" s="206"/>
      <c r="J673" s="14"/>
      <c r="K673" s="14"/>
      <c r="L673" s="202"/>
      <c r="M673" s="207"/>
      <c r="N673" s="208"/>
      <c r="O673" s="208"/>
      <c r="P673" s="208"/>
      <c r="Q673" s="208"/>
      <c r="R673" s="208"/>
      <c r="S673" s="208"/>
      <c r="T673" s="209"/>
      <c r="U673" s="14"/>
      <c r="V673" s="14"/>
      <c r="W673" s="14"/>
      <c r="X673" s="14"/>
      <c r="Y673" s="14"/>
      <c r="Z673" s="14"/>
      <c r="AA673" s="14"/>
      <c r="AB673" s="14"/>
      <c r="AC673" s="14"/>
      <c r="AD673" s="14"/>
      <c r="AE673" s="14"/>
      <c r="AT673" s="203" t="s">
        <v>264</v>
      </c>
      <c r="AU673" s="203" t="s">
        <v>85</v>
      </c>
      <c r="AV673" s="14" t="s">
        <v>85</v>
      </c>
      <c r="AW673" s="14" t="s">
        <v>32</v>
      </c>
      <c r="AX673" s="14" t="s">
        <v>75</v>
      </c>
      <c r="AY673" s="203" t="s">
        <v>253</v>
      </c>
    </row>
    <row r="674" s="14" customFormat="1">
      <c r="A674" s="14"/>
      <c r="B674" s="202"/>
      <c r="C674" s="14"/>
      <c r="D674" s="195" t="s">
        <v>264</v>
      </c>
      <c r="E674" s="203" t="s">
        <v>1</v>
      </c>
      <c r="F674" s="204" t="s">
        <v>1060</v>
      </c>
      <c r="G674" s="14"/>
      <c r="H674" s="205">
        <v>10.890000000000001</v>
      </c>
      <c r="I674" s="206"/>
      <c r="J674" s="14"/>
      <c r="K674" s="14"/>
      <c r="L674" s="202"/>
      <c r="M674" s="207"/>
      <c r="N674" s="208"/>
      <c r="O674" s="208"/>
      <c r="P674" s="208"/>
      <c r="Q674" s="208"/>
      <c r="R674" s="208"/>
      <c r="S674" s="208"/>
      <c r="T674" s="209"/>
      <c r="U674" s="14"/>
      <c r="V674" s="14"/>
      <c r="W674" s="14"/>
      <c r="X674" s="14"/>
      <c r="Y674" s="14"/>
      <c r="Z674" s="14"/>
      <c r="AA674" s="14"/>
      <c r="AB674" s="14"/>
      <c r="AC674" s="14"/>
      <c r="AD674" s="14"/>
      <c r="AE674" s="14"/>
      <c r="AT674" s="203" t="s">
        <v>264</v>
      </c>
      <c r="AU674" s="203" t="s">
        <v>85</v>
      </c>
      <c r="AV674" s="14" t="s">
        <v>85</v>
      </c>
      <c r="AW674" s="14" t="s">
        <v>32</v>
      </c>
      <c r="AX674" s="14" t="s">
        <v>75</v>
      </c>
      <c r="AY674" s="203" t="s">
        <v>253</v>
      </c>
    </row>
    <row r="675" s="14" customFormat="1">
      <c r="A675" s="14"/>
      <c r="B675" s="202"/>
      <c r="C675" s="14"/>
      <c r="D675" s="195" t="s">
        <v>264</v>
      </c>
      <c r="E675" s="203" t="s">
        <v>1</v>
      </c>
      <c r="F675" s="204" t="s">
        <v>1061</v>
      </c>
      <c r="G675" s="14"/>
      <c r="H675" s="205">
        <v>14.949999999999999</v>
      </c>
      <c r="I675" s="206"/>
      <c r="J675" s="14"/>
      <c r="K675" s="14"/>
      <c r="L675" s="202"/>
      <c r="M675" s="207"/>
      <c r="N675" s="208"/>
      <c r="O675" s="208"/>
      <c r="P675" s="208"/>
      <c r="Q675" s="208"/>
      <c r="R675" s="208"/>
      <c r="S675" s="208"/>
      <c r="T675" s="209"/>
      <c r="U675" s="14"/>
      <c r="V675" s="14"/>
      <c r="W675" s="14"/>
      <c r="X675" s="14"/>
      <c r="Y675" s="14"/>
      <c r="Z675" s="14"/>
      <c r="AA675" s="14"/>
      <c r="AB675" s="14"/>
      <c r="AC675" s="14"/>
      <c r="AD675" s="14"/>
      <c r="AE675" s="14"/>
      <c r="AT675" s="203" t="s">
        <v>264</v>
      </c>
      <c r="AU675" s="203" t="s">
        <v>85</v>
      </c>
      <c r="AV675" s="14" t="s">
        <v>85</v>
      </c>
      <c r="AW675" s="14" t="s">
        <v>32</v>
      </c>
      <c r="AX675" s="14" t="s">
        <v>75</v>
      </c>
      <c r="AY675" s="203" t="s">
        <v>253</v>
      </c>
    </row>
    <row r="676" s="14" customFormat="1">
      <c r="A676" s="14"/>
      <c r="B676" s="202"/>
      <c r="C676" s="14"/>
      <c r="D676" s="195" t="s">
        <v>264</v>
      </c>
      <c r="E676" s="203" t="s">
        <v>1</v>
      </c>
      <c r="F676" s="204" t="s">
        <v>1062</v>
      </c>
      <c r="G676" s="14"/>
      <c r="H676" s="205">
        <v>2.9399999999999999</v>
      </c>
      <c r="I676" s="206"/>
      <c r="J676" s="14"/>
      <c r="K676" s="14"/>
      <c r="L676" s="202"/>
      <c r="M676" s="207"/>
      <c r="N676" s="208"/>
      <c r="O676" s="208"/>
      <c r="P676" s="208"/>
      <c r="Q676" s="208"/>
      <c r="R676" s="208"/>
      <c r="S676" s="208"/>
      <c r="T676" s="209"/>
      <c r="U676" s="14"/>
      <c r="V676" s="14"/>
      <c r="W676" s="14"/>
      <c r="X676" s="14"/>
      <c r="Y676" s="14"/>
      <c r="Z676" s="14"/>
      <c r="AA676" s="14"/>
      <c r="AB676" s="14"/>
      <c r="AC676" s="14"/>
      <c r="AD676" s="14"/>
      <c r="AE676" s="14"/>
      <c r="AT676" s="203" t="s">
        <v>264</v>
      </c>
      <c r="AU676" s="203" t="s">
        <v>85</v>
      </c>
      <c r="AV676" s="14" t="s">
        <v>85</v>
      </c>
      <c r="AW676" s="14" t="s">
        <v>32</v>
      </c>
      <c r="AX676" s="14" t="s">
        <v>75</v>
      </c>
      <c r="AY676" s="203" t="s">
        <v>253</v>
      </c>
    </row>
    <row r="677" s="14" customFormat="1">
      <c r="A677" s="14"/>
      <c r="B677" s="202"/>
      <c r="C677" s="14"/>
      <c r="D677" s="195" t="s">
        <v>264</v>
      </c>
      <c r="E677" s="203" t="s">
        <v>1</v>
      </c>
      <c r="F677" s="204" t="s">
        <v>1063</v>
      </c>
      <c r="G677" s="14"/>
      <c r="H677" s="205">
        <v>18.440000000000001</v>
      </c>
      <c r="I677" s="206"/>
      <c r="J677" s="14"/>
      <c r="K677" s="14"/>
      <c r="L677" s="202"/>
      <c r="M677" s="207"/>
      <c r="N677" s="208"/>
      <c r="O677" s="208"/>
      <c r="P677" s="208"/>
      <c r="Q677" s="208"/>
      <c r="R677" s="208"/>
      <c r="S677" s="208"/>
      <c r="T677" s="209"/>
      <c r="U677" s="14"/>
      <c r="V677" s="14"/>
      <c r="W677" s="14"/>
      <c r="X677" s="14"/>
      <c r="Y677" s="14"/>
      <c r="Z677" s="14"/>
      <c r="AA677" s="14"/>
      <c r="AB677" s="14"/>
      <c r="AC677" s="14"/>
      <c r="AD677" s="14"/>
      <c r="AE677" s="14"/>
      <c r="AT677" s="203" t="s">
        <v>264</v>
      </c>
      <c r="AU677" s="203" t="s">
        <v>85</v>
      </c>
      <c r="AV677" s="14" t="s">
        <v>85</v>
      </c>
      <c r="AW677" s="14" t="s">
        <v>32</v>
      </c>
      <c r="AX677" s="14" t="s">
        <v>75</v>
      </c>
      <c r="AY677" s="203" t="s">
        <v>253</v>
      </c>
    </row>
    <row r="678" s="14" customFormat="1">
      <c r="A678" s="14"/>
      <c r="B678" s="202"/>
      <c r="C678" s="14"/>
      <c r="D678" s="195" t="s">
        <v>264</v>
      </c>
      <c r="E678" s="203" t="s">
        <v>1</v>
      </c>
      <c r="F678" s="204" t="s">
        <v>1064</v>
      </c>
      <c r="G678" s="14"/>
      <c r="H678" s="205">
        <v>18.399999999999999</v>
      </c>
      <c r="I678" s="206"/>
      <c r="J678" s="14"/>
      <c r="K678" s="14"/>
      <c r="L678" s="202"/>
      <c r="M678" s="207"/>
      <c r="N678" s="208"/>
      <c r="O678" s="208"/>
      <c r="P678" s="208"/>
      <c r="Q678" s="208"/>
      <c r="R678" s="208"/>
      <c r="S678" s="208"/>
      <c r="T678" s="209"/>
      <c r="U678" s="14"/>
      <c r="V678" s="14"/>
      <c r="W678" s="14"/>
      <c r="X678" s="14"/>
      <c r="Y678" s="14"/>
      <c r="Z678" s="14"/>
      <c r="AA678" s="14"/>
      <c r="AB678" s="14"/>
      <c r="AC678" s="14"/>
      <c r="AD678" s="14"/>
      <c r="AE678" s="14"/>
      <c r="AT678" s="203" t="s">
        <v>264</v>
      </c>
      <c r="AU678" s="203" t="s">
        <v>85</v>
      </c>
      <c r="AV678" s="14" t="s">
        <v>85</v>
      </c>
      <c r="AW678" s="14" t="s">
        <v>32</v>
      </c>
      <c r="AX678" s="14" t="s">
        <v>75</v>
      </c>
      <c r="AY678" s="203" t="s">
        <v>253</v>
      </c>
    </row>
    <row r="679" s="14" customFormat="1">
      <c r="A679" s="14"/>
      <c r="B679" s="202"/>
      <c r="C679" s="14"/>
      <c r="D679" s="195" t="s">
        <v>264</v>
      </c>
      <c r="E679" s="203" t="s">
        <v>1</v>
      </c>
      <c r="F679" s="204" t="s">
        <v>1065</v>
      </c>
      <c r="G679" s="14"/>
      <c r="H679" s="205">
        <v>11.93</v>
      </c>
      <c r="I679" s="206"/>
      <c r="J679" s="14"/>
      <c r="K679" s="14"/>
      <c r="L679" s="202"/>
      <c r="M679" s="207"/>
      <c r="N679" s="208"/>
      <c r="O679" s="208"/>
      <c r="P679" s="208"/>
      <c r="Q679" s="208"/>
      <c r="R679" s="208"/>
      <c r="S679" s="208"/>
      <c r="T679" s="209"/>
      <c r="U679" s="14"/>
      <c r="V679" s="14"/>
      <c r="W679" s="14"/>
      <c r="X679" s="14"/>
      <c r="Y679" s="14"/>
      <c r="Z679" s="14"/>
      <c r="AA679" s="14"/>
      <c r="AB679" s="14"/>
      <c r="AC679" s="14"/>
      <c r="AD679" s="14"/>
      <c r="AE679" s="14"/>
      <c r="AT679" s="203" t="s">
        <v>264</v>
      </c>
      <c r="AU679" s="203" t="s">
        <v>85</v>
      </c>
      <c r="AV679" s="14" t="s">
        <v>85</v>
      </c>
      <c r="AW679" s="14" t="s">
        <v>32</v>
      </c>
      <c r="AX679" s="14" t="s">
        <v>75</v>
      </c>
      <c r="AY679" s="203" t="s">
        <v>253</v>
      </c>
    </row>
    <row r="680" s="14" customFormat="1">
      <c r="A680" s="14"/>
      <c r="B680" s="202"/>
      <c r="C680" s="14"/>
      <c r="D680" s="195" t="s">
        <v>264</v>
      </c>
      <c r="E680" s="203" t="s">
        <v>1</v>
      </c>
      <c r="F680" s="204" t="s">
        <v>1066</v>
      </c>
      <c r="G680" s="14"/>
      <c r="H680" s="205">
        <v>5.79</v>
      </c>
      <c r="I680" s="206"/>
      <c r="J680" s="14"/>
      <c r="K680" s="14"/>
      <c r="L680" s="202"/>
      <c r="M680" s="207"/>
      <c r="N680" s="208"/>
      <c r="O680" s="208"/>
      <c r="P680" s="208"/>
      <c r="Q680" s="208"/>
      <c r="R680" s="208"/>
      <c r="S680" s="208"/>
      <c r="T680" s="209"/>
      <c r="U680" s="14"/>
      <c r="V680" s="14"/>
      <c r="W680" s="14"/>
      <c r="X680" s="14"/>
      <c r="Y680" s="14"/>
      <c r="Z680" s="14"/>
      <c r="AA680" s="14"/>
      <c r="AB680" s="14"/>
      <c r="AC680" s="14"/>
      <c r="AD680" s="14"/>
      <c r="AE680" s="14"/>
      <c r="AT680" s="203" t="s">
        <v>264</v>
      </c>
      <c r="AU680" s="203" t="s">
        <v>85</v>
      </c>
      <c r="AV680" s="14" t="s">
        <v>85</v>
      </c>
      <c r="AW680" s="14" t="s">
        <v>32</v>
      </c>
      <c r="AX680" s="14" t="s">
        <v>75</v>
      </c>
      <c r="AY680" s="203" t="s">
        <v>253</v>
      </c>
    </row>
    <row r="681" s="14" customFormat="1">
      <c r="A681" s="14"/>
      <c r="B681" s="202"/>
      <c r="C681" s="14"/>
      <c r="D681" s="195" t="s">
        <v>264</v>
      </c>
      <c r="E681" s="203" t="s">
        <v>1</v>
      </c>
      <c r="F681" s="204" t="s">
        <v>1067</v>
      </c>
      <c r="G681" s="14"/>
      <c r="H681" s="205">
        <v>2.27</v>
      </c>
      <c r="I681" s="206"/>
      <c r="J681" s="14"/>
      <c r="K681" s="14"/>
      <c r="L681" s="202"/>
      <c r="M681" s="207"/>
      <c r="N681" s="208"/>
      <c r="O681" s="208"/>
      <c r="P681" s="208"/>
      <c r="Q681" s="208"/>
      <c r="R681" s="208"/>
      <c r="S681" s="208"/>
      <c r="T681" s="209"/>
      <c r="U681" s="14"/>
      <c r="V681" s="14"/>
      <c r="W681" s="14"/>
      <c r="X681" s="14"/>
      <c r="Y681" s="14"/>
      <c r="Z681" s="14"/>
      <c r="AA681" s="14"/>
      <c r="AB681" s="14"/>
      <c r="AC681" s="14"/>
      <c r="AD681" s="14"/>
      <c r="AE681" s="14"/>
      <c r="AT681" s="203" t="s">
        <v>264</v>
      </c>
      <c r="AU681" s="203" t="s">
        <v>85</v>
      </c>
      <c r="AV681" s="14" t="s">
        <v>85</v>
      </c>
      <c r="AW681" s="14" t="s">
        <v>32</v>
      </c>
      <c r="AX681" s="14" t="s">
        <v>75</v>
      </c>
      <c r="AY681" s="203" t="s">
        <v>253</v>
      </c>
    </row>
    <row r="682" s="14" customFormat="1">
      <c r="A682" s="14"/>
      <c r="B682" s="202"/>
      <c r="C682" s="14"/>
      <c r="D682" s="195" t="s">
        <v>264</v>
      </c>
      <c r="E682" s="203" t="s">
        <v>1</v>
      </c>
      <c r="F682" s="204" t="s">
        <v>1068</v>
      </c>
      <c r="G682" s="14"/>
      <c r="H682" s="205">
        <v>7.0099999999999998</v>
      </c>
      <c r="I682" s="206"/>
      <c r="J682" s="14"/>
      <c r="K682" s="14"/>
      <c r="L682" s="202"/>
      <c r="M682" s="207"/>
      <c r="N682" s="208"/>
      <c r="O682" s="208"/>
      <c r="P682" s="208"/>
      <c r="Q682" s="208"/>
      <c r="R682" s="208"/>
      <c r="S682" s="208"/>
      <c r="T682" s="209"/>
      <c r="U682" s="14"/>
      <c r="V682" s="14"/>
      <c r="W682" s="14"/>
      <c r="X682" s="14"/>
      <c r="Y682" s="14"/>
      <c r="Z682" s="14"/>
      <c r="AA682" s="14"/>
      <c r="AB682" s="14"/>
      <c r="AC682" s="14"/>
      <c r="AD682" s="14"/>
      <c r="AE682" s="14"/>
      <c r="AT682" s="203" t="s">
        <v>264</v>
      </c>
      <c r="AU682" s="203" t="s">
        <v>85</v>
      </c>
      <c r="AV682" s="14" t="s">
        <v>85</v>
      </c>
      <c r="AW682" s="14" t="s">
        <v>32</v>
      </c>
      <c r="AX682" s="14" t="s">
        <v>75</v>
      </c>
      <c r="AY682" s="203" t="s">
        <v>253</v>
      </c>
    </row>
    <row r="683" s="14" customFormat="1">
      <c r="A683" s="14"/>
      <c r="B683" s="202"/>
      <c r="C683" s="14"/>
      <c r="D683" s="195" t="s">
        <v>264</v>
      </c>
      <c r="E683" s="203" t="s">
        <v>1</v>
      </c>
      <c r="F683" s="204" t="s">
        <v>1069</v>
      </c>
      <c r="G683" s="14"/>
      <c r="H683" s="205">
        <v>2.1899999999999999</v>
      </c>
      <c r="I683" s="206"/>
      <c r="J683" s="14"/>
      <c r="K683" s="14"/>
      <c r="L683" s="202"/>
      <c r="M683" s="207"/>
      <c r="N683" s="208"/>
      <c r="O683" s="208"/>
      <c r="P683" s="208"/>
      <c r="Q683" s="208"/>
      <c r="R683" s="208"/>
      <c r="S683" s="208"/>
      <c r="T683" s="209"/>
      <c r="U683" s="14"/>
      <c r="V683" s="14"/>
      <c r="W683" s="14"/>
      <c r="X683" s="14"/>
      <c r="Y683" s="14"/>
      <c r="Z683" s="14"/>
      <c r="AA683" s="14"/>
      <c r="AB683" s="14"/>
      <c r="AC683" s="14"/>
      <c r="AD683" s="14"/>
      <c r="AE683" s="14"/>
      <c r="AT683" s="203" t="s">
        <v>264</v>
      </c>
      <c r="AU683" s="203" t="s">
        <v>85</v>
      </c>
      <c r="AV683" s="14" t="s">
        <v>85</v>
      </c>
      <c r="AW683" s="14" t="s">
        <v>32</v>
      </c>
      <c r="AX683" s="14" t="s">
        <v>75</v>
      </c>
      <c r="AY683" s="203" t="s">
        <v>253</v>
      </c>
    </row>
    <row r="684" s="14" customFormat="1">
      <c r="A684" s="14"/>
      <c r="B684" s="202"/>
      <c r="C684" s="14"/>
      <c r="D684" s="195" t="s">
        <v>264</v>
      </c>
      <c r="E684" s="203" t="s">
        <v>1</v>
      </c>
      <c r="F684" s="204" t="s">
        <v>1070</v>
      </c>
      <c r="G684" s="14"/>
      <c r="H684" s="205">
        <v>2.54</v>
      </c>
      <c r="I684" s="206"/>
      <c r="J684" s="14"/>
      <c r="K684" s="14"/>
      <c r="L684" s="202"/>
      <c r="M684" s="207"/>
      <c r="N684" s="208"/>
      <c r="O684" s="208"/>
      <c r="P684" s="208"/>
      <c r="Q684" s="208"/>
      <c r="R684" s="208"/>
      <c r="S684" s="208"/>
      <c r="T684" s="209"/>
      <c r="U684" s="14"/>
      <c r="V684" s="14"/>
      <c r="W684" s="14"/>
      <c r="X684" s="14"/>
      <c r="Y684" s="14"/>
      <c r="Z684" s="14"/>
      <c r="AA684" s="14"/>
      <c r="AB684" s="14"/>
      <c r="AC684" s="14"/>
      <c r="AD684" s="14"/>
      <c r="AE684" s="14"/>
      <c r="AT684" s="203" t="s">
        <v>264</v>
      </c>
      <c r="AU684" s="203" t="s">
        <v>85</v>
      </c>
      <c r="AV684" s="14" t="s">
        <v>85</v>
      </c>
      <c r="AW684" s="14" t="s">
        <v>32</v>
      </c>
      <c r="AX684" s="14" t="s">
        <v>75</v>
      </c>
      <c r="AY684" s="203" t="s">
        <v>253</v>
      </c>
    </row>
    <row r="685" s="14" customFormat="1">
      <c r="A685" s="14"/>
      <c r="B685" s="202"/>
      <c r="C685" s="14"/>
      <c r="D685" s="195" t="s">
        <v>264</v>
      </c>
      <c r="E685" s="203" t="s">
        <v>1</v>
      </c>
      <c r="F685" s="204" t="s">
        <v>1071</v>
      </c>
      <c r="G685" s="14"/>
      <c r="H685" s="205">
        <v>1.9199999999999999</v>
      </c>
      <c r="I685" s="206"/>
      <c r="J685" s="14"/>
      <c r="K685" s="14"/>
      <c r="L685" s="202"/>
      <c r="M685" s="207"/>
      <c r="N685" s="208"/>
      <c r="O685" s="208"/>
      <c r="P685" s="208"/>
      <c r="Q685" s="208"/>
      <c r="R685" s="208"/>
      <c r="S685" s="208"/>
      <c r="T685" s="209"/>
      <c r="U685" s="14"/>
      <c r="V685" s="14"/>
      <c r="W685" s="14"/>
      <c r="X685" s="14"/>
      <c r="Y685" s="14"/>
      <c r="Z685" s="14"/>
      <c r="AA685" s="14"/>
      <c r="AB685" s="14"/>
      <c r="AC685" s="14"/>
      <c r="AD685" s="14"/>
      <c r="AE685" s="14"/>
      <c r="AT685" s="203" t="s">
        <v>264</v>
      </c>
      <c r="AU685" s="203" t="s">
        <v>85</v>
      </c>
      <c r="AV685" s="14" t="s">
        <v>85</v>
      </c>
      <c r="AW685" s="14" t="s">
        <v>32</v>
      </c>
      <c r="AX685" s="14" t="s">
        <v>75</v>
      </c>
      <c r="AY685" s="203" t="s">
        <v>253</v>
      </c>
    </row>
    <row r="686" s="14" customFormat="1">
      <c r="A686" s="14"/>
      <c r="B686" s="202"/>
      <c r="C686" s="14"/>
      <c r="D686" s="195" t="s">
        <v>264</v>
      </c>
      <c r="E686" s="203" t="s">
        <v>1</v>
      </c>
      <c r="F686" s="204" t="s">
        <v>1072</v>
      </c>
      <c r="G686" s="14"/>
      <c r="H686" s="205">
        <v>6.2999999999999998</v>
      </c>
      <c r="I686" s="206"/>
      <c r="J686" s="14"/>
      <c r="K686" s="14"/>
      <c r="L686" s="202"/>
      <c r="M686" s="207"/>
      <c r="N686" s="208"/>
      <c r="O686" s="208"/>
      <c r="P686" s="208"/>
      <c r="Q686" s="208"/>
      <c r="R686" s="208"/>
      <c r="S686" s="208"/>
      <c r="T686" s="209"/>
      <c r="U686" s="14"/>
      <c r="V686" s="14"/>
      <c r="W686" s="14"/>
      <c r="X686" s="14"/>
      <c r="Y686" s="14"/>
      <c r="Z686" s="14"/>
      <c r="AA686" s="14"/>
      <c r="AB686" s="14"/>
      <c r="AC686" s="14"/>
      <c r="AD686" s="14"/>
      <c r="AE686" s="14"/>
      <c r="AT686" s="203" t="s">
        <v>264</v>
      </c>
      <c r="AU686" s="203" t="s">
        <v>85</v>
      </c>
      <c r="AV686" s="14" t="s">
        <v>85</v>
      </c>
      <c r="AW686" s="14" t="s">
        <v>32</v>
      </c>
      <c r="AX686" s="14" t="s">
        <v>75</v>
      </c>
      <c r="AY686" s="203" t="s">
        <v>253</v>
      </c>
    </row>
    <row r="687" s="14" customFormat="1">
      <c r="A687" s="14"/>
      <c r="B687" s="202"/>
      <c r="C687" s="14"/>
      <c r="D687" s="195" t="s">
        <v>264</v>
      </c>
      <c r="E687" s="203" t="s">
        <v>1</v>
      </c>
      <c r="F687" s="204" t="s">
        <v>1073</v>
      </c>
      <c r="G687" s="14"/>
      <c r="H687" s="205">
        <v>1.3200000000000001</v>
      </c>
      <c r="I687" s="206"/>
      <c r="J687" s="14"/>
      <c r="K687" s="14"/>
      <c r="L687" s="202"/>
      <c r="M687" s="207"/>
      <c r="N687" s="208"/>
      <c r="O687" s="208"/>
      <c r="P687" s="208"/>
      <c r="Q687" s="208"/>
      <c r="R687" s="208"/>
      <c r="S687" s="208"/>
      <c r="T687" s="209"/>
      <c r="U687" s="14"/>
      <c r="V687" s="14"/>
      <c r="W687" s="14"/>
      <c r="X687" s="14"/>
      <c r="Y687" s="14"/>
      <c r="Z687" s="14"/>
      <c r="AA687" s="14"/>
      <c r="AB687" s="14"/>
      <c r="AC687" s="14"/>
      <c r="AD687" s="14"/>
      <c r="AE687" s="14"/>
      <c r="AT687" s="203" t="s">
        <v>264</v>
      </c>
      <c r="AU687" s="203" t="s">
        <v>85</v>
      </c>
      <c r="AV687" s="14" t="s">
        <v>85</v>
      </c>
      <c r="AW687" s="14" t="s">
        <v>32</v>
      </c>
      <c r="AX687" s="14" t="s">
        <v>75</v>
      </c>
      <c r="AY687" s="203" t="s">
        <v>253</v>
      </c>
    </row>
    <row r="688" s="14" customFormat="1">
      <c r="A688" s="14"/>
      <c r="B688" s="202"/>
      <c r="C688" s="14"/>
      <c r="D688" s="195" t="s">
        <v>264</v>
      </c>
      <c r="E688" s="203" t="s">
        <v>1</v>
      </c>
      <c r="F688" s="204" t="s">
        <v>1074</v>
      </c>
      <c r="G688" s="14"/>
      <c r="H688" s="205">
        <v>22.210000000000001</v>
      </c>
      <c r="I688" s="206"/>
      <c r="J688" s="14"/>
      <c r="K688" s="14"/>
      <c r="L688" s="202"/>
      <c r="M688" s="207"/>
      <c r="N688" s="208"/>
      <c r="O688" s="208"/>
      <c r="P688" s="208"/>
      <c r="Q688" s="208"/>
      <c r="R688" s="208"/>
      <c r="S688" s="208"/>
      <c r="T688" s="209"/>
      <c r="U688" s="14"/>
      <c r="V688" s="14"/>
      <c r="W688" s="14"/>
      <c r="X688" s="14"/>
      <c r="Y688" s="14"/>
      <c r="Z688" s="14"/>
      <c r="AA688" s="14"/>
      <c r="AB688" s="14"/>
      <c r="AC688" s="14"/>
      <c r="AD688" s="14"/>
      <c r="AE688" s="14"/>
      <c r="AT688" s="203" t="s">
        <v>264</v>
      </c>
      <c r="AU688" s="203" t="s">
        <v>85</v>
      </c>
      <c r="AV688" s="14" t="s">
        <v>85</v>
      </c>
      <c r="AW688" s="14" t="s">
        <v>32</v>
      </c>
      <c r="AX688" s="14" t="s">
        <v>75</v>
      </c>
      <c r="AY688" s="203" t="s">
        <v>253</v>
      </c>
    </row>
    <row r="689" s="14" customFormat="1">
      <c r="A689" s="14"/>
      <c r="B689" s="202"/>
      <c r="C689" s="14"/>
      <c r="D689" s="195" t="s">
        <v>264</v>
      </c>
      <c r="E689" s="203" t="s">
        <v>1</v>
      </c>
      <c r="F689" s="204" t="s">
        <v>1075</v>
      </c>
      <c r="G689" s="14"/>
      <c r="H689" s="205">
        <v>25.140000000000001</v>
      </c>
      <c r="I689" s="206"/>
      <c r="J689" s="14"/>
      <c r="K689" s="14"/>
      <c r="L689" s="202"/>
      <c r="M689" s="207"/>
      <c r="N689" s="208"/>
      <c r="O689" s="208"/>
      <c r="P689" s="208"/>
      <c r="Q689" s="208"/>
      <c r="R689" s="208"/>
      <c r="S689" s="208"/>
      <c r="T689" s="209"/>
      <c r="U689" s="14"/>
      <c r="V689" s="14"/>
      <c r="W689" s="14"/>
      <c r="X689" s="14"/>
      <c r="Y689" s="14"/>
      <c r="Z689" s="14"/>
      <c r="AA689" s="14"/>
      <c r="AB689" s="14"/>
      <c r="AC689" s="14"/>
      <c r="AD689" s="14"/>
      <c r="AE689" s="14"/>
      <c r="AT689" s="203" t="s">
        <v>264</v>
      </c>
      <c r="AU689" s="203" t="s">
        <v>85</v>
      </c>
      <c r="AV689" s="14" t="s">
        <v>85</v>
      </c>
      <c r="AW689" s="14" t="s">
        <v>32</v>
      </c>
      <c r="AX689" s="14" t="s">
        <v>75</v>
      </c>
      <c r="AY689" s="203" t="s">
        <v>253</v>
      </c>
    </row>
    <row r="690" s="14" customFormat="1">
      <c r="A690" s="14"/>
      <c r="B690" s="202"/>
      <c r="C690" s="14"/>
      <c r="D690" s="195" t="s">
        <v>264</v>
      </c>
      <c r="E690" s="203" t="s">
        <v>1</v>
      </c>
      <c r="F690" s="204" t="s">
        <v>1076</v>
      </c>
      <c r="G690" s="14"/>
      <c r="H690" s="205">
        <v>13.109999999999999</v>
      </c>
      <c r="I690" s="206"/>
      <c r="J690" s="14"/>
      <c r="K690" s="14"/>
      <c r="L690" s="202"/>
      <c r="M690" s="207"/>
      <c r="N690" s="208"/>
      <c r="O690" s="208"/>
      <c r="P690" s="208"/>
      <c r="Q690" s="208"/>
      <c r="R690" s="208"/>
      <c r="S690" s="208"/>
      <c r="T690" s="209"/>
      <c r="U690" s="14"/>
      <c r="V690" s="14"/>
      <c r="W690" s="14"/>
      <c r="X690" s="14"/>
      <c r="Y690" s="14"/>
      <c r="Z690" s="14"/>
      <c r="AA690" s="14"/>
      <c r="AB690" s="14"/>
      <c r="AC690" s="14"/>
      <c r="AD690" s="14"/>
      <c r="AE690" s="14"/>
      <c r="AT690" s="203" t="s">
        <v>264</v>
      </c>
      <c r="AU690" s="203" t="s">
        <v>85</v>
      </c>
      <c r="AV690" s="14" t="s">
        <v>85</v>
      </c>
      <c r="AW690" s="14" t="s">
        <v>32</v>
      </c>
      <c r="AX690" s="14" t="s">
        <v>75</v>
      </c>
      <c r="AY690" s="203" t="s">
        <v>253</v>
      </c>
    </row>
    <row r="691" s="14" customFormat="1">
      <c r="A691" s="14"/>
      <c r="B691" s="202"/>
      <c r="C691" s="14"/>
      <c r="D691" s="195" t="s">
        <v>264</v>
      </c>
      <c r="E691" s="203" t="s">
        <v>1</v>
      </c>
      <c r="F691" s="204" t="s">
        <v>1077</v>
      </c>
      <c r="G691" s="14"/>
      <c r="H691" s="205">
        <v>1.0600000000000001</v>
      </c>
      <c r="I691" s="206"/>
      <c r="J691" s="14"/>
      <c r="K691" s="14"/>
      <c r="L691" s="202"/>
      <c r="M691" s="207"/>
      <c r="N691" s="208"/>
      <c r="O691" s="208"/>
      <c r="P691" s="208"/>
      <c r="Q691" s="208"/>
      <c r="R691" s="208"/>
      <c r="S691" s="208"/>
      <c r="T691" s="209"/>
      <c r="U691" s="14"/>
      <c r="V691" s="14"/>
      <c r="W691" s="14"/>
      <c r="X691" s="14"/>
      <c r="Y691" s="14"/>
      <c r="Z691" s="14"/>
      <c r="AA691" s="14"/>
      <c r="AB691" s="14"/>
      <c r="AC691" s="14"/>
      <c r="AD691" s="14"/>
      <c r="AE691" s="14"/>
      <c r="AT691" s="203" t="s">
        <v>264</v>
      </c>
      <c r="AU691" s="203" t="s">
        <v>85</v>
      </c>
      <c r="AV691" s="14" t="s">
        <v>85</v>
      </c>
      <c r="AW691" s="14" t="s">
        <v>32</v>
      </c>
      <c r="AX691" s="14" t="s">
        <v>75</v>
      </c>
      <c r="AY691" s="203" t="s">
        <v>253</v>
      </c>
    </row>
    <row r="692" s="16" customFormat="1">
      <c r="A692" s="16"/>
      <c r="B692" s="228"/>
      <c r="C692" s="16"/>
      <c r="D692" s="195" t="s">
        <v>264</v>
      </c>
      <c r="E692" s="229" t="s">
        <v>1</v>
      </c>
      <c r="F692" s="230" t="s">
        <v>1078</v>
      </c>
      <c r="G692" s="16"/>
      <c r="H692" s="231">
        <v>540.13999999999987</v>
      </c>
      <c r="I692" s="232"/>
      <c r="J692" s="16"/>
      <c r="K692" s="16"/>
      <c r="L692" s="228"/>
      <c r="M692" s="233"/>
      <c r="N692" s="234"/>
      <c r="O692" s="234"/>
      <c r="P692" s="234"/>
      <c r="Q692" s="234"/>
      <c r="R692" s="234"/>
      <c r="S692" s="234"/>
      <c r="T692" s="235"/>
      <c r="U692" s="16"/>
      <c r="V692" s="16"/>
      <c r="W692" s="16"/>
      <c r="X692" s="16"/>
      <c r="Y692" s="16"/>
      <c r="Z692" s="16"/>
      <c r="AA692" s="16"/>
      <c r="AB692" s="16"/>
      <c r="AC692" s="16"/>
      <c r="AD692" s="16"/>
      <c r="AE692" s="16"/>
      <c r="AT692" s="229" t="s">
        <v>264</v>
      </c>
      <c r="AU692" s="229" t="s">
        <v>85</v>
      </c>
      <c r="AV692" s="16" t="s">
        <v>93</v>
      </c>
      <c r="AW692" s="16" t="s">
        <v>32</v>
      </c>
      <c r="AX692" s="16" t="s">
        <v>75</v>
      </c>
      <c r="AY692" s="229" t="s">
        <v>253</v>
      </c>
    </row>
    <row r="693" s="13" customFormat="1">
      <c r="A693" s="13"/>
      <c r="B693" s="194"/>
      <c r="C693" s="13"/>
      <c r="D693" s="195" t="s">
        <v>264</v>
      </c>
      <c r="E693" s="196" t="s">
        <v>1</v>
      </c>
      <c r="F693" s="197" t="s">
        <v>295</v>
      </c>
      <c r="G693" s="13"/>
      <c r="H693" s="196" t="s">
        <v>1</v>
      </c>
      <c r="I693" s="198"/>
      <c r="J693" s="13"/>
      <c r="K693" s="13"/>
      <c r="L693" s="194"/>
      <c r="M693" s="199"/>
      <c r="N693" s="200"/>
      <c r="O693" s="200"/>
      <c r="P693" s="200"/>
      <c r="Q693" s="200"/>
      <c r="R693" s="200"/>
      <c r="S693" s="200"/>
      <c r="T693" s="201"/>
      <c r="U693" s="13"/>
      <c r="V693" s="13"/>
      <c r="W693" s="13"/>
      <c r="X693" s="13"/>
      <c r="Y693" s="13"/>
      <c r="Z693" s="13"/>
      <c r="AA693" s="13"/>
      <c r="AB693" s="13"/>
      <c r="AC693" s="13"/>
      <c r="AD693" s="13"/>
      <c r="AE693" s="13"/>
      <c r="AT693" s="196" t="s">
        <v>264</v>
      </c>
      <c r="AU693" s="196" t="s">
        <v>85</v>
      </c>
      <c r="AV693" s="13" t="s">
        <v>82</v>
      </c>
      <c r="AW693" s="13" t="s">
        <v>32</v>
      </c>
      <c r="AX693" s="13" t="s">
        <v>75</v>
      </c>
      <c r="AY693" s="196" t="s">
        <v>253</v>
      </c>
    </row>
    <row r="694" s="14" customFormat="1">
      <c r="A694" s="14"/>
      <c r="B694" s="202"/>
      <c r="C694" s="14"/>
      <c r="D694" s="195" t="s">
        <v>264</v>
      </c>
      <c r="E694" s="203" t="s">
        <v>1</v>
      </c>
      <c r="F694" s="204" t="s">
        <v>1079</v>
      </c>
      <c r="G694" s="14"/>
      <c r="H694" s="205">
        <v>14.27</v>
      </c>
      <c r="I694" s="206"/>
      <c r="J694" s="14"/>
      <c r="K694" s="14"/>
      <c r="L694" s="202"/>
      <c r="M694" s="207"/>
      <c r="N694" s="208"/>
      <c r="O694" s="208"/>
      <c r="P694" s="208"/>
      <c r="Q694" s="208"/>
      <c r="R694" s="208"/>
      <c r="S694" s="208"/>
      <c r="T694" s="209"/>
      <c r="U694" s="14"/>
      <c r="V694" s="14"/>
      <c r="W694" s="14"/>
      <c r="X694" s="14"/>
      <c r="Y694" s="14"/>
      <c r="Z694" s="14"/>
      <c r="AA694" s="14"/>
      <c r="AB694" s="14"/>
      <c r="AC694" s="14"/>
      <c r="AD694" s="14"/>
      <c r="AE694" s="14"/>
      <c r="AT694" s="203" t="s">
        <v>264</v>
      </c>
      <c r="AU694" s="203" t="s">
        <v>85</v>
      </c>
      <c r="AV694" s="14" t="s">
        <v>85</v>
      </c>
      <c r="AW694" s="14" t="s">
        <v>32</v>
      </c>
      <c r="AX694" s="14" t="s">
        <v>75</v>
      </c>
      <c r="AY694" s="203" t="s">
        <v>253</v>
      </c>
    </row>
    <row r="695" s="14" customFormat="1">
      <c r="A695" s="14"/>
      <c r="B695" s="202"/>
      <c r="C695" s="14"/>
      <c r="D695" s="195" t="s">
        <v>264</v>
      </c>
      <c r="E695" s="203" t="s">
        <v>1</v>
      </c>
      <c r="F695" s="204" t="s">
        <v>1080</v>
      </c>
      <c r="G695" s="14"/>
      <c r="H695" s="205">
        <v>2.04</v>
      </c>
      <c r="I695" s="206"/>
      <c r="J695" s="14"/>
      <c r="K695" s="14"/>
      <c r="L695" s="202"/>
      <c r="M695" s="207"/>
      <c r="N695" s="208"/>
      <c r="O695" s="208"/>
      <c r="P695" s="208"/>
      <c r="Q695" s="208"/>
      <c r="R695" s="208"/>
      <c r="S695" s="208"/>
      <c r="T695" s="209"/>
      <c r="U695" s="14"/>
      <c r="V695" s="14"/>
      <c r="W695" s="14"/>
      <c r="X695" s="14"/>
      <c r="Y695" s="14"/>
      <c r="Z695" s="14"/>
      <c r="AA695" s="14"/>
      <c r="AB695" s="14"/>
      <c r="AC695" s="14"/>
      <c r="AD695" s="14"/>
      <c r="AE695" s="14"/>
      <c r="AT695" s="203" t="s">
        <v>264</v>
      </c>
      <c r="AU695" s="203" t="s">
        <v>85</v>
      </c>
      <c r="AV695" s="14" t="s">
        <v>85</v>
      </c>
      <c r="AW695" s="14" t="s">
        <v>32</v>
      </c>
      <c r="AX695" s="14" t="s">
        <v>75</v>
      </c>
      <c r="AY695" s="203" t="s">
        <v>253</v>
      </c>
    </row>
    <row r="696" s="16" customFormat="1">
      <c r="A696" s="16"/>
      <c r="B696" s="228"/>
      <c r="C696" s="16"/>
      <c r="D696" s="195" t="s">
        <v>264</v>
      </c>
      <c r="E696" s="229" t="s">
        <v>1</v>
      </c>
      <c r="F696" s="230" t="s">
        <v>1078</v>
      </c>
      <c r="G696" s="16"/>
      <c r="H696" s="231">
        <v>16.309999999999999</v>
      </c>
      <c r="I696" s="232"/>
      <c r="J696" s="16"/>
      <c r="K696" s="16"/>
      <c r="L696" s="228"/>
      <c r="M696" s="233"/>
      <c r="N696" s="234"/>
      <c r="O696" s="234"/>
      <c r="P696" s="234"/>
      <c r="Q696" s="234"/>
      <c r="R696" s="234"/>
      <c r="S696" s="234"/>
      <c r="T696" s="235"/>
      <c r="U696" s="16"/>
      <c r="V696" s="16"/>
      <c r="W696" s="16"/>
      <c r="X696" s="16"/>
      <c r="Y696" s="16"/>
      <c r="Z696" s="16"/>
      <c r="AA696" s="16"/>
      <c r="AB696" s="16"/>
      <c r="AC696" s="16"/>
      <c r="AD696" s="16"/>
      <c r="AE696" s="16"/>
      <c r="AT696" s="229" t="s">
        <v>264</v>
      </c>
      <c r="AU696" s="229" t="s">
        <v>85</v>
      </c>
      <c r="AV696" s="16" t="s">
        <v>93</v>
      </c>
      <c r="AW696" s="16" t="s">
        <v>32</v>
      </c>
      <c r="AX696" s="16" t="s">
        <v>75</v>
      </c>
      <c r="AY696" s="229" t="s">
        <v>253</v>
      </c>
    </row>
    <row r="697" s="13" customFormat="1">
      <c r="A697" s="13"/>
      <c r="B697" s="194"/>
      <c r="C697" s="13"/>
      <c r="D697" s="195" t="s">
        <v>264</v>
      </c>
      <c r="E697" s="196" t="s">
        <v>1</v>
      </c>
      <c r="F697" s="197" t="s">
        <v>289</v>
      </c>
      <c r="G697" s="13"/>
      <c r="H697" s="196" t="s">
        <v>1</v>
      </c>
      <c r="I697" s="198"/>
      <c r="J697" s="13"/>
      <c r="K697" s="13"/>
      <c r="L697" s="194"/>
      <c r="M697" s="199"/>
      <c r="N697" s="200"/>
      <c r="O697" s="200"/>
      <c r="P697" s="200"/>
      <c r="Q697" s="200"/>
      <c r="R697" s="200"/>
      <c r="S697" s="200"/>
      <c r="T697" s="201"/>
      <c r="U697" s="13"/>
      <c r="V697" s="13"/>
      <c r="W697" s="13"/>
      <c r="X697" s="13"/>
      <c r="Y697" s="13"/>
      <c r="Z697" s="13"/>
      <c r="AA697" s="13"/>
      <c r="AB697" s="13"/>
      <c r="AC697" s="13"/>
      <c r="AD697" s="13"/>
      <c r="AE697" s="13"/>
      <c r="AT697" s="196" t="s">
        <v>264</v>
      </c>
      <c r="AU697" s="196" t="s">
        <v>85</v>
      </c>
      <c r="AV697" s="13" t="s">
        <v>82</v>
      </c>
      <c r="AW697" s="13" t="s">
        <v>32</v>
      </c>
      <c r="AX697" s="13" t="s">
        <v>75</v>
      </c>
      <c r="AY697" s="196" t="s">
        <v>253</v>
      </c>
    </row>
    <row r="698" s="14" customFormat="1">
      <c r="A698" s="14"/>
      <c r="B698" s="202"/>
      <c r="C698" s="14"/>
      <c r="D698" s="195" t="s">
        <v>264</v>
      </c>
      <c r="E698" s="203" t="s">
        <v>1</v>
      </c>
      <c r="F698" s="204" t="s">
        <v>1081</v>
      </c>
      <c r="G698" s="14"/>
      <c r="H698" s="205">
        <v>178.41</v>
      </c>
      <c r="I698" s="206"/>
      <c r="J698" s="14"/>
      <c r="K698" s="14"/>
      <c r="L698" s="202"/>
      <c r="M698" s="207"/>
      <c r="N698" s="208"/>
      <c r="O698" s="208"/>
      <c r="P698" s="208"/>
      <c r="Q698" s="208"/>
      <c r="R698" s="208"/>
      <c r="S698" s="208"/>
      <c r="T698" s="209"/>
      <c r="U698" s="14"/>
      <c r="V698" s="14"/>
      <c r="W698" s="14"/>
      <c r="X698" s="14"/>
      <c r="Y698" s="14"/>
      <c r="Z698" s="14"/>
      <c r="AA698" s="14"/>
      <c r="AB698" s="14"/>
      <c r="AC698" s="14"/>
      <c r="AD698" s="14"/>
      <c r="AE698" s="14"/>
      <c r="AT698" s="203" t="s">
        <v>264</v>
      </c>
      <c r="AU698" s="203" t="s">
        <v>85</v>
      </c>
      <c r="AV698" s="14" t="s">
        <v>85</v>
      </c>
      <c r="AW698" s="14" t="s">
        <v>32</v>
      </c>
      <c r="AX698" s="14" t="s">
        <v>75</v>
      </c>
      <c r="AY698" s="203" t="s">
        <v>253</v>
      </c>
    </row>
    <row r="699" s="14" customFormat="1">
      <c r="A699" s="14"/>
      <c r="B699" s="202"/>
      <c r="C699" s="14"/>
      <c r="D699" s="195" t="s">
        <v>264</v>
      </c>
      <c r="E699" s="203" t="s">
        <v>1</v>
      </c>
      <c r="F699" s="204" t="s">
        <v>1082</v>
      </c>
      <c r="G699" s="14"/>
      <c r="H699" s="205">
        <v>51.25</v>
      </c>
      <c r="I699" s="206"/>
      <c r="J699" s="14"/>
      <c r="K699" s="14"/>
      <c r="L699" s="202"/>
      <c r="M699" s="207"/>
      <c r="N699" s="208"/>
      <c r="O699" s="208"/>
      <c r="P699" s="208"/>
      <c r="Q699" s="208"/>
      <c r="R699" s="208"/>
      <c r="S699" s="208"/>
      <c r="T699" s="209"/>
      <c r="U699" s="14"/>
      <c r="V699" s="14"/>
      <c r="W699" s="14"/>
      <c r="X699" s="14"/>
      <c r="Y699" s="14"/>
      <c r="Z699" s="14"/>
      <c r="AA699" s="14"/>
      <c r="AB699" s="14"/>
      <c r="AC699" s="14"/>
      <c r="AD699" s="14"/>
      <c r="AE699" s="14"/>
      <c r="AT699" s="203" t="s">
        <v>264</v>
      </c>
      <c r="AU699" s="203" t="s">
        <v>85</v>
      </c>
      <c r="AV699" s="14" t="s">
        <v>85</v>
      </c>
      <c r="AW699" s="14" t="s">
        <v>32</v>
      </c>
      <c r="AX699" s="14" t="s">
        <v>75</v>
      </c>
      <c r="AY699" s="203" t="s">
        <v>253</v>
      </c>
    </row>
    <row r="700" s="14" customFormat="1">
      <c r="A700" s="14"/>
      <c r="B700" s="202"/>
      <c r="C700" s="14"/>
      <c r="D700" s="195" t="s">
        <v>264</v>
      </c>
      <c r="E700" s="203" t="s">
        <v>1</v>
      </c>
      <c r="F700" s="204" t="s">
        <v>1083</v>
      </c>
      <c r="G700" s="14"/>
      <c r="H700" s="205">
        <v>28.329999999999998</v>
      </c>
      <c r="I700" s="206"/>
      <c r="J700" s="14"/>
      <c r="K700" s="14"/>
      <c r="L700" s="202"/>
      <c r="M700" s="207"/>
      <c r="N700" s="208"/>
      <c r="O700" s="208"/>
      <c r="P700" s="208"/>
      <c r="Q700" s="208"/>
      <c r="R700" s="208"/>
      <c r="S700" s="208"/>
      <c r="T700" s="209"/>
      <c r="U700" s="14"/>
      <c r="V700" s="14"/>
      <c r="W700" s="14"/>
      <c r="X700" s="14"/>
      <c r="Y700" s="14"/>
      <c r="Z700" s="14"/>
      <c r="AA700" s="14"/>
      <c r="AB700" s="14"/>
      <c r="AC700" s="14"/>
      <c r="AD700" s="14"/>
      <c r="AE700" s="14"/>
      <c r="AT700" s="203" t="s">
        <v>264</v>
      </c>
      <c r="AU700" s="203" t="s">
        <v>85</v>
      </c>
      <c r="AV700" s="14" t="s">
        <v>85</v>
      </c>
      <c r="AW700" s="14" t="s">
        <v>32</v>
      </c>
      <c r="AX700" s="14" t="s">
        <v>75</v>
      </c>
      <c r="AY700" s="203" t="s">
        <v>253</v>
      </c>
    </row>
    <row r="701" s="14" customFormat="1">
      <c r="A701" s="14"/>
      <c r="B701" s="202"/>
      <c r="C701" s="14"/>
      <c r="D701" s="195" t="s">
        <v>264</v>
      </c>
      <c r="E701" s="203" t="s">
        <v>1</v>
      </c>
      <c r="F701" s="204" t="s">
        <v>1084</v>
      </c>
      <c r="G701" s="14"/>
      <c r="H701" s="205">
        <v>23.579999999999998</v>
      </c>
      <c r="I701" s="206"/>
      <c r="J701" s="14"/>
      <c r="K701" s="14"/>
      <c r="L701" s="202"/>
      <c r="M701" s="207"/>
      <c r="N701" s="208"/>
      <c r="O701" s="208"/>
      <c r="P701" s="208"/>
      <c r="Q701" s="208"/>
      <c r="R701" s="208"/>
      <c r="S701" s="208"/>
      <c r="T701" s="209"/>
      <c r="U701" s="14"/>
      <c r="V701" s="14"/>
      <c r="W701" s="14"/>
      <c r="X701" s="14"/>
      <c r="Y701" s="14"/>
      <c r="Z701" s="14"/>
      <c r="AA701" s="14"/>
      <c r="AB701" s="14"/>
      <c r="AC701" s="14"/>
      <c r="AD701" s="14"/>
      <c r="AE701" s="14"/>
      <c r="AT701" s="203" t="s">
        <v>264</v>
      </c>
      <c r="AU701" s="203" t="s">
        <v>85</v>
      </c>
      <c r="AV701" s="14" t="s">
        <v>85</v>
      </c>
      <c r="AW701" s="14" t="s">
        <v>32</v>
      </c>
      <c r="AX701" s="14" t="s">
        <v>75</v>
      </c>
      <c r="AY701" s="203" t="s">
        <v>253</v>
      </c>
    </row>
    <row r="702" s="14" customFormat="1">
      <c r="A702" s="14"/>
      <c r="B702" s="202"/>
      <c r="C702" s="14"/>
      <c r="D702" s="195" t="s">
        <v>264</v>
      </c>
      <c r="E702" s="203" t="s">
        <v>1</v>
      </c>
      <c r="F702" s="204" t="s">
        <v>1085</v>
      </c>
      <c r="G702" s="14"/>
      <c r="H702" s="205">
        <v>17.140000000000001</v>
      </c>
      <c r="I702" s="206"/>
      <c r="J702" s="14"/>
      <c r="K702" s="14"/>
      <c r="L702" s="202"/>
      <c r="M702" s="207"/>
      <c r="N702" s="208"/>
      <c r="O702" s="208"/>
      <c r="P702" s="208"/>
      <c r="Q702" s="208"/>
      <c r="R702" s="208"/>
      <c r="S702" s="208"/>
      <c r="T702" s="209"/>
      <c r="U702" s="14"/>
      <c r="V702" s="14"/>
      <c r="W702" s="14"/>
      <c r="X702" s="14"/>
      <c r="Y702" s="14"/>
      <c r="Z702" s="14"/>
      <c r="AA702" s="14"/>
      <c r="AB702" s="14"/>
      <c r="AC702" s="14"/>
      <c r="AD702" s="14"/>
      <c r="AE702" s="14"/>
      <c r="AT702" s="203" t="s">
        <v>264</v>
      </c>
      <c r="AU702" s="203" t="s">
        <v>85</v>
      </c>
      <c r="AV702" s="14" t="s">
        <v>85</v>
      </c>
      <c r="AW702" s="14" t="s">
        <v>32</v>
      </c>
      <c r="AX702" s="14" t="s">
        <v>75</v>
      </c>
      <c r="AY702" s="203" t="s">
        <v>253</v>
      </c>
    </row>
    <row r="703" s="14" customFormat="1">
      <c r="A703" s="14"/>
      <c r="B703" s="202"/>
      <c r="C703" s="14"/>
      <c r="D703" s="195" t="s">
        <v>264</v>
      </c>
      <c r="E703" s="203" t="s">
        <v>1</v>
      </c>
      <c r="F703" s="204" t="s">
        <v>1086</v>
      </c>
      <c r="G703" s="14"/>
      <c r="H703" s="205">
        <v>51.299999999999997</v>
      </c>
      <c r="I703" s="206"/>
      <c r="J703" s="14"/>
      <c r="K703" s="14"/>
      <c r="L703" s="202"/>
      <c r="M703" s="207"/>
      <c r="N703" s="208"/>
      <c r="O703" s="208"/>
      <c r="P703" s="208"/>
      <c r="Q703" s="208"/>
      <c r="R703" s="208"/>
      <c r="S703" s="208"/>
      <c r="T703" s="209"/>
      <c r="U703" s="14"/>
      <c r="V703" s="14"/>
      <c r="W703" s="14"/>
      <c r="X703" s="14"/>
      <c r="Y703" s="14"/>
      <c r="Z703" s="14"/>
      <c r="AA703" s="14"/>
      <c r="AB703" s="14"/>
      <c r="AC703" s="14"/>
      <c r="AD703" s="14"/>
      <c r="AE703" s="14"/>
      <c r="AT703" s="203" t="s">
        <v>264</v>
      </c>
      <c r="AU703" s="203" t="s">
        <v>85</v>
      </c>
      <c r="AV703" s="14" t="s">
        <v>85</v>
      </c>
      <c r="AW703" s="14" t="s">
        <v>32</v>
      </c>
      <c r="AX703" s="14" t="s">
        <v>75</v>
      </c>
      <c r="AY703" s="203" t="s">
        <v>253</v>
      </c>
    </row>
    <row r="704" s="14" customFormat="1">
      <c r="A704" s="14"/>
      <c r="B704" s="202"/>
      <c r="C704" s="14"/>
      <c r="D704" s="195" t="s">
        <v>264</v>
      </c>
      <c r="E704" s="203" t="s">
        <v>1</v>
      </c>
      <c r="F704" s="204" t="s">
        <v>1087</v>
      </c>
      <c r="G704" s="14"/>
      <c r="H704" s="205">
        <v>35.289999999999999</v>
      </c>
      <c r="I704" s="206"/>
      <c r="J704" s="14"/>
      <c r="K704" s="14"/>
      <c r="L704" s="202"/>
      <c r="M704" s="207"/>
      <c r="N704" s="208"/>
      <c r="O704" s="208"/>
      <c r="P704" s="208"/>
      <c r="Q704" s="208"/>
      <c r="R704" s="208"/>
      <c r="S704" s="208"/>
      <c r="T704" s="209"/>
      <c r="U704" s="14"/>
      <c r="V704" s="14"/>
      <c r="W704" s="14"/>
      <c r="X704" s="14"/>
      <c r="Y704" s="14"/>
      <c r="Z704" s="14"/>
      <c r="AA704" s="14"/>
      <c r="AB704" s="14"/>
      <c r="AC704" s="14"/>
      <c r="AD704" s="14"/>
      <c r="AE704" s="14"/>
      <c r="AT704" s="203" t="s">
        <v>264</v>
      </c>
      <c r="AU704" s="203" t="s">
        <v>85</v>
      </c>
      <c r="AV704" s="14" t="s">
        <v>85</v>
      </c>
      <c r="AW704" s="14" t="s">
        <v>32</v>
      </c>
      <c r="AX704" s="14" t="s">
        <v>75</v>
      </c>
      <c r="AY704" s="203" t="s">
        <v>253</v>
      </c>
    </row>
    <row r="705" s="14" customFormat="1">
      <c r="A705" s="14"/>
      <c r="B705" s="202"/>
      <c r="C705" s="14"/>
      <c r="D705" s="195" t="s">
        <v>264</v>
      </c>
      <c r="E705" s="203" t="s">
        <v>1</v>
      </c>
      <c r="F705" s="204" t="s">
        <v>1088</v>
      </c>
      <c r="G705" s="14"/>
      <c r="H705" s="205">
        <v>30.359999999999999</v>
      </c>
      <c r="I705" s="206"/>
      <c r="J705" s="14"/>
      <c r="K705" s="14"/>
      <c r="L705" s="202"/>
      <c r="M705" s="207"/>
      <c r="N705" s="208"/>
      <c r="O705" s="208"/>
      <c r="P705" s="208"/>
      <c r="Q705" s="208"/>
      <c r="R705" s="208"/>
      <c r="S705" s="208"/>
      <c r="T705" s="209"/>
      <c r="U705" s="14"/>
      <c r="V705" s="14"/>
      <c r="W705" s="14"/>
      <c r="X705" s="14"/>
      <c r="Y705" s="14"/>
      <c r="Z705" s="14"/>
      <c r="AA705" s="14"/>
      <c r="AB705" s="14"/>
      <c r="AC705" s="14"/>
      <c r="AD705" s="14"/>
      <c r="AE705" s="14"/>
      <c r="AT705" s="203" t="s">
        <v>264</v>
      </c>
      <c r="AU705" s="203" t="s">
        <v>85</v>
      </c>
      <c r="AV705" s="14" t="s">
        <v>85</v>
      </c>
      <c r="AW705" s="14" t="s">
        <v>32</v>
      </c>
      <c r="AX705" s="14" t="s">
        <v>75</v>
      </c>
      <c r="AY705" s="203" t="s">
        <v>253</v>
      </c>
    </row>
    <row r="706" s="14" customFormat="1">
      <c r="A706" s="14"/>
      <c r="B706" s="202"/>
      <c r="C706" s="14"/>
      <c r="D706" s="195" t="s">
        <v>264</v>
      </c>
      <c r="E706" s="203" t="s">
        <v>1</v>
      </c>
      <c r="F706" s="204" t="s">
        <v>1089</v>
      </c>
      <c r="G706" s="14"/>
      <c r="H706" s="205">
        <v>30.780000000000001</v>
      </c>
      <c r="I706" s="206"/>
      <c r="J706" s="14"/>
      <c r="K706" s="14"/>
      <c r="L706" s="202"/>
      <c r="M706" s="207"/>
      <c r="N706" s="208"/>
      <c r="O706" s="208"/>
      <c r="P706" s="208"/>
      <c r="Q706" s="208"/>
      <c r="R706" s="208"/>
      <c r="S706" s="208"/>
      <c r="T706" s="209"/>
      <c r="U706" s="14"/>
      <c r="V706" s="14"/>
      <c r="W706" s="14"/>
      <c r="X706" s="14"/>
      <c r="Y706" s="14"/>
      <c r="Z706" s="14"/>
      <c r="AA706" s="14"/>
      <c r="AB706" s="14"/>
      <c r="AC706" s="14"/>
      <c r="AD706" s="14"/>
      <c r="AE706" s="14"/>
      <c r="AT706" s="203" t="s">
        <v>264</v>
      </c>
      <c r="AU706" s="203" t="s">
        <v>85</v>
      </c>
      <c r="AV706" s="14" t="s">
        <v>85</v>
      </c>
      <c r="AW706" s="14" t="s">
        <v>32</v>
      </c>
      <c r="AX706" s="14" t="s">
        <v>75</v>
      </c>
      <c r="AY706" s="203" t="s">
        <v>253</v>
      </c>
    </row>
    <row r="707" s="14" customFormat="1">
      <c r="A707" s="14"/>
      <c r="B707" s="202"/>
      <c r="C707" s="14"/>
      <c r="D707" s="195" t="s">
        <v>264</v>
      </c>
      <c r="E707" s="203" t="s">
        <v>1</v>
      </c>
      <c r="F707" s="204" t="s">
        <v>1090</v>
      </c>
      <c r="G707" s="14"/>
      <c r="H707" s="205">
        <v>30.93</v>
      </c>
      <c r="I707" s="206"/>
      <c r="J707" s="14"/>
      <c r="K707" s="14"/>
      <c r="L707" s="202"/>
      <c r="M707" s="207"/>
      <c r="N707" s="208"/>
      <c r="O707" s="208"/>
      <c r="P707" s="208"/>
      <c r="Q707" s="208"/>
      <c r="R707" s="208"/>
      <c r="S707" s="208"/>
      <c r="T707" s="209"/>
      <c r="U707" s="14"/>
      <c r="V707" s="14"/>
      <c r="W707" s="14"/>
      <c r="X707" s="14"/>
      <c r="Y707" s="14"/>
      <c r="Z707" s="14"/>
      <c r="AA707" s="14"/>
      <c r="AB707" s="14"/>
      <c r="AC707" s="14"/>
      <c r="AD707" s="14"/>
      <c r="AE707" s="14"/>
      <c r="AT707" s="203" t="s">
        <v>264</v>
      </c>
      <c r="AU707" s="203" t="s">
        <v>85</v>
      </c>
      <c r="AV707" s="14" t="s">
        <v>85</v>
      </c>
      <c r="AW707" s="14" t="s">
        <v>32</v>
      </c>
      <c r="AX707" s="14" t="s">
        <v>75</v>
      </c>
      <c r="AY707" s="203" t="s">
        <v>253</v>
      </c>
    </row>
    <row r="708" s="14" customFormat="1">
      <c r="A708" s="14"/>
      <c r="B708" s="202"/>
      <c r="C708" s="14"/>
      <c r="D708" s="195" t="s">
        <v>264</v>
      </c>
      <c r="E708" s="203" t="s">
        <v>1</v>
      </c>
      <c r="F708" s="204" t="s">
        <v>1091</v>
      </c>
      <c r="G708" s="14"/>
      <c r="H708" s="205">
        <v>31.719999999999999</v>
      </c>
      <c r="I708" s="206"/>
      <c r="J708" s="14"/>
      <c r="K708" s="14"/>
      <c r="L708" s="202"/>
      <c r="M708" s="207"/>
      <c r="N708" s="208"/>
      <c r="O708" s="208"/>
      <c r="P708" s="208"/>
      <c r="Q708" s="208"/>
      <c r="R708" s="208"/>
      <c r="S708" s="208"/>
      <c r="T708" s="209"/>
      <c r="U708" s="14"/>
      <c r="V708" s="14"/>
      <c r="W708" s="14"/>
      <c r="X708" s="14"/>
      <c r="Y708" s="14"/>
      <c r="Z708" s="14"/>
      <c r="AA708" s="14"/>
      <c r="AB708" s="14"/>
      <c r="AC708" s="14"/>
      <c r="AD708" s="14"/>
      <c r="AE708" s="14"/>
      <c r="AT708" s="203" t="s">
        <v>264</v>
      </c>
      <c r="AU708" s="203" t="s">
        <v>85</v>
      </c>
      <c r="AV708" s="14" t="s">
        <v>85</v>
      </c>
      <c r="AW708" s="14" t="s">
        <v>32</v>
      </c>
      <c r="AX708" s="14" t="s">
        <v>75</v>
      </c>
      <c r="AY708" s="203" t="s">
        <v>253</v>
      </c>
    </row>
    <row r="709" s="14" customFormat="1">
      <c r="A709" s="14"/>
      <c r="B709" s="202"/>
      <c r="C709" s="14"/>
      <c r="D709" s="195" t="s">
        <v>264</v>
      </c>
      <c r="E709" s="203" t="s">
        <v>1</v>
      </c>
      <c r="F709" s="204" t="s">
        <v>1092</v>
      </c>
      <c r="G709" s="14"/>
      <c r="H709" s="205">
        <v>29.870000000000001</v>
      </c>
      <c r="I709" s="206"/>
      <c r="J709" s="14"/>
      <c r="K709" s="14"/>
      <c r="L709" s="202"/>
      <c r="M709" s="207"/>
      <c r="N709" s="208"/>
      <c r="O709" s="208"/>
      <c r="P709" s="208"/>
      <c r="Q709" s="208"/>
      <c r="R709" s="208"/>
      <c r="S709" s="208"/>
      <c r="T709" s="209"/>
      <c r="U709" s="14"/>
      <c r="V709" s="14"/>
      <c r="W709" s="14"/>
      <c r="X709" s="14"/>
      <c r="Y709" s="14"/>
      <c r="Z709" s="14"/>
      <c r="AA709" s="14"/>
      <c r="AB709" s="14"/>
      <c r="AC709" s="14"/>
      <c r="AD709" s="14"/>
      <c r="AE709" s="14"/>
      <c r="AT709" s="203" t="s">
        <v>264</v>
      </c>
      <c r="AU709" s="203" t="s">
        <v>85</v>
      </c>
      <c r="AV709" s="14" t="s">
        <v>85</v>
      </c>
      <c r="AW709" s="14" t="s">
        <v>32</v>
      </c>
      <c r="AX709" s="14" t="s">
        <v>75</v>
      </c>
      <c r="AY709" s="203" t="s">
        <v>253</v>
      </c>
    </row>
    <row r="710" s="14" customFormat="1">
      <c r="A710" s="14"/>
      <c r="B710" s="202"/>
      <c r="C710" s="14"/>
      <c r="D710" s="195" t="s">
        <v>264</v>
      </c>
      <c r="E710" s="203" t="s">
        <v>1</v>
      </c>
      <c r="F710" s="204" t="s">
        <v>1093</v>
      </c>
      <c r="G710" s="14"/>
      <c r="H710" s="205">
        <v>30.93</v>
      </c>
      <c r="I710" s="206"/>
      <c r="J710" s="14"/>
      <c r="K710" s="14"/>
      <c r="L710" s="202"/>
      <c r="M710" s="207"/>
      <c r="N710" s="208"/>
      <c r="O710" s="208"/>
      <c r="P710" s="208"/>
      <c r="Q710" s="208"/>
      <c r="R710" s="208"/>
      <c r="S710" s="208"/>
      <c r="T710" s="209"/>
      <c r="U710" s="14"/>
      <c r="V710" s="14"/>
      <c r="W710" s="14"/>
      <c r="X710" s="14"/>
      <c r="Y710" s="14"/>
      <c r="Z710" s="14"/>
      <c r="AA710" s="14"/>
      <c r="AB710" s="14"/>
      <c r="AC710" s="14"/>
      <c r="AD710" s="14"/>
      <c r="AE710" s="14"/>
      <c r="AT710" s="203" t="s">
        <v>264</v>
      </c>
      <c r="AU710" s="203" t="s">
        <v>85</v>
      </c>
      <c r="AV710" s="14" t="s">
        <v>85</v>
      </c>
      <c r="AW710" s="14" t="s">
        <v>32</v>
      </c>
      <c r="AX710" s="14" t="s">
        <v>75</v>
      </c>
      <c r="AY710" s="203" t="s">
        <v>253</v>
      </c>
    </row>
    <row r="711" s="14" customFormat="1">
      <c r="A711" s="14"/>
      <c r="B711" s="202"/>
      <c r="C711" s="14"/>
      <c r="D711" s="195" t="s">
        <v>264</v>
      </c>
      <c r="E711" s="203" t="s">
        <v>1</v>
      </c>
      <c r="F711" s="204" t="s">
        <v>1094</v>
      </c>
      <c r="G711" s="14"/>
      <c r="H711" s="205">
        <v>30.760000000000002</v>
      </c>
      <c r="I711" s="206"/>
      <c r="J711" s="14"/>
      <c r="K711" s="14"/>
      <c r="L711" s="202"/>
      <c r="M711" s="207"/>
      <c r="N711" s="208"/>
      <c r="O711" s="208"/>
      <c r="P711" s="208"/>
      <c r="Q711" s="208"/>
      <c r="R711" s="208"/>
      <c r="S711" s="208"/>
      <c r="T711" s="209"/>
      <c r="U711" s="14"/>
      <c r="V711" s="14"/>
      <c r="W711" s="14"/>
      <c r="X711" s="14"/>
      <c r="Y711" s="14"/>
      <c r="Z711" s="14"/>
      <c r="AA711" s="14"/>
      <c r="AB711" s="14"/>
      <c r="AC711" s="14"/>
      <c r="AD711" s="14"/>
      <c r="AE711" s="14"/>
      <c r="AT711" s="203" t="s">
        <v>264</v>
      </c>
      <c r="AU711" s="203" t="s">
        <v>85</v>
      </c>
      <c r="AV711" s="14" t="s">
        <v>85</v>
      </c>
      <c r="AW711" s="14" t="s">
        <v>32</v>
      </c>
      <c r="AX711" s="14" t="s">
        <v>75</v>
      </c>
      <c r="AY711" s="203" t="s">
        <v>253</v>
      </c>
    </row>
    <row r="712" s="14" customFormat="1">
      <c r="A712" s="14"/>
      <c r="B712" s="202"/>
      <c r="C712" s="14"/>
      <c r="D712" s="195" t="s">
        <v>264</v>
      </c>
      <c r="E712" s="203" t="s">
        <v>1</v>
      </c>
      <c r="F712" s="204" t="s">
        <v>1095</v>
      </c>
      <c r="G712" s="14"/>
      <c r="H712" s="205">
        <v>30.780000000000001</v>
      </c>
      <c r="I712" s="206"/>
      <c r="J712" s="14"/>
      <c r="K712" s="14"/>
      <c r="L712" s="202"/>
      <c r="M712" s="207"/>
      <c r="N712" s="208"/>
      <c r="O712" s="208"/>
      <c r="P712" s="208"/>
      <c r="Q712" s="208"/>
      <c r="R712" s="208"/>
      <c r="S712" s="208"/>
      <c r="T712" s="209"/>
      <c r="U712" s="14"/>
      <c r="V712" s="14"/>
      <c r="W712" s="14"/>
      <c r="X712" s="14"/>
      <c r="Y712" s="14"/>
      <c r="Z712" s="14"/>
      <c r="AA712" s="14"/>
      <c r="AB712" s="14"/>
      <c r="AC712" s="14"/>
      <c r="AD712" s="14"/>
      <c r="AE712" s="14"/>
      <c r="AT712" s="203" t="s">
        <v>264</v>
      </c>
      <c r="AU712" s="203" t="s">
        <v>85</v>
      </c>
      <c r="AV712" s="14" t="s">
        <v>85</v>
      </c>
      <c r="AW712" s="14" t="s">
        <v>32</v>
      </c>
      <c r="AX712" s="14" t="s">
        <v>75</v>
      </c>
      <c r="AY712" s="203" t="s">
        <v>253</v>
      </c>
    </row>
    <row r="713" s="14" customFormat="1">
      <c r="A713" s="14"/>
      <c r="B713" s="202"/>
      <c r="C713" s="14"/>
      <c r="D713" s="195" t="s">
        <v>264</v>
      </c>
      <c r="E713" s="203" t="s">
        <v>1</v>
      </c>
      <c r="F713" s="204" t="s">
        <v>1096</v>
      </c>
      <c r="G713" s="14"/>
      <c r="H713" s="205">
        <v>22.25</v>
      </c>
      <c r="I713" s="206"/>
      <c r="J713" s="14"/>
      <c r="K713" s="14"/>
      <c r="L713" s="202"/>
      <c r="M713" s="207"/>
      <c r="N713" s="208"/>
      <c r="O713" s="208"/>
      <c r="P713" s="208"/>
      <c r="Q713" s="208"/>
      <c r="R713" s="208"/>
      <c r="S713" s="208"/>
      <c r="T713" s="209"/>
      <c r="U713" s="14"/>
      <c r="V713" s="14"/>
      <c r="W713" s="14"/>
      <c r="X713" s="14"/>
      <c r="Y713" s="14"/>
      <c r="Z713" s="14"/>
      <c r="AA713" s="14"/>
      <c r="AB713" s="14"/>
      <c r="AC713" s="14"/>
      <c r="AD713" s="14"/>
      <c r="AE713" s="14"/>
      <c r="AT713" s="203" t="s">
        <v>264</v>
      </c>
      <c r="AU713" s="203" t="s">
        <v>85</v>
      </c>
      <c r="AV713" s="14" t="s">
        <v>85</v>
      </c>
      <c r="AW713" s="14" t="s">
        <v>32</v>
      </c>
      <c r="AX713" s="14" t="s">
        <v>75</v>
      </c>
      <c r="AY713" s="203" t="s">
        <v>253</v>
      </c>
    </row>
    <row r="714" s="16" customFormat="1">
      <c r="A714" s="16"/>
      <c r="B714" s="228"/>
      <c r="C714" s="16"/>
      <c r="D714" s="195" t="s">
        <v>264</v>
      </c>
      <c r="E714" s="229" t="s">
        <v>1</v>
      </c>
      <c r="F714" s="230" t="s">
        <v>1078</v>
      </c>
      <c r="G714" s="16"/>
      <c r="H714" s="231">
        <v>653.67999999999995</v>
      </c>
      <c r="I714" s="232"/>
      <c r="J714" s="16"/>
      <c r="K714" s="16"/>
      <c r="L714" s="228"/>
      <c r="M714" s="233"/>
      <c r="N714" s="234"/>
      <c r="O714" s="234"/>
      <c r="P714" s="234"/>
      <c r="Q714" s="234"/>
      <c r="R714" s="234"/>
      <c r="S714" s="234"/>
      <c r="T714" s="235"/>
      <c r="U714" s="16"/>
      <c r="V714" s="16"/>
      <c r="W714" s="16"/>
      <c r="X714" s="16"/>
      <c r="Y714" s="16"/>
      <c r="Z714" s="16"/>
      <c r="AA714" s="16"/>
      <c r="AB714" s="16"/>
      <c r="AC714" s="16"/>
      <c r="AD714" s="16"/>
      <c r="AE714" s="16"/>
      <c r="AT714" s="229" t="s">
        <v>264</v>
      </c>
      <c r="AU714" s="229" t="s">
        <v>85</v>
      </c>
      <c r="AV714" s="16" t="s">
        <v>93</v>
      </c>
      <c r="AW714" s="16" t="s">
        <v>32</v>
      </c>
      <c r="AX714" s="16" t="s">
        <v>75</v>
      </c>
      <c r="AY714" s="229" t="s">
        <v>253</v>
      </c>
    </row>
    <row r="715" s="15" customFormat="1">
      <c r="A715" s="15"/>
      <c r="B715" s="210"/>
      <c r="C715" s="15"/>
      <c r="D715" s="195" t="s">
        <v>264</v>
      </c>
      <c r="E715" s="211" t="s">
        <v>1</v>
      </c>
      <c r="F715" s="212" t="s">
        <v>268</v>
      </c>
      <c r="G715" s="15"/>
      <c r="H715" s="213">
        <v>1210.1299999999997</v>
      </c>
      <c r="I715" s="214"/>
      <c r="J715" s="15"/>
      <c r="K715" s="15"/>
      <c r="L715" s="210"/>
      <c r="M715" s="215"/>
      <c r="N715" s="216"/>
      <c r="O715" s="216"/>
      <c r="P715" s="216"/>
      <c r="Q715" s="216"/>
      <c r="R715" s="216"/>
      <c r="S715" s="216"/>
      <c r="T715" s="217"/>
      <c r="U715" s="15"/>
      <c r="V715" s="15"/>
      <c r="W715" s="15"/>
      <c r="X715" s="15"/>
      <c r="Y715" s="15"/>
      <c r="Z715" s="15"/>
      <c r="AA715" s="15"/>
      <c r="AB715" s="15"/>
      <c r="AC715" s="15"/>
      <c r="AD715" s="15"/>
      <c r="AE715" s="15"/>
      <c r="AT715" s="211" t="s">
        <v>264</v>
      </c>
      <c r="AU715" s="211" t="s">
        <v>85</v>
      </c>
      <c r="AV715" s="15" t="s">
        <v>109</v>
      </c>
      <c r="AW715" s="15" t="s">
        <v>32</v>
      </c>
      <c r="AX715" s="15" t="s">
        <v>82</v>
      </c>
      <c r="AY715" s="211" t="s">
        <v>253</v>
      </c>
    </row>
    <row r="716" s="2" customFormat="1" ht="16.5" customHeight="1">
      <c r="A716" s="38"/>
      <c r="B716" s="180"/>
      <c r="C716" s="181" t="s">
        <v>1097</v>
      </c>
      <c r="D716" s="181" t="s">
        <v>258</v>
      </c>
      <c r="E716" s="182" t="s">
        <v>1098</v>
      </c>
      <c r="F716" s="183" t="s">
        <v>1099</v>
      </c>
      <c r="G716" s="184" t="s">
        <v>279</v>
      </c>
      <c r="H716" s="185">
        <v>1210.1300000000001</v>
      </c>
      <c r="I716" s="186"/>
      <c r="J716" s="187">
        <f>ROUND(I716*H716,2)</f>
        <v>0</v>
      </c>
      <c r="K716" s="183" t="s">
        <v>262</v>
      </c>
      <c r="L716" s="39"/>
      <c r="M716" s="188" t="s">
        <v>1</v>
      </c>
      <c r="N716" s="189" t="s">
        <v>40</v>
      </c>
      <c r="O716" s="77"/>
      <c r="P716" s="190">
        <f>O716*H716</f>
        <v>0</v>
      </c>
      <c r="Q716" s="190">
        <v>0</v>
      </c>
      <c r="R716" s="190">
        <f>Q716*H716</f>
        <v>0</v>
      </c>
      <c r="S716" s="190">
        <v>0</v>
      </c>
      <c r="T716" s="191">
        <f>S716*H716</f>
        <v>0</v>
      </c>
      <c r="U716" s="38"/>
      <c r="V716" s="38"/>
      <c r="W716" s="38"/>
      <c r="X716" s="38"/>
      <c r="Y716" s="38"/>
      <c r="Z716" s="38"/>
      <c r="AA716" s="38"/>
      <c r="AB716" s="38"/>
      <c r="AC716" s="38"/>
      <c r="AD716" s="38"/>
      <c r="AE716" s="38"/>
      <c r="AR716" s="192" t="s">
        <v>335</v>
      </c>
      <c r="AT716" s="192" t="s">
        <v>258</v>
      </c>
      <c r="AU716" s="192" t="s">
        <v>85</v>
      </c>
      <c r="AY716" s="19" t="s">
        <v>253</v>
      </c>
      <c r="BE716" s="193">
        <f>IF(N716="základní",J716,0)</f>
        <v>0</v>
      </c>
      <c r="BF716" s="193">
        <f>IF(N716="snížená",J716,0)</f>
        <v>0</v>
      </c>
      <c r="BG716" s="193">
        <f>IF(N716="zákl. přenesená",J716,0)</f>
        <v>0</v>
      </c>
      <c r="BH716" s="193">
        <f>IF(N716="sníž. přenesená",J716,0)</f>
        <v>0</v>
      </c>
      <c r="BI716" s="193">
        <f>IF(N716="nulová",J716,0)</f>
        <v>0</v>
      </c>
      <c r="BJ716" s="19" t="s">
        <v>82</v>
      </c>
      <c r="BK716" s="193">
        <f>ROUND(I716*H716,2)</f>
        <v>0</v>
      </c>
      <c r="BL716" s="19" t="s">
        <v>335</v>
      </c>
      <c r="BM716" s="192" t="s">
        <v>1100</v>
      </c>
    </row>
    <row r="717" s="2" customFormat="1" ht="24.15" customHeight="1">
      <c r="A717" s="38"/>
      <c r="B717" s="180"/>
      <c r="C717" s="181" t="s">
        <v>1101</v>
      </c>
      <c r="D717" s="181" t="s">
        <v>258</v>
      </c>
      <c r="E717" s="182" t="s">
        <v>1102</v>
      </c>
      <c r="F717" s="183" t="s">
        <v>1103</v>
      </c>
      <c r="G717" s="184" t="s">
        <v>279</v>
      </c>
      <c r="H717" s="185">
        <v>1210.1300000000001</v>
      </c>
      <c r="I717" s="186"/>
      <c r="J717" s="187">
        <f>ROUND(I717*H717,2)</f>
        <v>0</v>
      </c>
      <c r="K717" s="183" t="s">
        <v>262</v>
      </c>
      <c r="L717" s="39"/>
      <c r="M717" s="188" t="s">
        <v>1</v>
      </c>
      <c r="N717" s="189" t="s">
        <v>40</v>
      </c>
      <c r="O717" s="77"/>
      <c r="P717" s="190">
        <f>O717*H717</f>
        <v>0</v>
      </c>
      <c r="Q717" s="190">
        <v>3.0000000000000001E-05</v>
      </c>
      <c r="R717" s="190">
        <f>Q717*H717</f>
        <v>0.036303900000000007</v>
      </c>
      <c r="S717" s="190">
        <v>0</v>
      </c>
      <c r="T717" s="191">
        <f>S717*H717</f>
        <v>0</v>
      </c>
      <c r="U717" s="38"/>
      <c r="V717" s="38"/>
      <c r="W717" s="38"/>
      <c r="X717" s="38"/>
      <c r="Y717" s="38"/>
      <c r="Z717" s="38"/>
      <c r="AA717" s="38"/>
      <c r="AB717" s="38"/>
      <c r="AC717" s="38"/>
      <c r="AD717" s="38"/>
      <c r="AE717" s="38"/>
      <c r="AR717" s="192" t="s">
        <v>335</v>
      </c>
      <c r="AT717" s="192" t="s">
        <v>258</v>
      </c>
      <c r="AU717" s="192" t="s">
        <v>85</v>
      </c>
      <c r="AY717" s="19" t="s">
        <v>253</v>
      </c>
      <c r="BE717" s="193">
        <f>IF(N717="základní",J717,0)</f>
        <v>0</v>
      </c>
      <c r="BF717" s="193">
        <f>IF(N717="snížená",J717,0)</f>
        <v>0</v>
      </c>
      <c r="BG717" s="193">
        <f>IF(N717="zákl. přenesená",J717,0)</f>
        <v>0</v>
      </c>
      <c r="BH717" s="193">
        <f>IF(N717="sníž. přenesená",J717,0)</f>
        <v>0</v>
      </c>
      <c r="BI717" s="193">
        <f>IF(N717="nulová",J717,0)</f>
        <v>0</v>
      </c>
      <c r="BJ717" s="19" t="s">
        <v>82</v>
      </c>
      <c r="BK717" s="193">
        <f>ROUND(I717*H717,2)</f>
        <v>0</v>
      </c>
      <c r="BL717" s="19" t="s">
        <v>335</v>
      </c>
      <c r="BM717" s="192" t="s">
        <v>1104</v>
      </c>
    </row>
    <row r="718" s="2" customFormat="1" ht="33" customHeight="1">
      <c r="A718" s="38"/>
      <c r="B718" s="180"/>
      <c r="C718" s="181" t="s">
        <v>1105</v>
      </c>
      <c r="D718" s="181" t="s">
        <v>258</v>
      </c>
      <c r="E718" s="182" t="s">
        <v>1106</v>
      </c>
      <c r="F718" s="183" t="s">
        <v>1107</v>
      </c>
      <c r="G718" s="184" t="s">
        <v>279</v>
      </c>
      <c r="H718" s="185">
        <v>1210.1300000000001</v>
      </c>
      <c r="I718" s="186"/>
      <c r="J718" s="187">
        <f>ROUND(I718*H718,2)</f>
        <v>0</v>
      </c>
      <c r="K718" s="183" t="s">
        <v>262</v>
      </c>
      <c r="L718" s="39"/>
      <c r="M718" s="188" t="s">
        <v>1</v>
      </c>
      <c r="N718" s="189" t="s">
        <v>40</v>
      </c>
      <c r="O718" s="77"/>
      <c r="P718" s="190">
        <f>O718*H718</f>
        <v>0</v>
      </c>
      <c r="Q718" s="190">
        <v>0.0044999999999999997</v>
      </c>
      <c r="R718" s="190">
        <f>Q718*H718</f>
        <v>5.4455850000000003</v>
      </c>
      <c r="S718" s="190">
        <v>0</v>
      </c>
      <c r="T718" s="191">
        <f>S718*H718</f>
        <v>0</v>
      </c>
      <c r="U718" s="38"/>
      <c r="V718" s="38"/>
      <c r="W718" s="38"/>
      <c r="X718" s="38"/>
      <c r="Y718" s="38"/>
      <c r="Z718" s="38"/>
      <c r="AA718" s="38"/>
      <c r="AB718" s="38"/>
      <c r="AC718" s="38"/>
      <c r="AD718" s="38"/>
      <c r="AE718" s="38"/>
      <c r="AR718" s="192" t="s">
        <v>335</v>
      </c>
      <c r="AT718" s="192" t="s">
        <v>258</v>
      </c>
      <c r="AU718" s="192" t="s">
        <v>85</v>
      </c>
      <c r="AY718" s="19" t="s">
        <v>253</v>
      </c>
      <c r="BE718" s="193">
        <f>IF(N718="základní",J718,0)</f>
        <v>0</v>
      </c>
      <c r="BF718" s="193">
        <f>IF(N718="snížená",J718,0)</f>
        <v>0</v>
      </c>
      <c r="BG718" s="193">
        <f>IF(N718="zákl. přenesená",J718,0)</f>
        <v>0</v>
      </c>
      <c r="BH718" s="193">
        <f>IF(N718="sníž. přenesená",J718,0)</f>
        <v>0</v>
      </c>
      <c r="BI718" s="193">
        <f>IF(N718="nulová",J718,0)</f>
        <v>0</v>
      </c>
      <c r="BJ718" s="19" t="s">
        <v>82</v>
      </c>
      <c r="BK718" s="193">
        <f>ROUND(I718*H718,2)</f>
        <v>0</v>
      </c>
      <c r="BL718" s="19" t="s">
        <v>335</v>
      </c>
      <c r="BM718" s="192" t="s">
        <v>1108</v>
      </c>
    </row>
    <row r="719" s="13" customFormat="1">
      <c r="A719" s="13"/>
      <c r="B719" s="194"/>
      <c r="C719" s="13"/>
      <c r="D719" s="195" t="s">
        <v>264</v>
      </c>
      <c r="E719" s="196" t="s">
        <v>1</v>
      </c>
      <c r="F719" s="197" t="s">
        <v>265</v>
      </c>
      <c r="G719" s="13"/>
      <c r="H719" s="196" t="s">
        <v>1</v>
      </c>
      <c r="I719" s="198"/>
      <c r="J719" s="13"/>
      <c r="K719" s="13"/>
      <c r="L719" s="194"/>
      <c r="M719" s="199"/>
      <c r="N719" s="200"/>
      <c r="O719" s="200"/>
      <c r="P719" s="200"/>
      <c r="Q719" s="200"/>
      <c r="R719" s="200"/>
      <c r="S719" s="200"/>
      <c r="T719" s="201"/>
      <c r="U719" s="13"/>
      <c r="V719" s="13"/>
      <c r="W719" s="13"/>
      <c r="X719" s="13"/>
      <c r="Y719" s="13"/>
      <c r="Z719" s="13"/>
      <c r="AA719" s="13"/>
      <c r="AB719" s="13"/>
      <c r="AC719" s="13"/>
      <c r="AD719" s="13"/>
      <c r="AE719" s="13"/>
      <c r="AT719" s="196" t="s">
        <v>264</v>
      </c>
      <c r="AU719" s="196" t="s">
        <v>85</v>
      </c>
      <c r="AV719" s="13" t="s">
        <v>82</v>
      </c>
      <c r="AW719" s="13" t="s">
        <v>32</v>
      </c>
      <c r="AX719" s="13" t="s">
        <v>75</v>
      </c>
      <c r="AY719" s="196" t="s">
        <v>253</v>
      </c>
    </row>
    <row r="720" s="13" customFormat="1">
      <c r="A720" s="13"/>
      <c r="B720" s="194"/>
      <c r="C720" s="13"/>
      <c r="D720" s="195" t="s">
        <v>264</v>
      </c>
      <c r="E720" s="196" t="s">
        <v>1</v>
      </c>
      <c r="F720" s="197" t="s">
        <v>287</v>
      </c>
      <c r="G720" s="13"/>
      <c r="H720" s="196" t="s">
        <v>1</v>
      </c>
      <c r="I720" s="198"/>
      <c r="J720" s="13"/>
      <c r="K720" s="13"/>
      <c r="L720" s="194"/>
      <c r="M720" s="199"/>
      <c r="N720" s="200"/>
      <c r="O720" s="200"/>
      <c r="P720" s="200"/>
      <c r="Q720" s="200"/>
      <c r="R720" s="200"/>
      <c r="S720" s="200"/>
      <c r="T720" s="201"/>
      <c r="U720" s="13"/>
      <c r="V720" s="13"/>
      <c r="W720" s="13"/>
      <c r="X720" s="13"/>
      <c r="Y720" s="13"/>
      <c r="Z720" s="13"/>
      <c r="AA720" s="13"/>
      <c r="AB720" s="13"/>
      <c r="AC720" s="13"/>
      <c r="AD720" s="13"/>
      <c r="AE720" s="13"/>
      <c r="AT720" s="196" t="s">
        <v>264</v>
      </c>
      <c r="AU720" s="196" t="s">
        <v>85</v>
      </c>
      <c r="AV720" s="13" t="s">
        <v>82</v>
      </c>
      <c r="AW720" s="13" t="s">
        <v>32</v>
      </c>
      <c r="AX720" s="13" t="s">
        <v>75</v>
      </c>
      <c r="AY720" s="196" t="s">
        <v>253</v>
      </c>
    </row>
    <row r="721" s="14" customFormat="1">
      <c r="A721" s="14"/>
      <c r="B721" s="202"/>
      <c r="C721" s="14"/>
      <c r="D721" s="195" t="s">
        <v>264</v>
      </c>
      <c r="E721" s="203" t="s">
        <v>1</v>
      </c>
      <c r="F721" s="204" t="s">
        <v>288</v>
      </c>
      <c r="G721" s="14"/>
      <c r="H721" s="205">
        <v>540.13999999999999</v>
      </c>
      <c r="I721" s="206"/>
      <c r="J721" s="14"/>
      <c r="K721" s="14"/>
      <c r="L721" s="202"/>
      <c r="M721" s="207"/>
      <c r="N721" s="208"/>
      <c r="O721" s="208"/>
      <c r="P721" s="208"/>
      <c r="Q721" s="208"/>
      <c r="R721" s="208"/>
      <c r="S721" s="208"/>
      <c r="T721" s="209"/>
      <c r="U721" s="14"/>
      <c r="V721" s="14"/>
      <c r="W721" s="14"/>
      <c r="X721" s="14"/>
      <c r="Y721" s="14"/>
      <c r="Z721" s="14"/>
      <c r="AA721" s="14"/>
      <c r="AB721" s="14"/>
      <c r="AC721" s="14"/>
      <c r="AD721" s="14"/>
      <c r="AE721" s="14"/>
      <c r="AT721" s="203" t="s">
        <v>264</v>
      </c>
      <c r="AU721" s="203" t="s">
        <v>85</v>
      </c>
      <c r="AV721" s="14" t="s">
        <v>85</v>
      </c>
      <c r="AW721" s="14" t="s">
        <v>32</v>
      </c>
      <c r="AX721" s="14" t="s">
        <v>75</v>
      </c>
      <c r="AY721" s="203" t="s">
        <v>253</v>
      </c>
    </row>
    <row r="722" s="13" customFormat="1">
      <c r="A722" s="13"/>
      <c r="B722" s="194"/>
      <c r="C722" s="13"/>
      <c r="D722" s="195" t="s">
        <v>264</v>
      </c>
      <c r="E722" s="196" t="s">
        <v>1</v>
      </c>
      <c r="F722" s="197" t="s">
        <v>295</v>
      </c>
      <c r="G722" s="13"/>
      <c r="H722" s="196" t="s">
        <v>1</v>
      </c>
      <c r="I722" s="198"/>
      <c r="J722" s="13"/>
      <c r="K722" s="13"/>
      <c r="L722" s="194"/>
      <c r="M722" s="199"/>
      <c r="N722" s="200"/>
      <c r="O722" s="200"/>
      <c r="P722" s="200"/>
      <c r="Q722" s="200"/>
      <c r="R722" s="200"/>
      <c r="S722" s="200"/>
      <c r="T722" s="201"/>
      <c r="U722" s="13"/>
      <c r="V722" s="13"/>
      <c r="W722" s="13"/>
      <c r="X722" s="13"/>
      <c r="Y722" s="13"/>
      <c r="Z722" s="13"/>
      <c r="AA722" s="13"/>
      <c r="AB722" s="13"/>
      <c r="AC722" s="13"/>
      <c r="AD722" s="13"/>
      <c r="AE722" s="13"/>
      <c r="AT722" s="196" t="s">
        <v>264</v>
      </c>
      <c r="AU722" s="196" t="s">
        <v>85</v>
      </c>
      <c r="AV722" s="13" t="s">
        <v>82</v>
      </c>
      <c r="AW722" s="13" t="s">
        <v>32</v>
      </c>
      <c r="AX722" s="13" t="s">
        <v>75</v>
      </c>
      <c r="AY722" s="196" t="s">
        <v>253</v>
      </c>
    </row>
    <row r="723" s="14" customFormat="1">
      <c r="A723" s="14"/>
      <c r="B723" s="202"/>
      <c r="C723" s="14"/>
      <c r="D723" s="195" t="s">
        <v>264</v>
      </c>
      <c r="E723" s="203" t="s">
        <v>1</v>
      </c>
      <c r="F723" s="204" t="s">
        <v>296</v>
      </c>
      <c r="G723" s="14"/>
      <c r="H723" s="205">
        <v>16.309999999999999</v>
      </c>
      <c r="I723" s="206"/>
      <c r="J723" s="14"/>
      <c r="K723" s="14"/>
      <c r="L723" s="202"/>
      <c r="M723" s="207"/>
      <c r="N723" s="208"/>
      <c r="O723" s="208"/>
      <c r="P723" s="208"/>
      <c r="Q723" s="208"/>
      <c r="R723" s="208"/>
      <c r="S723" s="208"/>
      <c r="T723" s="209"/>
      <c r="U723" s="14"/>
      <c r="V723" s="14"/>
      <c r="W723" s="14"/>
      <c r="X723" s="14"/>
      <c r="Y723" s="14"/>
      <c r="Z723" s="14"/>
      <c r="AA723" s="14"/>
      <c r="AB723" s="14"/>
      <c r="AC723" s="14"/>
      <c r="AD723" s="14"/>
      <c r="AE723" s="14"/>
      <c r="AT723" s="203" t="s">
        <v>264</v>
      </c>
      <c r="AU723" s="203" t="s">
        <v>85</v>
      </c>
      <c r="AV723" s="14" t="s">
        <v>85</v>
      </c>
      <c r="AW723" s="14" t="s">
        <v>32</v>
      </c>
      <c r="AX723" s="14" t="s">
        <v>75</v>
      </c>
      <c r="AY723" s="203" t="s">
        <v>253</v>
      </c>
    </row>
    <row r="724" s="13" customFormat="1">
      <c r="A724" s="13"/>
      <c r="B724" s="194"/>
      <c r="C724" s="13"/>
      <c r="D724" s="195" t="s">
        <v>264</v>
      </c>
      <c r="E724" s="196" t="s">
        <v>1</v>
      </c>
      <c r="F724" s="197" t="s">
        <v>289</v>
      </c>
      <c r="G724" s="13"/>
      <c r="H724" s="196" t="s">
        <v>1</v>
      </c>
      <c r="I724" s="198"/>
      <c r="J724" s="13"/>
      <c r="K724" s="13"/>
      <c r="L724" s="194"/>
      <c r="M724" s="199"/>
      <c r="N724" s="200"/>
      <c r="O724" s="200"/>
      <c r="P724" s="200"/>
      <c r="Q724" s="200"/>
      <c r="R724" s="200"/>
      <c r="S724" s="200"/>
      <c r="T724" s="201"/>
      <c r="U724" s="13"/>
      <c r="V724" s="13"/>
      <c r="W724" s="13"/>
      <c r="X724" s="13"/>
      <c r="Y724" s="13"/>
      <c r="Z724" s="13"/>
      <c r="AA724" s="13"/>
      <c r="AB724" s="13"/>
      <c r="AC724" s="13"/>
      <c r="AD724" s="13"/>
      <c r="AE724" s="13"/>
      <c r="AT724" s="196" t="s">
        <v>264</v>
      </c>
      <c r="AU724" s="196" t="s">
        <v>85</v>
      </c>
      <c r="AV724" s="13" t="s">
        <v>82</v>
      </c>
      <c r="AW724" s="13" t="s">
        <v>32</v>
      </c>
      <c r="AX724" s="13" t="s">
        <v>75</v>
      </c>
      <c r="AY724" s="196" t="s">
        <v>253</v>
      </c>
    </row>
    <row r="725" s="14" customFormat="1">
      <c r="A725" s="14"/>
      <c r="B725" s="202"/>
      <c r="C725" s="14"/>
      <c r="D725" s="195" t="s">
        <v>264</v>
      </c>
      <c r="E725" s="203" t="s">
        <v>1</v>
      </c>
      <c r="F725" s="204" t="s">
        <v>290</v>
      </c>
      <c r="G725" s="14"/>
      <c r="H725" s="205">
        <v>653.67999999999995</v>
      </c>
      <c r="I725" s="206"/>
      <c r="J725" s="14"/>
      <c r="K725" s="14"/>
      <c r="L725" s="202"/>
      <c r="M725" s="207"/>
      <c r="N725" s="208"/>
      <c r="O725" s="208"/>
      <c r="P725" s="208"/>
      <c r="Q725" s="208"/>
      <c r="R725" s="208"/>
      <c r="S725" s="208"/>
      <c r="T725" s="209"/>
      <c r="U725" s="14"/>
      <c r="V725" s="14"/>
      <c r="W725" s="14"/>
      <c r="X725" s="14"/>
      <c r="Y725" s="14"/>
      <c r="Z725" s="14"/>
      <c r="AA725" s="14"/>
      <c r="AB725" s="14"/>
      <c r="AC725" s="14"/>
      <c r="AD725" s="14"/>
      <c r="AE725" s="14"/>
      <c r="AT725" s="203" t="s">
        <v>264</v>
      </c>
      <c r="AU725" s="203" t="s">
        <v>85</v>
      </c>
      <c r="AV725" s="14" t="s">
        <v>85</v>
      </c>
      <c r="AW725" s="14" t="s">
        <v>32</v>
      </c>
      <c r="AX725" s="14" t="s">
        <v>75</v>
      </c>
      <c r="AY725" s="203" t="s">
        <v>253</v>
      </c>
    </row>
    <row r="726" s="15" customFormat="1">
      <c r="A726" s="15"/>
      <c r="B726" s="210"/>
      <c r="C726" s="15"/>
      <c r="D726" s="195" t="s">
        <v>264</v>
      </c>
      <c r="E726" s="211" t="s">
        <v>1</v>
      </c>
      <c r="F726" s="212" t="s">
        <v>268</v>
      </c>
      <c r="G726" s="15"/>
      <c r="H726" s="213">
        <v>1210.1299999999999</v>
      </c>
      <c r="I726" s="214"/>
      <c r="J726" s="15"/>
      <c r="K726" s="15"/>
      <c r="L726" s="210"/>
      <c r="M726" s="215"/>
      <c r="N726" s="216"/>
      <c r="O726" s="216"/>
      <c r="P726" s="216"/>
      <c r="Q726" s="216"/>
      <c r="R726" s="216"/>
      <c r="S726" s="216"/>
      <c r="T726" s="217"/>
      <c r="U726" s="15"/>
      <c r="V726" s="15"/>
      <c r="W726" s="15"/>
      <c r="X726" s="15"/>
      <c r="Y726" s="15"/>
      <c r="Z726" s="15"/>
      <c r="AA726" s="15"/>
      <c r="AB726" s="15"/>
      <c r="AC726" s="15"/>
      <c r="AD726" s="15"/>
      <c r="AE726" s="15"/>
      <c r="AT726" s="211" t="s">
        <v>264</v>
      </c>
      <c r="AU726" s="211" t="s">
        <v>85</v>
      </c>
      <c r="AV726" s="15" t="s">
        <v>109</v>
      </c>
      <c r="AW726" s="15" t="s">
        <v>32</v>
      </c>
      <c r="AX726" s="15" t="s">
        <v>82</v>
      </c>
      <c r="AY726" s="211" t="s">
        <v>253</v>
      </c>
    </row>
    <row r="727" s="2" customFormat="1" ht="33" customHeight="1">
      <c r="A727" s="38"/>
      <c r="B727" s="180"/>
      <c r="C727" s="181" t="s">
        <v>1109</v>
      </c>
      <c r="D727" s="181" t="s">
        <v>258</v>
      </c>
      <c r="E727" s="182" t="s">
        <v>1110</v>
      </c>
      <c r="F727" s="183" t="s">
        <v>1111</v>
      </c>
      <c r="G727" s="184" t="s">
        <v>279</v>
      </c>
      <c r="H727" s="185">
        <v>556.45000000000005</v>
      </c>
      <c r="I727" s="186"/>
      <c r="J727" s="187">
        <f>ROUND(I727*H727,2)</f>
        <v>0</v>
      </c>
      <c r="K727" s="183" t="s">
        <v>1</v>
      </c>
      <c r="L727" s="39"/>
      <c r="M727" s="188" t="s">
        <v>1</v>
      </c>
      <c r="N727" s="189" t="s">
        <v>40</v>
      </c>
      <c r="O727" s="77"/>
      <c r="P727" s="190">
        <f>O727*H727</f>
        <v>0</v>
      </c>
      <c r="Q727" s="190">
        <v>0.00029999999999999997</v>
      </c>
      <c r="R727" s="190">
        <f>Q727*H727</f>
        <v>0.166935</v>
      </c>
      <c r="S727" s="190">
        <v>0</v>
      </c>
      <c r="T727" s="191">
        <f>S727*H727</f>
        <v>0</v>
      </c>
      <c r="U727" s="38"/>
      <c r="V727" s="38"/>
      <c r="W727" s="38"/>
      <c r="X727" s="38"/>
      <c r="Y727" s="38"/>
      <c r="Z727" s="38"/>
      <c r="AA727" s="38"/>
      <c r="AB727" s="38"/>
      <c r="AC727" s="38"/>
      <c r="AD727" s="38"/>
      <c r="AE727" s="38"/>
      <c r="AR727" s="192" t="s">
        <v>335</v>
      </c>
      <c r="AT727" s="192" t="s">
        <v>258</v>
      </c>
      <c r="AU727" s="192" t="s">
        <v>85</v>
      </c>
      <c r="AY727" s="19" t="s">
        <v>253</v>
      </c>
      <c r="BE727" s="193">
        <f>IF(N727="základní",J727,0)</f>
        <v>0</v>
      </c>
      <c r="BF727" s="193">
        <f>IF(N727="snížená",J727,0)</f>
        <v>0</v>
      </c>
      <c r="BG727" s="193">
        <f>IF(N727="zákl. přenesená",J727,0)</f>
        <v>0</v>
      </c>
      <c r="BH727" s="193">
        <f>IF(N727="sníž. přenesená",J727,0)</f>
        <v>0</v>
      </c>
      <c r="BI727" s="193">
        <f>IF(N727="nulová",J727,0)</f>
        <v>0</v>
      </c>
      <c r="BJ727" s="19" t="s">
        <v>82</v>
      </c>
      <c r="BK727" s="193">
        <f>ROUND(I727*H727,2)</f>
        <v>0</v>
      </c>
      <c r="BL727" s="19" t="s">
        <v>335</v>
      </c>
      <c r="BM727" s="192" t="s">
        <v>1112</v>
      </c>
    </row>
    <row r="728" s="13" customFormat="1">
      <c r="A728" s="13"/>
      <c r="B728" s="194"/>
      <c r="C728" s="13"/>
      <c r="D728" s="195" t="s">
        <v>264</v>
      </c>
      <c r="E728" s="196" t="s">
        <v>1</v>
      </c>
      <c r="F728" s="197" t="s">
        <v>265</v>
      </c>
      <c r="G728" s="13"/>
      <c r="H728" s="196" t="s">
        <v>1</v>
      </c>
      <c r="I728" s="198"/>
      <c r="J728" s="13"/>
      <c r="K728" s="13"/>
      <c r="L728" s="194"/>
      <c r="M728" s="199"/>
      <c r="N728" s="200"/>
      <c r="O728" s="200"/>
      <c r="P728" s="200"/>
      <c r="Q728" s="200"/>
      <c r="R728" s="200"/>
      <c r="S728" s="200"/>
      <c r="T728" s="201"/>
      <c r="U728" s="13"/>
      <c r="V728" s="13"/>
      <c r="W728" s="13"/>
      <c r="X728" s="13"/>
      <c r="Y728" s="13"/>
      <c r="Z728" s="13"/>
      <c r="AA728" s="13"/>
      <c r="AB728" s="13"/>
      <c r="AC728" s="13"/>
      <c r="AD728" s="13"/>
      <c r="AE728" s="13"/>
      <c r="AT728" s="196" t="s">
        <v>264</v>
      </c>
      <c r="AU728" s="196" t="s">
        <v>85</v>
      </c>
      <c r="AV728" s="13" t="s">
        <v>82</v>
      </c>
      <c r="AW728" s="13" t="s">
        <v>32</v>
      </c>
      <c r="AX728" s="13" t="s">
        <v>75</v>
      </c>
      <c r="AY728" s="196" t="s">
        <v>253</v>
      </c>
    </row>
    <row r="729" s="13" customFormat="1">
      <c r="A729" s="13"/>
      <c r="B729" s="194"/>
      <c r="C729" s="13"/>
      <c r="D729" s="195" t="s">
        <v>264</v>
      </c>
      <c r="E729" s="196" t="s">
        <v>1</v>
      </c>
      <c r="F729" s="197" t="s">
        <v>287</v>
      </c>
      <c r="G729" s="13"/>
      <c r="H729" s="196" t="s">
        <v>1</v>
      </c>
      <c r="I729" s="198"/>
      <c r="J729" s="13"/>
      <c r="K729" s="13"/>
      <c r="L729" s="194"/>
      <c r="M729" s="199"/>
      <c r="N729" s="200"/>
      <c r="O729" s="200"/>
      <c r="P729" s="200"/>
      <c r="Q729" s="200"/>
      <c r="R729" s="200"/>
      <c r="S729" s="200"/>
      <c r="T729" s="201"/>
      <c r="U729" s="13"/>
      <c r="V729" s="13"/>
      <c r="W729" s="13"/>
      <c r="X729" s="13"/>
      <c r="Y729" s="13"/>
      <c r="Z729" s="13"/>
      <c r="AA729" s="13"/>
      <c r="AB729" s="13"/>
      <c r="AC729" s="13"/>
      <c r="AD729" s="13"/>
      <c r="AE729" s="13"/>
      <c r="AT729" s="196" t="s">
        <v>264</v>
      </c>
      <c r="AU729" s="196" t="s">
        <v>85</v>
      </c>
      <c r="AV729" s="13" t="s">
        <v>82</v>
      </c>
      <c r="AW729" s="13" t="s">
        <v>32</v>
      </c>
      <c r="AX729" s="13" t="s">
        <v>75</v>
      </c>
      <c r="AY729" s="196" t="s">
        <v>253</v>
      </c>
    </row>
    <row r="730" s="14" customFormat="1">
      <c r="A730" s="14"/>
      <c r="B730" s="202"/>
      <c r="C730" s="14"/>
      <c r="D730" s="195" t="s">
        <v>264</v>
      </c>
      <c r="E730" s="203" t="s">
        <v>1</v>
      </c>
      <c r="F730" s="204" t="s">
        <v>288</v>
      </c>
      <c r="G730" s="14"/>
      <c r="H730" s="205">
        <v>540.13999999999999</v>
      </c>
      <c r="I730" s="206"/>
      <c r="J730" s="14"/>
      <c r="K730" s="14"/>
      <c r="L730" s="202"/>
      <c r="M730" s="207"/>
      <c r="N730" s="208"/>
      <c r="O730" s="208"/>
      <c r="P730" s="208"/>
      <c r="Q730" s="208"/>
      <c r="R730" s="208"/>
      <c r="S730" s="208"/>
      <c r="T730" s="209"/>
      <c r="U730" s="14"/>
      <c r="V730" s="14"/>
      <c r="W730" s="14"/>
      <c r="X730" s="14"/>
      <c r="Y730" s="14"/>
      <c r="Z730" s="14"/>
      <c r="AA730" s="14"/>
      <c r="AB730" s="14"/>
      <c r="AC730" s="14"/>
      <c r="AD730" s="14"/>
      <c r="AE730" s="14"/>
      <c r="AT730" s="203" t="s">
        <v>264</v>
      </c>
      <c r="AU730" s="203" t="s">
        <v>85</v>
      </c>
      <c r="AV730" s="14" t="s">
        <v>85</v>
      </c>
      <c r="AW730" s="14" t="s">
        <v>32</v>
      </c>
      <c r="AX730" s="14" t="s">
        <v>75</v>
      </c>
      <c r="AY730" s="203" t="s">
        <v>253</v>
      </c>
    </row>
    <row r="731" s="13" customFormat="1">
      <c r="A731" s="13"/>
      <c r="B731" s="194"/>
      <c r="C731" s="13"/>
      <c r="D731" s="195" t="s">
        <v>264</v>
      </c>
      <c r="E731" s="196" t="s">
        <v>1</v>
      </c>
      <c r="F731" s="197" t="s">
        <v>295</v>
      </c>
      <c r="G731" s="13"/>
      <c r="H731" s="196" t="s">
        <v>1</v>
      </c>
      <c r="I731" s="198"/>
      <c r="J731" s="13"/>
      <c r="K731" s="13"/>
      <c r="L731" s="194"/>
      <c r="M731" s="199"/>
      <c r="N731" s="200"/>
      <c r="O731" s="200"/>
      <c r="P731" s="200"/>
      <c r="Q731" s="200"/>
      <c r="R731" s="200"/>
      <c r="S731" s="200"/>
      <c r="T731" s="201"/>
      <c r="U731" s="13"/>
      <c r="V731" s="13"/>
      <c r="W731" s="13"/>
      <c r="X731" s="13"/>
      <c r="Y731" s="13"/>
      <c r="Z731" s="13"/>
      <c r="AA731" s="13"/>
      <c r="AB731" s="13"/>
      <c r="AC731" s="13"/>
      <c r="AD731" s="13"/>
      <c r="AE731" s="13"/>
      <c r="AT731" s="196" t="s">
        <v>264</v>
      </c>
      <c r="AU731" s="196" t="s">
        <v>85</v>
      </c>
      <c r="AV731" s="13" t="s">
        <v>82</v>
      </c>
      <c r="AW731" s="13" t="s">
        <v>32</v>
      </c>
      <c r="AX731" s="13" t="s">
        <v>75</v>
      </c>
      <c r="AY731" s="196" t="s">
        <v>253</v>
      </c>
    </row>
    <row r="732" s="14" customFormat="1">
      <c r="A732" s="14"/>
      <c r="B732" s="202"/>
      <c r="C732" s="14"/>
      <c r="D732" s="195" t="s">
        <v>264</v>
      </c>
      <c r="E732" s="203" t="s">
        <v>1</v>
      </c>
      <c r="F732" s="204" t="s">
        <v>296</v>
      </c>
      <c r="G732" s="14"/>
      <c r="H732" s="205">
        <v>16.309999999999999</v>
      </c>
      <c r="I732" s="206"/>
      <c r="J732" s="14"/>
      <c r="K732" s="14"/>
      <c r="L732" s="202"/>
      <c r="M732" s="207"/>
      <c r="N732" s="208"/>
      <c r="O732" s="208"/>
      <c r="P732" s="208"/>
      <c r="Q732" s="208"/>
      <c r="R732" s="208"/>
      <c r="S732" s="208"/>
      <c r="T732" s="209"/>
      <c r="U732" s="14"/>
      <c r="V732" s="14"/>
      <c r="W732" s="14"/>
      <c r="X732" s="14"/>
      <c r="Y732" s="14"/>
      <c r="Z732" s="14"/>
      <c r="AA732" s="14"/>
      <c r="AB732" s="14"/>
      <c r="AC732" s="14"/>
      <c r="AD732" s="14"/>
      <c r="AE732" s="14"/>
      <c r="AT732" s="203" t="s">
        <v>264</v>
      </c>
      <c r="AU732" s="203" t="s">
        <v>85</v>
      </c>
      <c r="AV732" s="14" t="s">
        <v>85</v>
      </c>
      <c r="AW732" s="14" t="s">
        <v>32</v>
      </c>
      <c r="AX732" s="14" t="s">
        <v>75</v>
      </c>
      <c r="AY732" s="203" t="s">
        <v>253</v>
      </c>
    </row>
    <row r="733" s="15" customFormat="1">
      <c r="A733" s="15"/>
      <c r="B733" s="210"/>
      <c r="C733" s="15"/>
      <c r="D733" s="195" t="s">
        <v>264</v>
      </c>
      <c r="E733" s="211" t="s">
        <v>1</v>
      </c>
      <c r="F733" s="212" t="s">
        <v>268</v>
      </c>
      <c r="G733" s="15"/>
      <c r="H733" s="213">
        <v>556.44999999999993</v>
      </c>
      <c r="I733" s="214"/>
      <c r="J733" s="15"/>
      <c r="K733" s="15"/>
      <c r="L733" s="210"/>
      <c r="M733" s="215"/>
      <c r="N733" s="216"/>
      <c r="O733" s="216"/>
      <c r="P733" s="216"/>
      <c r="Q733" s="216"/>
      <c r="R733" s="216"/>
      <c r="S733" s="216"/>
      <c r="T733" s="217"/>
      <c r="U733" s="15"/>
      <c r="V733" s="15"/>
      <c r="W733" s="15"/>
      <c r="X733" s="15"/>
      <c r="Y733" s="15"/>
      <c r="Z733" s="15"/>
      <c r="AA733" s="15"/>
      <c r="AB733" s="15"/>
      <c r="AC733" s="15"/>
      <c r="AD733" s="15"/>
      <c r="AE733" s="15"/>
      <c r="AT733" s="211" t="s">
        <v>264</v>
      </c>
      <c r="AU733" s="211" t="s">
        <v>85</v>
      </c>
      <c r="AV733" s="15" t="s">
        <v>109</v>
      </c>
      <c r="AW733" s="15" t="s">
        <v>32</v>
      </c>
      <c r="AX733" s="15" t="s">
        <v>82</v>
      </c>
      <c r="AY733" s="211" t="s">
        <v>253</v>
      </c>
    </row>
    <row r="734" s="2" customFormat="1" ht="33" customHeight="1">
      <c r="A734" s="38"/>
      <c r="B734" s="180"/>
      <c r="C734" s="181" t="s">
        <v>1113</v>
      </c>
      <c r="D734" s="181" t="s">
        <v>258</v>
      </c>
      <c r="E734" s="182" t="s">
        <v>1114</v>
      </c>
      <c r="F734" s="183" t="s">
        <v>1115</v>
      </c>
      <c r="G734" s="184" t="s">
        <v>316</v>
      </c>
      <c r="H734" s="185">
        <v>672.69000000000005</v>
      </c>
      <c r="I734" s="186"/>
      <c r="J734" s="187">
        <f>ROUND(I734*H734,2)</f>
        <v>0</v>
      </c>
      <c r="K734" s="183" t="s">
        <v>1</v>
      </c>
      <c r="L734" s="39"/>
      <c r="M734" s="188" t="s">
        <v>1</v>
      </c>
      <c r="N734" s="189" t="s">
        <v>40</v>
      </c>
      <c r="O734" s="77"/>
      <c r="P734" s="190">
        <f>O734*H734</f>
        <v>0</v>
      </c>
      <c r="Q734" s="190">
        <v>0.00029999999999999997</v>
      </c>
      <c r="R734" s="190">
        <f>Q734*H734</f>
        <v>0.20180699999999999</v>
      </c>
      <c r="S734" s="190">
        <v>0</v>
      </c>
      <c r="T734" s="191">
        <f>S734*H734</f>
        <v>0</v>
      </c>
      <c r="U734" s="38"/>
      <c r="V734" s="38"/>
      <c r="W734" s="38"/>
      <c r="X734" s="38"/>
      <c r="Y734" s="38"/>
      <c r="Z734" s="38"/>
      <c r="AA734" s="38"/>
      <c r="AB734" s="38"/>
      <c r="AC734" s="38"/>
      <c r="AD734" s="38"/>
      <c r="AE734" s="38"/>
      <c r="AR734" s="192" t="s">
        <v>335</v>
      </c>
      <c r="AT734" s="192" t="s">
        <v>258</v>
      </c>
      <c r="AU734" s="192" t="s">
        <v>85</v>
      </c>
      <c r="AY734" s="19" t="s">
        <v>253</v>
      </c>
      <c r="BE734" s="193">
        <f>IF(N734="základní",J734,0)</f>
        <v>0</v>
      </c>
      <c r="BF734" s="193">
        <f>IF(N734="snížená",J734,0)</f>
        <v>0</v>
      </c>
      <c r="BG734" s="193">
        <f>IF(N734="zákl. přenesená",J734,0)</f>
        <v>0</v>
      </c>
      <c r="BH734" s="193">
        <f>IF(N734="sníž. přenesená",J734,0)</f>
        <v>0</v>
      </c>
      <c r="BI734" s="193">
        <f>IF(N734="nulová",J734,0)</f>
        <v>0</v>
      </c>
      <c r="BJ734" s="19" t="s">
        <v>82</v>
      </c>
      <c r="BK734" s="193">
        <f>ROUND(I734*H734,2)</f>
        <v>0</v>
      </c>
      <c r="BL734" s="19" t="s">
        <v>335</v>
      </c>
      <c r="BM734" s="192" t="s">
        <v>1116</v>
      </c>
    </row>
    <row r="735" s="13" customFormat="1">
      <c r="A735" s="13"/>
      <c r="B735" s="194"/>
      <c r="C735" s="13"/>
      <c r="D735" s="195" t="s">
        <v>264</v>
      </c>
      <c r="E735" s="196" t="s">
        <v>1</v>
      </c>
      <c r="F735" s="197" t="s">
        <v>287</v>
      </c>
      <c r="G735" s="13"/>
      <c r="H735" s="196" t="s">
        <v>1</v>
      </c>
      <c r="I735" s="198"/>
      <c r="J735" s="13"/>
      <c r="K735" s="13"/>
      <c r="L735" s="194"/>
      <c r="M735" s="199"/>
      <c r="N735" s="200"/>
      <c r="O735" s="200"/>
      <c r="P735" s="200"/>
      <c r="Q735" s="200"/>
      <c r="R735" s="200"/>
      <c r="S735" s="200"/>
      <c r="T735" s="201"/>
      <c r="U735" s="13"/>
      <c r="V735" s="13"/>
      <c r="W735" s="13"/>
      <c r="X735" s="13"/>
      <c r="Y735" s="13"/>
      <c r="Z735" s="13"/>
      <c r="AA735" s="13"/>
      <c r="AB735" s="13"/>
      <c r="AC735" s="13"/>
      <c r="AD735" s="13"/>
      <c r="AE735" s="13"/>
      <c r="AT735" s="196" t="s">
        <v>264</v>
      </c>
      <c r="AU735" s="196" t="s">
        <v>85</v>
      </c>
      <c r="AV735" s="13" t="s">
        <v>82</v>
      </c>
      <c r="AW735" s="13" t="s">
        <v>32</v>
      </c>
      <c r="AX735" s="13" t="s">
        <v>75</v>
      </c>
      <c r="AY735" s="196" t="s">
        <v>253</v>
      </c>
    </row>
    <row r="736" s="14" customFormat="1">
      <c r="A736" s="14"/>
      <c r="B736" s="202"/>
      <c r="C736" s="14"/>
      <c r="D736" s="195" t="s">
        <v>264</v>
      </c>
      <c r="E736" s="203" t="s">
        <v>1</v>
      </c>
      <c r="F736" s="204" t="s">
        <v>361</v>
      </c>
      <c r="G736" s="14"/>
      <c r="H736" s="205">
        <v>12.949999999999999</v>
      </c>
      <c r="I736" s="206"/>
      <c r="J736" s="14"/>
      <c r="K736" s="14"/>
      <c r="L736" s="202"/>
      <c r="M736" s="207"/>
      <c r="N736" s="208"/>
      <c r="O736" s="208"/>
      <c r="P736" s="208"/>
      <c r="Q736" s="208"/>
      <c r="R736" s="208"/>
      <c r="S736" s="208"/>
      <c r="T736" s="209"/>
      <c r="U736" s="14"/>
      <c r="V736" s="14"/>
      <c r="W736" s="14"/>
      <c r="X736" s="14"/>
      <c r="Y736" s="14"/>
      <c r="Z736" s="14"/>
      <c r="AA736" s="14"/>
      <c r="AB736" s="14"/>
      <c r="AC736" s="14"/>
      <c r="AD736" s="14"/>
      <c r="AE736" s="14"/>
      <c r="AT736" s="203" t="s">
        <v>264</v>
      </c>
      <c r="AU736" s="203" t="s">
        <v>85</v>
      </c>
      <c r="AV736" s="14" t="s">
        <v>85</v>
      </c>
      <c r="AW736" s="14" t="s">
        <v>32</v>
      </c>
      <c r="AX736" s="14" t="s">
        <v>75</v>
      </c>
      <c r="AY736" s="203" t="s">
        <v>253</v>
      </c>
    </row>
    <row r="737" s="14" customFormat="1">
      <c r="A737" s="14"/>
      <c r="B737" s="202"/>
      <c r="C737" s="14"/>
      <c r="D737" s="195" t="s">
        <v>264</v>
      </c>
      <c r="E737" s="203" t="s">
        <v>1</v>
      </c>
      <c r="F737" s="204" t="s">
        <v>362</v>
      </c>
      <c r="G737" s="14"/>
      <c r="H737" s="205">
        <v>13.949999999999999</v>
      </c>
      <c r="I737" s="206"/>
      <c r="J737" s="14"/>
      <c r="K737" s="14"/>
      <c r="L737" s="202"/>
      <c r="M737" s="207"/>
      <c r="N737" s="208"/>
      <c r="O737" s="208"/>
      <c r="P737" s="208"/>
      <c r="Q737" s="208"/>
      <c r="R737" s="208"/>
      <c r="S737" s="208"/>
      <c r="T737" s="209"/>
      <c r="U737" s="14"/>
      <c r="V737" s="14"/>
      <c r="W737" s="14"/>
      <c r="X737" s="14"/>
      <c r="Y737" s="14"/>
      <c r="Z737" s="14"/>
      <c r="AA737" s="14"/>
      <c r="AB737" s="14"/>
      <c r="AC737" s="14"/>
      <c r="AD737" s="14"/>
      <c r="AE737" s="14"/>
      <c r="AT737" s="203" t="s">
        <v>264</v>
      </c>
      <c r="AU737" s="203" t="s">
        <v>85</v>
      </c>
      <c r="AV737" s="14" t="s">
        <v>85</v>
      </c>
      <c r="AW737" s="14" t="s">
        <v>32</v>
      </c>
      <c r="AX737" s="14" t="s">
        <v>75</v>
      </c>
      <c r="AY737" s="203" t="s">
        <v>253</v>
      </c>
    </row>
    <row r="738" s="14" customFormat="1">
      <c r="A738" s="14"/>
      <c r="B738" s="202"/>
      <c r="C738" s="14"/>
      <c r="D738" s="195" t="s">
        <v>264</v>
      </c>
      <c r="E738" s="203" t="s">
        <v>1</v>
      </c>
      <c r="F738" s="204" t="s">
        <v>363</v>
      </c>
      <c r="G738" s="14"/>
      <c r="H738" s="205">
        <v>19.75</v>
      </c>
      <c r="I738" s="206"/>
      <c r="J738" s="14"/>
      <c r="K738" s="14"/>
      <c r="L738" s="202"/>
      <c r="M738" s="207"/>
      <c r="N738" s="208"/>
      <c r="O738" s="208"/>
      <c r="P738" s="208"/>
      <c r="Q738" s="208"/>
      <c r="R738" s="208"/>
      <c r="S738" s="208"/>
      <c r="T738" s="209"/>
      <c r="U738" s="14"/>
      <c r="V738" s="14"/>
      <c r="W738" s="14"/>
      <c r="X738" s="14"/>
      <c r="Y738" s="14"/>
      <c r="Z738" s="14"/>
      <c r="AA738" s="14"/>
      <c r="AB738" s="14"/>
      <c r="AC738" s="14"/>
      <c r="AD738" s="14"/>
      <c r="AE738" s="14"/>
      <c r="AT738" s="203" t="s">
        <v>264</v>
      </c>
      <c r="AU738" s="203" t="s">
        <v>85</v>
      </c>
      <c r="AV738" s="14" t="s">
        <v>85</v>
      </c>
      <c r="AW738" s="14" t="s">
        <v>32</v>
      </c>
      <c r="AX738" s="14" t="s">
        <v>75</v>
      </c>
      <c r="AY738" s="203" t="s">
        <v>253</v>
      </c>
    </row>
    <row r="739" s="14" customFormat="1">
      <c r="A739" s="14"/>
      <c r="B739" s="202"/>
      <c r="C739" s="14"/>
      <c r="D739" s="195" t="s">
        <v>264</v>
      </c>
      <c r="E739" s="203" t="s">
        <v>1</v>
      </c>
      <c r="F739" s="204" t="s">
        <v>364</v>
      </c>
      <c r="G739" s="14"/>
      <c r="H739" s="205">
        <v>16</v>
      </c>
      <c r="I739" s="206"/>
      <c r="J739" s="14"/>
      <c r="K739" s="14"/>
      <c r="L739" s="202"/>
      <c r="M739" s="207"/>
      <c r="N739" s="208"/>
      <c r="O739" s="208"/>
      <c r="P739" s="208"/>
      <c r="Q739" s="208"/>
      <c r="R739" s="208"/>
      <c r="S739" s="208"/>
      <c r="T739" s="209"/>
      <c r="U739" s="14"/>
      <c r="V739" s="14"/>
      <c r="W739" s="14"/>
      <c r="X739" s="14"/>
      <c r="Y739" s="14"/>
      <c r="Z739" s="14"/>
      <c r="AA739" s="14"/>
      <c r="AB739" s="14"/>
      <c r="AC739" s="14"/>
      <c r="AD739" s="14"/>
      <c r="AE739" s="14"/>
      <c r="AT739" s="203" t="s">
        <v>264</v>
      </c>
      <c r="AU739" s="203" t="s">
        <v>85</v>
      </c>
      <c r="AV739" s="14" t="s">
        <v>85</v>
      </c>
      <c r="AW739" s="14" t="s">
        <v>32</v>
      </c>
      <c r="AX739" s="14" t="s">
        <v>75</v>
      </c>
      <c r="AY739" s="203" t="s">
        <v>253</v>
      </c>
    </row>
    <row r="740" s="14" customFormat="1">
      <c r="A740" s="14"/>
      <c r="B740" s="202"/>
      <c r="C740" s="14"/>
      <c r="D740" s="195" t="s">
        <v>264</v>
      </c>
      <c r="E740" s="203" t="s">
        <v>1</v>
      </c>
      <c r="F740" s="204" t="s">
        <v>365</v>
      </c>
      <c r="G740" s="14"/>
      <c r="H740" s="205">
        <v>23.399999999999999</v>
      </c>
      <c r="I740" s="206"/>
      <c r="J740" s="14"/>
      <c r="K740" s="14"/>
      <c r="L740" s="202"/>
      <c r="M740" s="207"/>
      <c r="N740" s="208"/>
      <c r="O740" s="208"/>
      <c r="P740" s="208"/>
      <c r="Q740" s="208"/>
      <c r="R740" s="208"/>
      <c r="S740" s="208"/>
      <c r="T740" s="209"/>
      <c r="U740" s="14"/>
      <c r="V740" s="14"/>
      <c r="W740" s="14"/>
      <c r="X740" s="14"/>
      <c r="Y740" s="14"/>
      <c r="Z740" s="14"/>
      <c r="AA740" s="14"/>
      <c r="AB740" s="14"/>
      <c r="AC740" s="14"/>
      <c r="AD740" s="14"/>
      <c r="AE740" s="14"/>
      <c r="AT740" s="203" t="s">
        <v>264</v>
      </c>
      <c r="AU740" s="203" t="s">
        <v>85</v>
      </c>
      <c r="AV740" s="14" t="s">
        <v>85</v>
      </c>
      <c r="AW740" s="14" t="s">
        <v>32</v>
      </c>
      <c r="AX740" s="14" t="s">
        <v>75</v>
      </c>
      <c r="AY740" s="203" t="s">
        <v>253</v>
      </c>
    </row>
    <row r="741" s="14" customFormat="1">
      <c r="A741" s="14"/>
      <c r="B741" s="202"/>
      <c r="C741" s="14"/>
      <c r="D741" s="195" t="s">
        <v>264</v>
      </c>
      <c r="E741" s="203" t="s">
        <v>1</v>
      </c>
      <c r="F741" s="204" t="s">
        <v>366</v>
      </c>
      <c r="G741" s="14"/>
      <c r="H741" s="205">
        <v>6.4500000000000002</v>
      </c>
      <c r="I741" s="206"/>
      <c r="J741" s="14"/>
      <c r="K741" s="14"/>
      <c r="L741" s="202"/>
      <c r="M741" s="207"/>
      <c r="N741" s="208"/>
      <c r="O741" s="208"/>
      <c r="P741" s="208"/>
      <c r="Q741" s="208"/>
      <c r="R741" s="208"/>
      <c r="S741" s="208"/>
      <c r="T741" s="209"/>
      <c r="U741" s="14"/>
      <c r="V741" s="14"/>
      <c r="W741" s="14"/>
      <c r="X741" s="14"/>
      <c r="Y741" s="14"/>
      <c r="Z741" s="14"/>
      <c r="AA741" s="14"/>
      <c r="AB741" s="14"/>
      <c r="AC741" s="14"/>
      <c r="AD741" s="14"/>
      <c r="AE741" s="14"/>
      <c r="AT741" s="203" t="s">
        <v>264</v>
      </c>
      <c r="AU741" s="203" t="s">
        <v>85</v>
      </c>
      <c r="AV741" s="14" t="s">
        <v>85</v>
      </c>
      <c r="AW741" s="14" t="s">
        <v>32</v>
      </c>
      <c r="AX741" s="14" t="s">
        <v>75</v>
      </c>
      <c r="AY741" s="203" t="s">
        <v>253</v>
      </c>
    </row>
    <row r="742" s="14" customFormat="1">
      <c r="A742" s="14"/>
      <c r="B742" s="202"/>
      <c r="C742" s="14"/>
      <c r="D742" s="195" t="s">
        <v>264</v>
      </c>
      <c r="E742" s="203" t="s">
        <v>1</v>
      </c>
      <c r="F742" s="204" t="s">
        <v>367</v>
      </c>
      <c r="G742" s="14"/>
      <c r="H742" s="205">
        <v>5.4500000000000002</v>
      </c>
      <c r="I742" s="206"/>
      <c r="J742" s="14"/>
      <c r="K742" s="14"/>
      <c r="L742" s="202"/>
      <c r="M742" s="207"/>
      <c r="N742" s="208"/>
      <c r="O742" s="208"/>
      <c r="P742" s="208"/>
      <c r="Q742" s="208"/>
      <c r="R742" s="208"/>
      <c r="S742" s="208"/>
      <c r="T742" s="209"/>
      <c r="U742" s="14"/>
      <c r="V742" s="14"/>
      <c r="W742" s="14"/>
      <c r="X742" s="14"/>
      <c r="Y742" s="14"/>
      <c r="Z742" s="14"/>
      <c r="AA742" s="14"/>
      <c r="AB742" s="14"/>
      <c r="AC742" s="14"/>
      <c r="AD742" s="14"/>
      <c r="AE742" s="14"/>
      <c r="AT742" s="203" t="s">
        <v>264</v>
      </c>
      <c r="AU742" s="203" t="s">
        <v>85</v>
      </c>
      <c r="AV742" s="14" t="s">
        <v>85</v>
      </c>
      <c r="AW742" s="14" t="s">
        <v>32</v>
      </c>
      <c r="AX742" s="14" t="s">
        <v>75</v>
      </c>
      <c r="AY742" s="203" t="s">
        <v>253</v>
      </c>
    </row>
    <row r="743" s="14" customFormat="1">
      <c r="A743" s="14"/>
      <c r="B743" s="202"/>
      <c r="C743" s="14"/>
      <c r="D743" s="195" t="s">
        <v>264</v>
      </c>
      <c r="E743" s="203" t="s">
        <v>1</v>
      </c>
      <c r="F743" s="204" t="s">
        <v>368</v>
      </c>
      <c r="G743" s="14"/>
      <c r="H743" s="205">
        <v>6.4500000000000002</v>
      </c>
      <c r="I743" s="206"/>
      <c r="J743" s="14"/>
      <c r="K743" s="14"/>
      <c r="L743" s="202"/>
      <c r="M743" s="207"/>
      <c r="N743" s="208"/>
      <c r="O743" s="208"/>
      <c r="P743" s="208"/>
      <c r="Q743" s="208"/>
      <c r="R743" s="208"/>
      <c r="S743" s="208"/>
      <c r="T743" s="209"/>
      <c r="U743" s="14"/>
      <c r="V743" s="14"/>
      <c r="W743" s="14"/>
      <c r="X743" s="14"/>
      <c r="Y743" s="14"/>
      <c r="Z743" s="14"/>
      <c r="AA743" s="14"/>
      <c r="AB743" s="14"/>
      <c r="AC743" s="14"/>
      <c r="AD743" s="14"/>
      <c r="AE743" s="14"/>
      <c r="AT743" s="203" t="s">
        <v>264</v>
      </c>
      <c r="AU743" s="203" t="s">
        <v>85</v>
      </c>
      <c r="AV743" s="14" t="s">
        <v>85</v>
      </c>
      <c r="AW743" s="14" t="s">
        <v>32</v>
      </c>
      <c r="AX743" s="14" t="s">
        <v>75</v>
      </c>
      <c r="AY743" s="203" t="s">
        <v>253</v>
      </c>
    </row>
    <row r="744" s="14" customFormat="1">
      <c r="A744" s="14"/>
      <c r="B744" s="202"/>
      <c r="C744" s="14"/>
      <c r="D744" s="195" t="s">
        <v>264</v>
      </c>
      <c r="E744" s="203" t="s">
        <v>1</v>
      </c>
      <c r="F744" s="204" t="s">
        <v>369</v>
      </c>
      <c r="G744" s="14"/>
      <c r="H744" s="205">
        <v>5.4500000000000002</v>
      </c>
      <c r="I744" s="206"/>
      <c r="J744" s="14"/>
      <c r="K744" s="14"/>
      <c r="L744" s="202"/>
      <c r="M744" s="207"/>
      <c r="N744" s="208"/>
      <c r="O744" s="208"/>
      <c r="P744" s="208"/>
      <c r="Q744" s="208"/>
      <c r="R744" s="208"/>
      <c r="S744" s="208"/>
      <c r="T744" s="209"/>
      <c r="U744" s="14"/>
      <c r="V744" s="14"/>
      <c r="W744" s="14"/>
      <c r="X744" s="14"/>
      <c r="Y744" s="14"/>
      <c r="Z744" s="14"/>
      <c r="AA744" s="14"/>
      <c r="AB744" s="14"/>
      <c r="AC744" s="14"/>
      <c r="AD744" s="14"/>
      <c r="AE744" s="14"/>
      <c r="AT744" s="203" t="s">
        <v>264</v>
      </c>
      <c r="AU744" s="203" t="s">
        <v>85</v>
      </c>
      <c r="AV744" s="14" t="s">
        <v>85</v>
      </c>
      <c r="AW744" s="14" t="s">
        <v>32</v>
      </c>
      <c r="AX744" s="14" t="s">
        <v>75</v>
      </c>
      <c r="AY744" s="203" t="s">
        <v>253</v>
      </c>
    </row>
    <row r="745" s="14" customFormat="1">
      <c r="A745" s="14"/>
      <c r="B745" s="202"/>
      <c r="C745" s="14"/>
      <c r="D745" s="195" t="s">
        <v>264</v>
      </c>
      <c r="E745" s="203" t="s">
        <v>1</v>
      </c>
      <c r="F745" s="204" t="s">
        <v>370</v>
      </c>
      <c r="G745" s="14"/>
      <c r="H745" s="205">
        <v>15.6</v>
      </c>
      <c r="I745" s="206"/>
      <c r="J745" s="14"/>
      <c r="K745" s="14"/>
      <c r="L745" s="202"/>
      <c r="M745" s="207"/>
      <c r="N745" s="208"/>
      <c r="O745" s="208"/>
      <c r="P745" s="208"/>
      <c r="Q745" s="208"/>
      <c r="R745" s="208"/>
      <c r="S745" s="208"/>
      <c r="T745" s="209"/>
      <c r="U745" s="14"/>
      <c r="V745" s="14"/>
      <c r="W745" s="14"/>
      <c r="X745" s="14"/>
      <c r="Y745" s="14"/>
      <c r="Z745" s="14"/>
      <c r="AA745" s="14"/>
      <c r="AB745" s="14"/>
      <c r="AC745" s="14"/>
      <c r="AD745" s="14"/>
      <c r="AE745" s="14"/>
      <c r="AT745" s="203" t="s">
        <v>264</v>
      </c>
      <c r="AU745" s="203" t="s">
        <v>85</v>
      </c>
      <c r="AV745" s="14" t="s">
        <v>85</v>
      </c>
      <c r="AW745" s="14" t="s">
        <v>32</v>
      </c>
      <c r="AX745" s="14" t="s">
        <v>75</v>
      </c>
      <c r="AY745" s="203" t="s">
        <v>253</v>
      </c>
    </row>
    <row r="746" s="14" customFormat="1">
      <c r="A746" s="14"/>
      <c r="B746" s="202"/>
      <c r="C746" s="14"/>
      <c r="D746" s="195" t="s">
        <v>264</v>
      </c>
      <c r="E746" s="203" t="s">
        <v>1</v>
      </c>
      <c r="F746" s="204" t="s">
        <v>371</v>
      </c>
      <c r="G746" s="14"/>
      <c r="H746" s="205">
        <v>6.25</v>
      </c>
      <c r="I746" s="206"/>
      <c r="J746" s="14"/>
      <c r="K746" s="14"/>
      <c r="L746" s="202"/>
      <c r="M746" s="207"/>
      <c r="N746" s="208"/>
      <c r="O746" s="208"/>
      <c r="P746" s="208"/>
      <c r="Q746" s="208"/>
      <c r="R746" s="208"/>
      <c r="S746" s="208"/>
      <c r="T746" s="209"/>
      <c r="U746" s="14"/>
      <c r="V746" s="14"/>
      <c r="W746" s="14"/>
      <c r="X746" s="14"/>
      <c r="Y746" s="14"/>
      <c r="Z746" s="14"/>
      <c r="AA746" s="14"/>
      <c r="AB746" s="14"/>
      <c r="AC746" s="14"/>
      <c r="AD746" s="14"/>
      <c r="AE746" s="14"/>
      <c r="AT746" s="203" t="s">
        <v>264</v>
      </c>
      <c r="AU746" s="203" t="s">
        <v>85</v>
      </c>
      <c r="AV746" s="14" t="s">
        <v>85</v>
      </c>
      <c r="AW746" s="14" t="s">
        <v>32</v>
      </c>
      <c r="AX746" s="14" t="s">
        <v>75</v>
      </c>
      <c r="AY746" s="203" t="s">
        <v>253</v>
      </c>
    </row>
    <row r="747" s="14" customFormat="1">
      <c r="A747" s="14"/>
      <c r="B747" s="202"/>
      <c r="C747" s="14"/>
      <c r="D747" s="195" t="s">
        <v>264</v>
      </c>
      <c r="E747" s="203" t="s">
        <v>1</v>
      </c>
      <c r="F747" s="204" t="s">
        <v>372</v>
      </c>
      <c r="G747" s="14"/>
      <c r="H747" s="205">
        <v>6.3499999999999996</v>
      </c>
      <c r="I747" s="206"/>
      <c r="J747" s="14"/>
      <c r="K747" s="14"/>
      <c r="L747" s="202"/>
      <c r="M747" s="207"/>
      <c r="N747" s="208"/>
      <c r="O747" s="208"/>
      <c r="P747" s="208"/>
      <c r="Q747" s="208"/>
      <c r="R747" s="208"/>
      <c r="S747" s="208"/>
      <c r="T747" s="209"/>
      <c r="U747" s="14"/>
      <c r="V747" s="14"/>
      <c r="W747" s="14"/>
      <c r="X747" s="14"/>
      <c r="Y747" s="14"/>
      <c r="Z747" s="14"/>
      <c r="AA747" s="14"/>
      <c r="AB747" s="14"/>
      <c r="AC747" s="14"/>
      <c r="AD747" s="14"/>
      <c r="AE747" s="14"/>
      <c r="AT747" s="203" t="s">
        <v>264</v>
      </c>
      <c r="AU747" s="203" t="s">
        <v>85</v>
      </c>
      <c r="AV747" s="14" t="s">
        <v>85</v>
      </c>
      <c r="AW747" s="14" t="s">
        <v>32</v>
      </c>
      <c r="AX747" s="14" t="s">
        <v>75</v>
      </c>
      <c r="AY747" s="203" t="s">
        <v>253</v>
      </c>
    </row>
    <row r="748" s="14" customFormat="1">
      <c r="A748" s="14"/>
      <c r="B748" s="202"/>
      <c r="C748" s="14"/>
      <c r="D748" s="195" t="s">
        <v>264</v>
      </c>
      <c r="E748" s="203" t="s">
        <v>1</v>
      </c>
      <c r="F748" s="204" t="s">
        <v>373</v>
      </c>
      <c r="G748" s="14"/>
      <c r="H748" s="205">
        <v>6.6500000000000004</v>
      </c>
      <c r="I748" s="206"/>
      <c r="J748" s="14"/>
      <c r="K748" s="14"/>
      <c r="L748" s="202"/>
      <c r="M748" s="207"/>
      <c r="N748" s="208"/>
      <c r="O748" s="208"/>
      <c r="P748" s="208"/>
      <c r="Q748" s="208"/>
      <c r="R748" s="208"/>
      <c r="S748" s="208"/>
      <c r="T748" s="209"/>
      <c r="U748" s="14"/>
      <c r="V748" s="14"/>
      <c r="W748" s="14"/>
      <c r="X748" s="14"/>
      <c r="Y748" s="14"/>
      <c r="Z748" s="14"/>
      <c r="AA748" s="14"/>
      <c r="AB748" s="14"/>
      <c r="AC748" s="14"/>
      <c r="AD748" s="14"/>
      <c r="AE748" s="14"/>
      <c r="AT748" s="203" t="s">
        <v>264</v>
      </c>
      <c r="AU748" s="203" t="s">
        <v>85</v>
      </c>
      <c r="AV748" s="14" t="s">
        <v>85</v>
      </c>
      <c r="AW748" s="14" t="s">
        <v>32</v>
      </c>
      <c r="AX748" s="14" t="s">
        <v>75</v>
      </c>
      <c r="AY748" s="203" t="s">
        <v>253</v>
      </c>
    </row>
    <row r="749" s="14" customFormat="1">
      <c r="A749" s="14"/>
      <c r="B749" s="202"/>
      <c r="C749" s="14"/>
      <c r="D749" s="195" t="s">
        <v>264</v>
      </c>
      <c r="E749" s="203" t="s">
        <v>1</v>
      </c>
      <c r="F749" s="204" t="s">
        <v>374</v>
      </c>
      <c r="G749" s="14"/>
      <c r="H749" s="205">
        <v>5.4500000000000002</v>
      </c>
      <c r="I749" s="206"/>
      <c r="J749" s="14"/>
      <c r="K749" s="14"/>
      <c r="L749" s="202"/>
      <c r="M749" s="207"/>
      <c r="N749" s="208"/>
      <c r="O749" s="208"/>
      <c r="P749" s="208"/>
      <c r="Q749" s="208"/>
      <c r="R749" s="208"/>
      <c r="S749" s="208"/>
      <c r="T749" s="209"/>
      <c r="U749" s="14"/>
      <c r="V749" s="14"/>
      <c r="W749" s="14"/>
      <c r="X749" s="14"/>
      <c r="Y749" s="14"/>
      <c r="Z749" s="14"/>
      <c r="AA749" s="14"/>
      <c r="AB749" s="14"/>
      <c r="AC749" s="14"/>
      <c r="AD749" s="14"/>
      <c r="AE749" s="14"/>
      <c r="AT749" s="203" t="s">
        <v>264</v>
      </c>
      <c r="AU749" s="203" t="s">
        <v>85</v>
      </c>
      <c r="AV749" s="14" t="s">
        <v>85</v>
      </c>
      <c r="AW749" s="14" t="s">
        <v>32</v>
      </c>
      <c r="AX749" s="14" t="s">
        <v>75</v>
      </c>
      <c r="AY749" s="203" t="s">
        <v>253</v>
      </c>
    </row>
    <row r="750" s="14" customFormat="1">
      <c r="A750" s="14"/>
      <c r="B750" s="202"/>
      <c r="C750" s="14"/>
      <c r="D750" s="195" t="s">
        <v>264</v>
      </c>
      <c r="E750" s="203" t="s">
        <v>1</v>
      </c>
      <c r="F750" s="204" t="s">
        <v>375</v>
      </c>
      <c r="G750" s="14"/>
      <c r="H750" s="205">
        <v>10.699999999999999</v>
      </c>
      <c r="I750" s="206"/>
      <c r="J750" s="14"/>
      <c r="K750" s="14"/>
      <c r="L750" s="202"/>
      <c r="M750" s="207"/>
      <c r="N750" s="208"/>
      <c r="O750" s="208"/>
      <c r="P750" s="208"/>
      <c r="Q750" s="208"/>
      <c r="R750" s="208"/>
      <c r="S750" s="208"/>
      <c r="T750" s="209"/>
      <c r="U750" s="14"/>
      <c r="V750" s="14"/>
      <c r="W750" s="14"/>
      <c r="X750" s="14"/>
      <c r="Y750" s="14"/>
      <c r="Z750" s="14"/>
      <c r="AA750" s="14"/>
      <c r="AB750" s="14"/>
      <c r="AC750" s="14"/>
      <c r="AD750" s="14"/>
      <c r="AE750" s="14"/>
      <c r="AT750" s="203" t="s">
        <v>264</v>
      </c>
      <c r="AU750" s="203" t="s">
        <v>85</v>
      </c>
      <c r="AV750" s="14" t="s">
        <v>85</v>
      </c>
      <c r="AW750" s="14" t="s">
        <v>32</v>
      </c>
      <c r="AX750" s="14" t="s">
        <v>75</v>
      </c>
      <c r="AY750" s="203" t="s">
        <v>253</v>
      </c>
    </row>
    <row r="751" s="14" customFormat="1">
      <c r="A751" s="14"/>
      <c r="B751" s="202"/>
      <c r="C751" s="14"/>
      <c r="D751" s="195" t="s">
        <v>264</v>
      </c>
      <c r="E751" s="203" t="s">
        <v>1</v>
      </c>
      <c r="F751" s="204" t="s">
        <v>376</v>
      </c>
      <c r="G751" s="14"/>
      <c r="H751" s="205">
        <v>15.9</v>
      </c>
      <c r="I751" s="206"/>
      <c r="J751" s="14"/>
      <c r="K751" s="14"/>
      <c r="L751" s="202"/>
      <c r="M751" s="207"/>
      <c r="N751" s="208"/>
      <c r="O751" s="208"/>
      <c r="P751" s="208"/>
      <c r="Q751" s="208"/>
      <c r="R751" s="208"/>
      <c r="S751" s="208"/>
      <c r="T751" s="209"/>
      <c r="U751" s="14"/>
      <c r="V751" s="14"/>
      <c r="W751" s="14"/>
      <c r="X751" s="14"/>
      <c r="Y751" s="14"/>
      <c r="Z751" s="14"/>
      <c r="AA751" s="14"/>
      <c r="AB751" s="14"/>
      <c r="AC751" s="14"/>
      <c r="AD751" s="14"/>
      <c r="AE751" s="14"/>
      <c r="AT751" s="203" t="s">
        <v>264</v>
      </c>
      <c r="AU751" s="203" t="s">
        <v>85</v>
      </c>
      <c r="AV751" s="14" t="s">
        <v>85</v>
      </c>
      <c r="AW751" s="14" t="s">
        <v>32</v>
      </c>
      <c r="AX751" s="14" t="s">
        <v>75</v>
      </c>
      <c r="AY751" s="203" t="s">
        <v>253</v>
      </c>
    </row>
    <row r="752" s="14" customFormat="1">
      <c r="A752" s="14"/>
      <c r="B752" s="202"/>
      <c r="C752" s="14"/>
      <c r="D752" s="195" t="s">
        <v>264</v>
      </c>
      <c r="E752" s="203" t="s">
        <v>1</v>
      </c>
      <c r="F752" s="204" t="s">
        <v>377</v>
      </c>
      <c r="G752" s="14"/>
      <c r="H752" s="205">
        <v>14</v>
      </c>
      <c r="I752" s="206"/>
      <c r="J752" s="14"/>
      <c r="K752" s="14"/>
      <c r="L752" s="202"/>
      <c r="M752" s="207"/>
      <c r="N752" s="208"/>
      <c r="O752" s="208"/>
      <c r="P752" s="208"/>
      <c r="Q752" s="208"/>
      <c r="R752" s="208"/>
      <c r="S752" s="208"/>
      <c r="T752" s="209"/>
      <c r="U752" s="14"/>
      <c r="V752" s="14"/>
      <c r="W752" s="14"/>
      <c r="X752" s="14"/>
      <c r="Y752" s="14"/>
      <c r="Z752" s="14"/>
      <c r="AA752" s="14"/>
      <c r="AB752" s="14"/>
      <c r="AC752" s="14"/>
      <c r="AD752" s="14"/>
      <c r="AE752" s="14"/>
      <c r="AT752" s="203" t="s">
        <v>264</v>
      </c>
      <c r="AU752" s="203" t="s">
        <v>85</v>
      </c>
      <c r="AV752" s="14" t="s">
        <v>85</v>
      </c>
      <c r="AW752" s="14" t="s">
        <v>32</v>
      </c>
      <c r="AX752" s="14" t="s">
        <v>75</v>
      </c>
      <c r="AY752" s="203" t="s">
        <v>253</v>
      </c>
    </row>
    <row r="753" s="14" customFormat="1">
      <c r="A753" s="14"/>
      <c r="B753" s="202"/>
      <c r="C753" s="14"/>
      <c r="D753" s="195" t="s">
        <v>264</v>
      </c>
      <c r="E753" s="203" t="s">
        <v>1</v>
      </c>
      <c r="F753" s="204" t="s">
        <v>378</v>
      </c>
      <c r="G753" s="14"/>
      <c r="H753" s="205">
        <v>11.75</v>
      </c>
      <c r="I753" s="206"/>
      <c r="J753" s="14"/>
      <c r="K753" s="14"/>
      <c r="L753" s="202"/>
      <c r="M753" s="207"/>
      <c r="N753" s="208"/>
      <c r="O753" s="208"/>
      <c r="P753" s="208"/>
      <c r="Q753" s="208"/>
      <c r="R753" s="208"/>
      <c r="S753" s="208"/>
      <c r="T753" s="209"/>
      <c r="U753" s="14"/>
      <c r="V753" s="14"/>
      <c r="W753" s="14"/>
      <c r="X753" s="14"/>
      <c r="Y753" s="14"/>
      <c r="Z753" s="14"/>
      <c r="AA753" s="14"/>
      <c r="AB753" s="14"/>
      <c r="AC753" s="14"/>
      <c r="AD753" s="14"/>
      <c r="AE753" s="14"/>
      <c r="AT753" s="203" t="s">
        <v>264</v>
      </c>
      <c r="AU753" s="203" t="s">
        <v>85</v>
      </c>
      <c r="AV753" s="14" t="s">
        <v>85</v>
      </c>
      <c r="AW753" s="14" t="s">
        <v>32</v>
      </c>
      <c r="AX753" s="14" t="s">
        <v>75</v>
      </c>
      <c r="AY753" s="203" t="s">
        <v>253</v>
      </c>
    </row>
    <row r="754" s="14" customFormat="1">
      <c r="A754" s="14"/>
      <c r="B754" s="202"/>
      <c r="C754" s="14"/>
      <c r="D754" s="195" t="s">
        <v>264</v>
      </c>
      <c r="E754" s="203" t="s">
        <v>1</v>
      </c>
      <c r="F754" s="204" t="s">
        <v>379</v>
      </c>
      <c r="G754" s="14"/>
      <c r="H754" s="205">
        <v>8.3000000000000007</v>
      </c>
      <c r="I754" s="206"/>
      <c r="J754" s="14"/>
      <c r="K754" s="14"/>
      <c r="L754" s="202"/>
      <c r="M754" s="207"/>
      <c r="N754" s="208"/>
      <c r="O754" s="208"/>
      <c r="P754" s="208"/>
      <c r="Q754" s="208"/>
      <c r="R754" s="208"/>
      <c r="S754" s="208"/>
      <c r="T754" s="209"/>
      <c r="U754" s="14"/>
      <c r="V754" s="14"/>
      <c r="W754" s="14"/>
      <c r="X754" s="14"/>
      <c r="Y754" s="14"/>
      <c r="Z754" s="14"/>
      <c r="AA754" s="14"/>
      <c r="AB754" s="14"/>
      <c r="AC754" s="14"/>
      <c r="AD754" s="14"/>
      <c r="AE754" s="14"/>
      <c r="AT754" s="203" t="s">
        <v>264</v>
      </c>
      <c r="AU754" s="203" t="s">
        <v>85</v>
      </c>
      <c r="AV754" s="14" t="s">
        <v>85</v>
      </c>
      <c r="AW754" s="14" t="s">
        <v>32</v>
      </c>
      <c r="AX754" s="14" t="s">
        <v>75</v>
      </c>
      <c r="AY754" s="203" t="s">
        <v>253</v>
      </c>
    </row>
    <row r="755" s="14" customFormat="1">
      <c r="A755" s="14"/>
      <c r="B755" s="202"/>
      <c r="C755" s="14"/>
      <c r="D755" s="195" t="s">
        <v>264</v>
      </c>
      <c r="E755" s="203" t="s">
        <v>1</v>
      </c>
      <c r="F755" s="204" t="s">
        <v>380</v>
      </c>
      <c r="G755" s="14"/>
      <c r="H755" s="205">
        <v>10.699999999999999</v>
      </c>
      <c r="I755" s="206"/>
      <c r="J755" s="14"/>
      <c r="K755" s="14"/>
      <c r="L755" s="202"/>
      <c r="M755" s="207"/>
      <c r="N755" s="208"/>
      <c r="O755" s="208"/>
      <c r="P755" s="208"/>
      <c r="Q755" s="208"/>
      <c r="R755" s="208"/>
      <c r="S755" s="208"/>
      <c r="T755" s="209"/>
      <c r="U755" s="14"/>
      <c r="V755" s="14"/>
      <c r="W755" s="14"/>
      <c r="X755" s="14"/>
      <c r="Y755" s="14"/>
      <c r="Z755" s="14"/>
      <c r="AA755" s="14"/>
      <c r="AB755" s="14"/>
      <c r="AC755" s="14"/>
      <c r="AD755" s="14"/>
      <c r="AE755" s="14"/>
      <c r="AT755" s="203" t="s">
        <v>264</v>
      </c>
      <c r="AU755" s="203" t="s">
        <v>85</v>
      </c>
      <c r="AV755" s="14" t="s">
        <v>85</v>
      </c>
      <c r="AW755" s="14" t="s">
        <v>32</v>
      </c>
      <c r="AX755" s="14" t="s">
        <v>75</v>
      </c>
      <c r="AY755" s="203" t="s">
        <v>253</v>
      </c>
    </row>
    <row r="756" s="14" customFormat="1">
      <c r="A756" s="14"/>
      <c r="B756" s="202"/>
      <c r="C756" s="14"/>
      <c r="D756" s="195" t="s">
        <v>264</v>
      </c>
      <c r="E756" s="203" t="s">
        <v>1</v>
      </c>
      <c r="F756" s="204" t="s">
        <v>381</v>
      </c>
      <c r="G756" s="14"/>
      <c r="H756" s="205">
        <v>4.7999999999999998</v>
      </c>
      <c r="I756" s="206"/>
      <c r="J756" s="14"/>
      <c r="K756" s="14"/>
      <c r="L756" s="202"/>
      <c r="M756" s="207"/>
      <c r="N756" s="208"/>
      <c r="O756" s="208"/>
      <c r="P756" s="208"/>
      <c r="Q756" s="208"/>
      <c r="R756" s="208"/>
      <c r="S756" s="208"/>
      <c r="T756" s="209"/>
      <c r="U756" s="14"/>
      <c r="V756" s="14"/>
      <c r="W756" s="14"/>
      <c r="X756" s="14"/>
      <c r="Y756" s="14"/>
      <c r="Z756" s="14"/>
      <c r="AA756" s="14"/>
      <c r="AB756" s="14"/>
      <c r="AC756" s="14"/>
      <c r="AD756" s="14"/>
      <c r="AE756" s="14"/>
      <c r="AT756" s="203" t="s">
        <v>264</v>
      </c>
      <c r="AU756" s="203" t="s">
        <v>85</v>
      </c>
      <c r="AV756" s="14" t="s">
        <v>85</v>
      </c>
      <c r="AW756" s="14" t="s">
        <v>32</v>
      </c>
      <c r="AX756" s="14" t="s">
        <v>75</v>
      </c>
      <c r="AY756" s="203" t="s">
        <v>253</v>
      </c>
    </row>
    <row r="757" s="14" customFormat="1">
      <c r="A757" s="14"/>
      <c r="B757" s="202"/>
      <c r="C757" s="14"/>
      <c r="D757" s="195" t="s">
        <v>264</v>
      </c>
      <c r="E757" s="203" t="s">
        <v>1</v>
      </c>
      <c r="F757" s="204" t="s">
        <v>382</v>
      </c>
      <c r="G757" s="14"/>
      <c r="H757" s="205">
        <v>4.7999999999999998</v>
      </c>
      <c r="I757" s="206"/>
      <c r="J757" s="14"/>
      <c r="K757" s="14"/>
      <c r="L757" s="202"/>
      <c r="M757" s="207"/>
      <c r="N757" s="208"/>
      <c r="O757" s="208"/>
      <c r="P757" s="208"/>
      <c r="Q757" s="208"/>
      <c r="R757" s="208"/>
      <c r="S757" s="208"/>
      <c r="T757" s="209"/>
      <c r="U757" s="14"/>
      <c r="V757" s="14"/>
      <c r="W757" s="14"/>
      <c r="X757" s="14"/>
      <c r="Y757" s="14"/>
      <c r="Z757" s="14"/>
      <c r="AA757" s="14"/>
      <c r="AB757" s="14"/>
      <c r="AC757" s="14"/>
      <c r="AD757" s="14"/>
      <c r="AE757" s="14"/>
      <c r="AT757" s="203" t="s">
        <v>264</v>
      </c>
      <c r="AU757" s="203" t="s">
        <v>85</v>
      </c>
      <c r="AV757" s="14" t="s">
        <v>85</v>
      </c>
      <c r="AW757" s="14" t="s">
        <v>32</v>
      </c>
      <c r="AX757" s="14" t="s">
        <v>75</v>
      </c>
      <c r="AY757" s="203" t="s">
        <v>253</v>
      </c>
    </row>
    <row r="758" s="14" customFormat="1">
      <c r="A758" s="14"/>
      <c r="B758" s="202"/>
      <c r="C758" s="14"/>
      <c r="D758" s="195" t="s">
        <v>264</v>
      </c>
      <c r="E758" s="203" t="s">
        <v>1</v>
      </c>
      <c r="F758" s="204" t="s">
        <v>383</v>
      </c>
      <c r="G758" s="14"/>
      <c r="H758" s="205">
        <v>4.7999999999999998</v>
      </c>
      <c r="I758" s="206"/>
      <c r="J758" s="14"/>
      <c r="K758" s="14"/>
      <c r="L758" s="202"/>
      <c r="M758" s="207"/>
      <c r="N758" s="208"/>
      <c r="O758" s="208"/>
      <c r="P758" s="208"/>
      <c r="Q758" s="208"/>
      <c r="R758" s="208"/>
      <c r="S758" s="208"/>
      <c r="T758" s="209"/>
      <c r="U758" s="14"/>
      <c r="V758" s="14"/>
      <c r="W758" s="14"/>
      <c r="X758" s="14"/>
      <c r="Y758" s="14"/>
      <c r="Z758" s="14"/>
      <c r="AA758" s="14"/>
      <c r="AB758" s="14"/>
      <c r="AC758" s="14"/>
      <c r="AD758" s="14"/>
      <c r="AE758" s="14"/>
      <c r="AT758" s="203" t="s">
        <v>264</v>
      </c>
      <c r="AU758" s="203" t="s">
        <v>85</v>
      </c>
      <c r="AV758" s="14" t="s">
        <v>85</v>
      </c>
      <c r="AW758" s="14" t="s">
        <v>32</v>
      </c>
      <c r="AX758" s="14" t="s">
        <v>75</v>
      </c>
      <c r="AY758" s="203" t="s">
        <v>253</v>
      </c>
    </row>
    <row r="759" s="14" customFormat="1">
      <c r="A759" s="14"/>
      <c r="B759" s="202"/>
      <c r="C759" s="14"/>
      <c r="D759" s="195" t="s">
        <v>264</v>
      </c>
      <c r="E759" s="203" t="s">
        <v>1</v>
      </c>
      <c r="F759" s="204" t="s">
        <v>384</v>
      </c>
      <c r="G759" s="14"/>
      <c r="H759" s="205">
        <v>13.25</v>
      </c>
      <c r="I759" s="206"/>
      <c r="J759" s="14"/>
      <c r="K759" s="14"/>
      <c r="L759" s="202"/>
      <c r="M759" s="207"/>
      <c r="N759" s="208"/>
      <c r="O759" s="208"/>
      <c r="P759" s="208"/>
      <c r="Q759" s="208"/>
      <c r="R759" s="208"/>
      <c r="S759" s="208"/>
      <c r="T759" s="209"/>
      <c r="U759" s="14"/>
      <c r="V759" s="14"/>
      <c r="W759" s="14"/>
      <c r="X759" s="14"/>
      <c r="Y759" s="14"/>
      <c r="Z759" s="14"/>
      <c r="AA759" s="14"/>
      <c r="AB759" s="14"/>
      <c r="AC759" s="14"/>
      <c r="AD759" s="14"/>
      <c r="AE759" s="14"/>
      <c r="AT759" s="203" t="s">
        <v>264</v>
      </c>
      <c r="AU759" s="203" t="s">
        <v>85</v>
      </c>
      <c r="AV759" s="14" t="s">
        <v>85</v>
      </c>
      <c r="AW759" s="14" t="s">
        <v>32</v>
      </c>
      <c r="AX759" s="14" t="s">
        <v>75</v>
      </c>
      <c r="AY759" s="203" t="s">
        <v>253</v>
      </c>
    </row>
    <row r="760" s="14" customFormat="1">
      <c r="A760" s="14"/>
      <c r="B760" s="202"/>
      <c r="C760" s="14"/>
      <c r="D760" s="195" t="s">
        <v>264</v>
      </c>
      <c r="E760" s="203" t="s">
        <v>1</v>
      </c>
      <c r="F760" s="204" t="s">
        <v>385</v>
      </c>
      <c r="G760" s="14"/>
      <c r="H760" s="205">
        <v>8.3000000000000007</v>
      </c>
      <c r="I760" s="206"/>
      <c r="J760" s="14"/>
      <c r="K760" s="14"/>
      <c r="L760" s="202"/>
      <c r="M760" s="207"/>
      <c r="N760" s="208"/>
      <c r="O760" s="208"/>
      <c r="P760" s="208"/>
      <c r="Q760" s="208"/>
      <c r="R760" s="208"/>
      <c r="S760" s="208"/>
      <c r="T760" s="209"/>
      <c r="U760" s="14"/>
      <c r="V760" s="14"/>
      <c r="W760" s="14"/>
      <c r="X760" s="14"/>
      <c r="Y760" s="14"/>
      <c r="Z760" s="14"/>
      <c r="AA760" s="14"/>
      <c r="AB760" s="14"/>
      <c r="AC760" s="14"/>
      <c r="AD760" s="14"/>
      <c r="AE760" s="14"/>
      <c r="AT760" s="203" t="s">
        <v>264</v>
      </c>
      <c r="AU760" s="203" t="s">
        <v>85</v>
      </c>
      <c r="AV760" s="14" t="s">
        <v>85</v>
      </c>
      <c r="AW760" s="14" t="s">
        <v>32</v>
      </c>
      <c r="AX760" s="14" t="s">
        <v>75</v>
      </c>
      <c r="AY760" s="203" t="s">
        <v>253</v>
      </c>
    </row>
    <row r="761" s="14" customFormat="1">
      <c r="A761" s="14"/>
      <c r="B761" s="202"/>
      <c r="C761" s="14"/>
      <c r="D761" s="195" t="s">
        <v>264</v>
      </c>
      <c r="E761" s="203" t="s">
        <v>1</v>
      </c>
      <c r="F761" s="204" t="s">
        <v>386</v>
      </c>
      <c r="G761" s="14"/>
      <c r="H761" s="205">
        <v>12.449999999999999</v>
      </c>
      <c r="I761" s="206"/>
      <c r="J761" s="14"/>
      <c r="K761" s="14"/>
      <c r="L761" s="202"/>
      <c r="M761" s="207"/>
      <c r="N761" s="208"/>
      <c r="O761" s="208"/>
      <c r="P761" s="208"/>
      <c r="Q761" s="208"/>
      <c r="R761" s="208"/>
      <c r="S761" s="208"/>
      <c r="T761" s="209"/>
      <c r="U761" s="14"/>
      <c r="V761" s="14"/>
      <c r="W761" s="14"/>
      <c r="X761" s="14"/>
      <c r="Y761" s="14"/>
      <c r="Z761" s="14"/>
      <c r="AA761" s="14"/>
      <c r="AB761" s="14"/>
      <c r="AC761" s="14"/>
      <c r="AD761" s="14"/>
      <c r="AE761" s="14"/>
      <c r="AT761" s="203" t="s">
        <v>264</v>
      </c>
      <c r="AU761" s="203" t="s">
        <v>85</v>
      </c>
      <c r="AV761" s="14" t="s">
        <v>85</v>
      </c>
      <c r="AW761" s="14" t="s">
        <v>32</v>
      </c>
      <c r="AX761" s="14" t="s">
        <v>75</v>
      </c>
      <c r="AY761" s="203" t="s">
        <v>253</v>
      </c>
    </row>
    <row r="762" s="14" customFormat="1">
      <c r="A762" s="14"/>
      <c r="B762" s="202"/>
      <c r="C762" s="14"/>
      <c r="D762" s="195" t="s">
        <v>264</v>
      </c>
      <c r="E762" s="203" t="s">
        <v>1</v>
      </c>
      <c r="F762" s="204" t="s">
        <v>387</v>
      </c>
      <c r="G762" s="14"/>
      <c r="H762" s="205">
        <v>4.7999999999999998</v>
      </c>
      <c r="I762" s="206"/>
      <c r="J762" s="14"/>
      <c r="K762" s="14"/>
      <c r="L762" s="202"/>
      <c r="M762" s="207"/>
      <c r="N762" s="208"/>
      <c r="O762" s="208"/>
      <c r="P762" s="208"/>
      <c r="Q762" s="208"/>
      <c r="R762" s="208"/>
      <c r="S762" s="208"/>
      <c r="T762" s="209"/>
      <c r="U762" s="14"/>
      <c r="V762" s="14"/>
      <c r="W762" s="14"/>
      <c r="X762" s="14"/>
      <c r="Y762" s="14"/>
      <c r="Z762" s="14"/>
      <c r="AA762" s="14"/>
      <c r="AB762" s="14"/>
      <c r="AC762" s="14"/>
      <c r="AD762" s="14"/>
      <c r="AE762" s="14"/>
      <c r="AT762" s="203" t="s">
        <v>264</v>
      </c>
      <c r="AU762" s="203" t="s">
        <v>85</v>
      </c>
      <c r="AV762" s="14" t="s">
        <v>85</v>
      </c>
      <c r="AW762" s="14" t="s">
        <v>32</v>
      </c>
      <c r="AX762" s="14" t="s">
        <v>75</v>
      </c>
      <c r="AY762" s="203" t="s">
        <v>253</v>
      </c>
    </row>
    <row r="763" s="14" customFormat="1">
      <c r="A763" s="14"/>
      <c r="B763" s="202"/>
      <c r="C763" s="14"/>
      <c r="D763" s="195" t="s">
        <v>264</v>
      </c>
      <c r="E763" s="203" t="s">
        <v>1</v>
      </c>
      <c r="F763" s="204" t="s">
        <v>388</v>
      </c>
      <c r="G763" s="14"/>
      <c r="H763" s="205">
        <v>4.7999999999999998</v>
      </c>
      <c r="I763" s="206"/>
      <c r="J763" s="14"/>
      <c r="K763" s="14"/>
      <c r="L763" s="202"/>
      <c r="M763" s="207"/>
      <c r="N763" s="208"/>
      <c r="O763" s="208"/>
      <c r="P763" s="208"/>
      <c r="Q763" s="208"/>
      <c r="R763" s="208"/>
      <c r="S763" s="208"/>
      <c r="T763" s="209"/>
      <c r="U763" s="14"/>
      <c r="V763" s="14"/>
      <c r="W763" s="14"/>
      <c r="X763" s="14"/>
      <c r="Y763" s="14"/>
      <c r="Z763" s="14"/>
      <c r="AA763" s="14"/>
      <c r="AB763" s="14"/>
      <c r="AC763" s="14"/>
      <c r="AD763" s="14"/>
      <c r="AE763" s="14"/>
      <c r="AT763" s="203" t="s">
        <v>264</v>
      </c>
      <c r="AU763" s="203" t="s">
        <v>85</v>
      </c>
      <c r="AV763" s="14" t="s">
        <v>85</v>
      </c>
      <c r="AW763" s="14" t="s">
        <v>32</v>
      </c>
      <c r="AX763" s="14" t="s">
        <v>75</v>
      </c>
      <c r="AY763" s="203" t="s">
        <v>253</v>
      </c>
    </row>
    <row r="764" s="14" customFormat="1">
      <c r="A764" s="14"/>
      <c r="B764" s="202"/>
      <c r="C764" s="14"/>
      <c r="D764" s="195" t="s">
        <v>264</v>
      </c>
      <c r="E764" s="203" t="s">
        <v>1</v>
      </c>
      <c r="F764" s="204" t="s">
        <v>389</v>
      </c>
      <c r="G764" s="14"/>
      <c r="H764" s="205">
        <v>4.7999999999999998</v>
      </c>
      <c r="I764" s="206"/>
      <c r="J764" s="14"/>
      <c r="K764" s="14"/>
      <c r="L764" s="202"/>
      <c r="M764" s="207"/>
      <c r="N764" s="208"/>
      <c r="O764" s="208"/>
      <c r="P764" s="208"/>
      <c r="Q764" s="208"/>
      <c r="R764" s="208"/>
      <c r="S764" s="208"/>
      <c r="T764" s="209"/>
      <c r="U764" s="14"/>
      <c r="V764" s="14"/>
      <c r="W764" s="14"/>
      <c r="X764" s="14"/>
      <c r="Y764" s="14"/>
      <c r="Z764" s="14"/>
      <c r="AA764" s="14"/>
      <c r="AB764" s="14"/>
      <c r="AC764" s="14"/>
      <c r="AD764" s="14"/>
      <c r="AE764" s="14"/>
      <c r="AT764" s="203" t="s">
        <v>264</v>
      </c>
      <c r="AU764" s="203" t="s">
        <v>85</v>
      </c>
      <c r="AV764" s="14" t="s">
        <v>85</v>
      </c>
      <c r="AW764" s="14" t="s">
        <v>32</v>
      </c>
      <c r="AX764" s="14" t="s">
        <v>75</v>
      </c>
      <c r="AY764" s="203" t="s">
        <v>253</v>
      </c>
    </row>
    <row r="765" s="14" customFormat="1">
      <c r="A765" s="14"/>
      <c r="B765" s="202"/>
      <c r="C765" s="14"/>
      <c r="D765" s="195" t="s">
        <v>264</v>
      </c>
      <c r="E765" s="203" t="s">
        <v>1</v>
      </c>
      <c r="F765" s="204" t="s">
        <v>390</v>
      </c>
      <c r="G765" s="14"/>
      <c r="H765" s="205">
        <v>29.75</v>
      </c>
      <c r="I765" s="206"/>
      <c r="J765" s="14"/>
      <c r="K765" s="14"/>
      <c r="L765" s="202"/>
      <c r="M765" s="207"/>
      <c r="N765" s="208"/>
      <c r="O765" s="208"/>
      <c r="P765" s="208"/>
      <c r="Q765" s="208"/>
      <c r="R765" s="208"/>
      <c r="S765" s="208"/>
      <c r="T765" s="209"/>
      <c r="U765" s="14"/>
      <c r="V765" s="14"/>
      <c r="W765" s="14"/>
      <c r="X765" s="14"/>
      <c r="Y765" s="14"/>
      <c r="Z765" s="14"/>
      <c r="AA765" s="14"/>
      <c r="AB765" s="14"/>
      <c r="AC765" s="14"/>
      <c r="AD765" s="14"/>
      <c r="AE765" s="14"/>
      <c r="AT765" s="203" t="s">
        <v>264</v>
      </c>
      <c r="AU765" s="203" t="s">
        <v>85</v>
      </c>
      <c r="AV765" s="14" t="s">
        <v>85</v>
      </c>
      <c r="AW765" s="14" t="s">
        <v>32</v>
      </c>
      <c r="AX765" s="14" t="s">
        <v>75</v>
      </c>
      <c r="AY765" s="203" t="s">
        <v>253</v>
      </c>
    </row>
    <row r="766" s="14" customFormat="1">
      <c r="A766" s="14"/>
      <c r="B766" s="202"/>
      <c r="C766" s="14"/>
      <c r="D766" s="195" t="s">
        <v>264</v>
      </c>
      <c r="E766" s="203" t="s">
        <v>1</v>
      </c>
      <c r="F766" s="204" t="s">
        <v>391</v>
      </c>
      <c r="G766" s="14"/>
      <c r="H766" s="205">
        <v>22.300000000000001</v>
      </c>
      <c r="I766" s="206"/>
      <c r="J766" s="14"/>
      <c r="K766" s="14"/>
      <c r="L766" s="202"/>
      <c r="M766" s="207"/>
      <c r="N766" s="208"/>
      <c r="O766" s="208"/>
      <c r="P766" s="208"/>
      <c r="Q766" s="208"/>
      <c r="R766" s="208"/>
      <c r="S766" s="208"/>
      <c r="T766" s="209"/>
      <c r="U766" s="14"/>
      <c r="V766" s="14"/>
      <c r="W766" s="14"/>
      <c r="X766" s="14"/>
      <c r="Y766" s="14"/>
      <c r="Z766" s="14"/>
      <c r="AA766" s="14"/>
      <c r="AB766" s="14"/>
      <c r="AC766" s="14"/>
      <c r="AD766" s="14"/>
      <c r="AE766" s="14"/>
      <c r="AT766" s="203" t="s">
        <v>264</v>
      </c>
      <c r="AU766" s="203" t="s">
        <v>85</v>
      </c>
      <c r="AV766" s="14" t="s">
        <v>85</v>
      </c>
      <c r="AW766" s="14" t="s">
        <v>32</v>
      </c>
      <c r="AX766" s="14" t="s">
        <v>75</v>
      </c>
      <c r="AY766" s="203" t="s">
        <v>253</v>
      </c>
    </row>
    <row r="767" s="14" customFormat="1">
      <c r="A767" s="14"/>
      <c r="B767" s="202"/>
      <c r="C767" s="14"/>
      <c r="D767" s="195" t="s">
        <v>264</v>
      </c>
      <c r="E767" s="203" t="s">
        <v>1</v>
      </c>
      <c r="F767" s="204" t="s">
        <v>392</v>
      </c>
      <c r="G767" s="14"/>
      <c r="H767" s="205">
        <v>21.050000000000001</v>
      </c>
      <c r="I767" s="206"/>
      <c r="J767" s="14"/>
      <c r="K767" s="14"/>
      <c r="L767" s="202"/>
      <c r="M767" s="207"/>
      <c r="N767" s="208"/>
      <c r="O767" s="208"/>
      <c r="P767" s="208"/>
      <c r="Q767" s="208"/>
      <c r="R767" s="208"/>
      <c r="S767" s="208"/>
      <c r="T767" s="209"/>
      <c r="U767" s="14"/>
      <c r="V767" s="14"/>
      <c r="W767" s="14"/>
      <c r="X767" s="14"/>
      <c r="Y767" s="14"/>
      <c r="Z767" s="14"/>
      <c r="AA767" s="14"/>
      <c r="AB767" s="14"/>
      <c r="AC767" s="14"/>
      <c r="AD767" s="14"/>
      <c r="AE767" s="14"/>
      <c r="AT767" s="203" t="s">
        <v>264</v>
      </c>
      <c r="AU767" s="203" t="s">
        <v>85</v>
      </c>
      <c r="AV767" s="14" t="s">
        <v>85</v>
      </c>
      <c r="AW767" s="14" t="s">
        <v>32</v>
      </c>
      <c r="AX767" s="14" t="s">
        <v>75</v>
      </c>
      <c r="AY767" s="203" t="s">
        <v>253</v>
      </c>
    </row>
    <row r="768" s="14" customFormat="1">
      <c r="A768" s="14"/>
      <c r="B768" s="202"/>
      <c r="C768" s="14"/>
      <c r="D768" s="195" t="s">
        <v>264</v>
      </c>
      <c r="E768" s="203" t="s">
        <v>1</v>
      </c>
      <c r="F768" s="204" t="s">
        <v>393</v>
      </c>
      <c r="G768" s="14"/>
      <c r="H768" s="205">
        <v>12.65</v>
      </c>
      <c r="I768" s="206"/>
      <c r="J768" s="14"/>
      <c r="K768" s="14"/>
      <c r="L768" s="202"/>
      <c r="M768" s="207"/>
      <c r="N768" s="208"/>
      <c r="O768" s="208"/>
      <c r="P768" s="208"/>
      <c r="Q768" s="208"/>
      <c r="R768" s="208"/>
      <c r="S768" s="208"/>
      <c r="T768" s="209"/>
      <c r="U768" s="14"/>
      <c r="V768" s="14"/>
      <c r="W768" s="14"/>
      <c r="X768" s="14"/>
      <c r="Y768" s="14"/>
      <c r="Z768" s="14"/>
      <c r="AA768" s="14"/>
      <c r="AB768" s="14"/>
      <c r="AC768" s="14"/>
      <c r="AD768" s="14"/>
      <c r="AE768" s="14"/>
      <c r="AT768" s="203" t="s">
        <v>264</v>
      </c>
      <c r="AU768" s="203" t="s">
        <v>85</v>
      </c>
      <c r="AV768" s="14" t="s">
        <v>85</v>
      </c>
      <c r="AW768" s="14" t="s">
        <v>32</v>
      </c>
      <c r="AX768" s="14" t="s">
        <v>75</v>
      </c>
      <c r="AY768" s="203" t="s">
        <v>253</v>
      </c>
    </row>
    <row r="769" s="14" customFormat="1">
      <c r="A769" s="14"/>
      <c r="B769" s="202"/>
      <c r="C769" s="14"/>
      <c r="D769" s="195" t="s">
        <v>264</v>
      </c>
      <c r="E769" s="203" t="s">
        <v>1</v>
      </c>
      <c r="F769" s="204" t="s">
        <v>394</v>
      </c>
      <c r="G769" s="14"/>
      <c r="H769" s="205">
        <v>13.1</v>
      </c>
      <c r="I769" s="206"/>
      <c r="J769" s="14"/>
      <c r="K769" s="14"/>
      <c r="L769" s="202"/>
      <c r="M769" s="207"/>
      <c r="N769" s="208"/>
      <c r="O769" s="208"/>
      <c r="P769" s="208"/>
      <c r="Q769" s="208"/>
      <c r="R769" s="208"/>
      <c r="S769" s="208"/>
      <c r="T769" s="209"/>
      <c r="U769" s="14"/>
      <c r="V769" s="14"/>
      <c r="W769" s="14"/>
      <c r="X769" s="14"/>
      <c r="Y769" s="14"/>
      <c r="Z769" s="14"/>
      <c r="AA769" s="14"/>
      <c r="AB769" s="14"/>
      <c r="AC769" s="14"/>
      <c r="AD769" s="14"/>
      <c r="AE769" s="14"/>
      <c r="AT769" s="203" t="s">
        <v>264</v>
      </c>
      <c r="AU769" s="203" t="s">
        <v>85</v>
      </c>
      <c r="AV769" s="14" t="s">
        <v>85</v>
      </c>
      <c r="AW769" s="14" t="s">
        <v>32</v>
      </c>
      <c r="AX769" s="14" t="s">
        <v>75</v>
      </c>
      <c r="AY769" s="203" t="s">
        <v>253</v>
      </c>
    </row>
    <row r="770" s="14" customFormat="1">
      <c r="A770" s="14"/>
      <c r="B770" s="202"/>
      <c r="C770" s="14"/>
      <c r="D770" s="195" t="s">
        <v>264</v>
      </c>
      <c r="E770" s="203" t="s">
        <v>1</v>
      </c>
      <c r="F770" s="204" t="s">
        <v>395</v>
      </c>
      <c r="G770" s="14"/>
      <c r="H770" s="205">
        <v>18.199999999999999</v>
      </c>
      <c r="I770" s="206"/>
      <c r="J770" s="14"/>
      <c r="K770" s="14"/>
      <c r="L770" s="202"/>
      <c r="M770" s="207"/>
      <c r="N770" s="208"/>
      <c r="O770" s="208"/>
      <c r="P770" s="208"/>
      <c r="Q770" s="208"/>
      <c r="R770" s="208"/>
      <c r="S770" s="208"/>
      <c r="T770" s="209"/>
      <c r="U770" s="14"/>
      <c r="V770" s="14"/>
      <c r="W770" s="14"/>
      <c r="X770" s="14"/>
      <c r="Y770" s="14"/>
      <c r="Z770" s="14"/>
      <c r="AA770" s="14"/>
      <c r="AB770" s="14"/>
      <c r="AC770" s="14"/>
      <c r="AD770" s="14"/>
      <c r="AE770" s="14"/>
      <c r="AT770" s="203" t="s">
        <v>264</v>
      </c>
      <c r="AU770" s="203" t="s">
        <v>85</v>
      </c>
      <c r="AV770" s="14" t="s">
        <v>85</v>
      </c>
      <c r="AW770" s="14" t="s">
        <v>32</v>
      </c>
      <c r="AX770" s="14" t="s">
        <v>75</v>
      </c>
      <c r="AY770" s="203" t="s">
        <v>253</v>
      </c>
    </row>
    <row r="771" s="14" customFormat="1">
      <c r="A771" s="14"/>
      <c r="B771" s="202"/>
      <c r="C771" s="14"/>
      <c r="D771" s="195" t="s">
        <v>264</v>
      </c>
      <c r="E771" s="203" t="s">
        <v>1</v>
      </c>
      <c r="F771" s="204" t="s">
        <v>396</v>
      </c>
      <c r="G771" s="14"/>
      <c r="H771" s="205">
        <v>11.6</v>
      </c>
      <c r="I771" s="206"/>
      <c r="J771" s="14"/>
      <c r="K771" s="14"/>
      <c r="L771" s="202"/>
      <c r="M771" s="207"/>
      <c r="N771" s="208"/>
      <c r="O771" s="208"/>
      <c r="P771" s="208"/>
      <c r="Q771" s="208"/>
      <c r="R771" s="208"/>
      <c r="S771" s="208"/>
      <c r="T771" s="209"/>
      <c r="U771" s="14"/>
      <c r="V771" s="14"/>
      <c r="W771" s="14"/>
      <c r="X771" s="14"/>
      <c r="Y771" s="14"/>
      <c r="Z771" s="14"/>
      <c r="AA771" s="14"/>
      <c r="AB771" s="14"/>
      <c r="AC771" s="14"/>
      <c r="AD771" s="14"/>
      <c r="AE771" s="14"/>
      <c r="AT771" s="203" t="s">
        <v>264</v>
      </c>
      <c r="AU771" s="203" t="s">
        <v>85</v>
      </c>
      <c r="AV771" s="14" t="s">
        <v>85</v>
      </c>
      <c r="AW771" s="14" t="s">
        <v>32</v>
      </c>
      <c r="AX771" s="14" t="s">
        <v>75</v>
      </c>
      <c r="AY771" s="203" t="s">
        <v>253</v>
      </c>
    </row>
    <row r="772" s="14" customFormat="1">
      <c r="A772" s="14"/>
      <c r="B772" s="202"/>
      <c r="C772" s="14"/>
      <c r="D772" s="195" t="s">
        <v>264</v>
      </c>
      <c r="E772" s="203" t="s">
        <v>1</v>
      </c>
      <c r="F772" s="204" t="s">
        <v>397</v>
      </c>
      <c r="G772" s="14"/>
      <c r="H772" s="205">
        <v>24.100000000000001</v>
      </c>
      <c r="I772" s="206"/>
      <c r="J772" s="14"/>
      <c r="K772" s="14"/>
      <c r="L772" s="202"/>
      <c r="M772" s="207"/>
      <c r="N772" s="208"/>
      <c r="O772" s="208"/>
      <c r="P772" s="208"/>
      <c r="Q772" s="208"/>
      <c r="R772" s="208"/>
      <c r="S772" s="208"/>
      <c r="T772" s="209"/>
      <c r="U772" s="14"/>
      <c r="V772" s="14"/>
      <c r="W772" s="14"/>
      <c r="X772" s="14"/>
      <c r="Y772" s="14"/>
      <c r="Z772" s="14"/>
      <c r="AA772" s="14"/>
      <c r="AB772" s="14"/>
      <c r="AC772" s="14"/>
      <c r="AD772" s="14"/>
      <c r="AE772" s="14"/>
      <c r="AT772" s="203" t="s">
        <v>264</v>
      </c>
      <c r="AU772" s="203" t="s">
        <v>85</v>
      </c>
      <c r="AV772" s="14" t="s">
        <v>85</v>
      </c>
      <c r="AW772" s="14" t="s">
        <v>32</v>
      </c>
      <c r="AX772" s="14" t="s">
        <v>75</v>
      </c>
      <c r="AY772" s="203" t="s">
        <v>253</v>
      </c>
    </row>
    <row r="773" s="14" customFormat="1">
      <c r="A773" s="14"/>
      <c r="B773" s="202"/>
      <c r="C773" s="14"/>
      <c r="D773" s="195" t="s">
        <v>264</v>
      </c>
      <c r="E773" s="203" t="s">
        <v>1</v>
      </c>
      <c r="F773" s="204" t="s">
        <v>398</v>
      </c>
      <c r="G773" s="14"/>
      <c r="H773" s="205">
        <v>13.199999999999999</v>
      </c>
      <c r="I773" s="206"/>
      <c r="J773" s="14"/>
      <c r="K773" s="14"/>
      <c r="L773" s="202"/>
      <c r="M773" s="207"/>
      <c r="N773" s="208"/>
      <c r="O773" s="208"/>
      <c r="P773" s="208"/>
      <c r="Q773" s="208"/>
      <c r="R773" s="208"/>
      <c r="S773" s="208"/>
      <c r="T773" s="209"/>
      <c r="U773" s="14"/>
      <c r="V773" s="14"/>
      <c r="W773" s="14"/>
      <c r="X773" s="14"/>
      <c r="Y773" s="14"/>
      <c r="Z773" s="14"/>
      <c r="AA773" s="14"/>
      <c r="AB773" s="14"/>
      <c r="AC773" s="14"/>
      <c r="AD773" s="14"/>
      <c r="AE773" s="14"/>
      <c r="AT773" s="203" t="s">
        <v>264</v>
      </c>
      <c r="AU773" s="203" t="s">
        <v>85</v>
      </c>
      <c r="AV773" s="14" t="s">
        <v>85</v>
      </c>
      <c r="AW773" s="14" t="s">
        <v>32</v>
      </c>
      <c r="AX773" s="14" t="s">
        <v>75</v>
      </c>
      <c r="AY773" s="203" t="s">
        <v>253</v>
      </c>
    </row>
    <row r="774" s="14" customFormat="1">
      <c r="A774" s="14"/>
      <c r="B774" s="202"/>
      <c r="C774" s="14"/>
      <c r="D774" s="195" t="s">
        <v>264</v>
      </c>
      <c r="E774" s="203" t="s">
        <v>1</v>
      </c>
      <c r="F774" s="204" t="s">
        <v>399</v>
      </c>
      <c r="G774" s="14"/>
      <c r="H774" s="205">
        <v>16</v>
      </c>
      <c r="I774" s="206"/>
      <c r="J774" s="14"/>
      <c r="K774" s="14"/>
      <c r="L774" s="202"/>
      <c r="M774" s="207"/>
      <c r="N774" s="208"/>
      <c r="O774" s="208"/>
      <c r="P774" s="208"/>
      <c r="Q774" s="208"/>
      <c r="R774" s="208"/>
      <c r="S774" s="208"/>
      <c r="T774" s="209"/>
      <c r="U774" s="14"/>
      <c r="V774" s="14"/>
      <c r="W774" s="14"/>
      <c r="X774" s="14"/>
      <c r="Y774" s="14"/>
      <c r="Z774" s="14"/>
      <c r="AA774" s="14"/>
      <c r="AB774" s="14"/>
      <c r="AC774" s="14"/>
      <c r="AD774" s="14"/>
      <c r="AE774" s="14"/>
      <c r="AT774" s="203" t="s">
        <v>264</v>
      </c>
      <c r="AU774" s="203" t="s">
        <v>85</v>
      </c>
      <c r="AV774" s="14" t="s">
        <v>85</v>
      </c>
      <c r="AW774" s="14" t="s">
        <v>32</v>
      </c>
      <c r="AX774" s="14" t="s">
        <v>75</v>
      </c>
      <c r="AY774" s="203" t="s">
        <v>253</v>
      </c>
    </row>
    <row r="775" s="14" customFormat="1">
      <c r="A775" s="14"/>
      <c r="B775" s="202"/>
      <c r="C775" s="14"/>
      <c r="D775" s="195" t="s">
        <v>264</v>
      </c>
      <c r="E775" s="203" t="s">
        <v>1</v>
      </c>
      <c r="F775" s="204" t="s">
        <v>400</v>
      </c>
      <c r="G775" s="14"/>
      <c r="H775" s="205">
        <v>7.2000000000000002</v>
      </c>
      <c r="I775" s="206"/>
      <c r="J775" s="14"/>
      <c r="K775" s="14"/>
      <c r="L775" s="202"/>
      <c r="M775" s="207"/>
      <c r="N775" s="208"/>
      <c r="O775" s="208"/>
      <c r="P775" s="208"/>
      <c r="Q775" s="208"/>
      <c r="R775" s="208"/>
      <c r="S775" s="208"/>
      <c r="T775" s="209"/>
      <c r="U775" s="14"/>
      <c r="V775" s="14"/>
      <c r="W775" s="14"/>
      <c r="X775" s="14"/>
      <c r="Y775" s="14"/>
      <c r="Z775" s="14"/>
      <c r="AA775" s="14"/>
      <c r="AB775" s="14"/>
      <c r="AC775" s="14"/>
      <c r="AD775" s="14"/>
      <c r="AE775" s="14"/>
      <c r="AT775" s="203" t="s">
        <v>264</v>
      </c>
      <c r="AU775" s="203" t="s">
        <v>85</v>
      </c>
      <c r="AV775" s="14" t="s">
        <v>85</v>
      </c>
      <c r="AW775" s="14" t="s">
        <v>32</v>
      </c>
      <c r="AX775" s="14" t="s">
        <v>75</v>
      </c>
      <c r="AY775" s="203" t="s">
        <v>253</v>
      </c>
    </row>
    <row r="776" s="14" customFormat="1">
      <c r="A776" s="14"/>
      <c r="B776" s="202"/>
      <c r="C776" s="14"/>
      <c r="D776" s="195" t="s">
        <v>264</v>
      </c>
      <c r="E776" s="203" t="s">
        <v>1</v>
      </c>
      <c r="F776" s="204" t="s">
        <v>401</v>
      </c>
      <c r="G776" s="14"/>
      <c r="H776" s="205">
        <v>18.350000000000001</v>
      </c>
      <c r="I776" s="206"/>
      <c r="J776" s="14"/>
      <c r="K776" s="14"/>
      <c r="L776" s="202"/>
      <c r="M776" s="207"/>
      <c r="N776" s="208"/>
      <c r="O776" s="208"/>
      <c r="P776" s="208"/>
      <c r="Q776" s="208"/>
      <c r="R776" s="208"/>
      <c r="S776" s="208"/>
      <c r="T776" s="209"/>
      <c r="U776" s="14"/>
      <c r="V776" s="14"/>
      <c r="W776" s="14"/>
      <c r="X776" s="14"/>
      <c r="Y776" s="14"/>
      <c r="Z776" s="14"/>
      <c r="AA776" s="14"/>
      <c r="AB776" s="14"/>
      <c r="AC776" s="14"/>
      <c r="AD776" s="14"/>
      <c r="AE776" s="14"/>
      <c r="AT776" s="203" t="s">
        <v>264</v>
      </c>
      <c r="AU776" s="203" t="s">
        <v>85</v>
      </c>
      <c r="AV776" s="14" t="s">
        <v>85</v>
      </c>
      <c r="AW776" s="14" t="s">
        <v>32</v>
      </c>
      <c r="AX776" s="14" t="s">
        <v>75</v>
      </c>
      <c r="AY776" s="203" t="s">
        <v>253</v>
      </c>
    </row>
    <row r="777" s="14" customFormat="1">
      <c r="A777" s="14"/>
      <c r="B777" s="202"/>
      <c r="C777" s="14"/>
      <c r="D777" s="195" t="s">
        <v>264</v>
      </c>
      <c r="E777" s="203" t="s">
        <v>1</v>
      </c>
      <c r="F777" s="204" t="s">
        <v>402</v>
      </c>
      <c r="G777" s="14"/>
      <c r="H777" s="205">
        <v>17.25</v>
      </c>
      <c r="I777" s="206"/>
      <c r="J777" s="14"/>
      <c r="K777" s="14"/>
      <c r="L777" s="202"/>
      <c r="M777" s="207"/>
      <c r="N777" s="208"/>
      <c r="O777" s="208"/>
      <c r="P777" s="208"/>
      <c r="Q777" s="208"/>
      <c r="R777" s="208"/>
      <c r="S777" s="208"/>
      <c r="T777" s="209"/>
      <c r="U777" s="14"/>
      <c r="V777" s="14"/>
      <c r="W777" s="14"/>
      <c r="X777" s="14"/>
      <c r="Y777" s="14"/>
      <c r="Z777" s="14"/>
      <c r="AA777" s="14"/>
      <c r="AB777" s="14"/>
      <c r="AC777" s="14"/>
      <c r="AD777" s="14"/>
      <c r="AE777" s="14"/>
      <c r="AT777" s="203" t="s">
        <v>264</v>
      </c>
      <c r="AU777" s="203" t="s">
        <v>85</v>
      </c>
      <c r="AV777" s="14" t="s">
        <v>85</v>
      </c>
      <c r="AW777" s="14" t="s">
        <v>32</v>
      </c>
      <c r="AX777" s="14" t="s">
        <v>75</v>
      </c>
      <c r="AY777" s="203" t="s">
        <v>253</v>
      </c>
    </row>
    <row r="778" s="14" customFormat="1">
      <c r="A778" s="14"/>
      <c r="B778" s="202"/>
      <c r="C778" s="14"/>
      <c r="D778" s="195" t="s">
        <v>264</v>
      </c>
      <c r="E778" s="203" t="s">
        <v>1</v>
      </c>
      <c r="F778" s="204" t="s">
        <v>403</v>
      </c>
      <c r="G778" s="14"/>
      <c r="H778" s="205">
        <v>15.699999999999999</v>
      </c>
      <c r="I778" s="206"/>
      <c r="J778" s="14"/>
      <c r="K778" s="14"/>
      <c r="L778" s="202"/>
      <c r="M778" s="207"/>
      <c r="N778" s="208"/>
      <c r="O778" s="208"/>
      <c r="P778" s="208"/>
      <c r="Q778" s="208"/>
      <c r="R778" s="208"/>
      <c r="S778" s="208"/>
      <c r="T778" s="209"/>
      <c r="U778" s="14"/>
      <c r="V778" s="14"/>
      <c r="W778" s="14"/>
      <c r="X778" s="14"/>
      <c r="Y778" s="14"/>
      <c r="Z778" s="14"/>
      <c r="AA778" s="14"/>
      <c r="AB778" s="14"/>
      <c r="AC778" s="14"/>
      <c r="AD778" s="14"/>
      <c r="AE778" s="14"/>
      <c r="AT778" s="203" t="s">
        <v>264</v>
      </c>
      <c r="AU778" s="203" t="s">
        <v>85</v>
      </c>
      <c r="AV778" s="14" t="s">
        <v>85</v>
      </c>
      <c r="AW778" s="14" t="s">
        <v>32</v>
      </c>
      <c r="AX778" s="14" t="s">
        <v>75</v>
      </c>
      <c r="AY778" s="203" t="s">
        <v>253</v>
      </c>
    </row>
    <row r="779" s="14" customFormat="1">
      <c r="A779" s="14"/>
      <c r="B779" s="202"/>
      <c r="C779" s="14"/>
      <c r="D779" s="195" t="s">
        <v>264</v>
      </c>
      <c r="E779" s="203" t="s">
        <v>1</v>
      </c>
      <c r="F779" s="204" t="s">
        <v>404</v>
      </c>
      <c r="G779" s="14"/>
      <c r="H779" s="205">
        <v>9.8499999999999996</v>
      </c>
      <c r="I779" s="206"/>
      <c r="J779" s="14"/>
      <c r="K779" s="14"/>
      <c r="L779" s="202"/>
      <c r="M779" s="207"/>
      <c r="N779" s="208"/>
      <c r="O779" s="208"/>
      <c r="P779" s="208"/>
      <c r="Q779" s="208"/>
      <c r="R779" s="208"/>
      <c r="S779" s="208"/>
      <c r="T779" s="209"/>
      <c r="U779" s="14"/>
      <c r="V779" s="14"/>
      <c r="W779" s="14"/>
      <c r="X779" s="14"/>
      <c r="Y779" s="14"/>
      <c r="Z779" s="14"/>
      <c r="AA779" s="14"/>
      <c r="AB779" s="14"/>
      <c r="AC779" s="14"/>
      <c r="AD779" s="14"/>
      <c r="AE779" s="14"/>
      <c r="AT779" s="203" t="s">
        <v>264</v>
      </c>
      <c r="AU779" s="203" t="s">
        <v>85</v>
      </c>
      <c r="AV779" s="14" t="s">
        <v>85</v>
      </c>
      <c r="AW779" s="14" t="s">
        <v>32</v>
      </c>
      <c r="AX779" s="14" t="s">
        <v>75</v>
      </c>
      <c r="AY779" s="203" t="s">
        <v>253</v>
      </c>
    </row>
    <row r="780" s="14" customFormat="1">
      <c r="A780" s="14"/>
      <c r="B780" s="202"/>
      <c r="C780" s="14"/>
      <c r="D780" s="195" t="s">
        <v>264</v>
      </c>
      <c r="E780" s="203" t="s">
        <v>1</v>
      </c>
      <c r="F780" s="204" t="s">
        <v>405</v>
      </c>
      <c r="G780" s="14"/>
      <c r="H780" s="205">
        <v>6.5</v>
      </c>
      <c r="I780" s="206"/>
      <c r="J780" s="14"/>
      <c r="K780" s="14"/>
      <c r="L780" s="202"/>
      <c r="M780" s="207"/>
      <c r="N780" s="208"/>
      <c r="O780" s="208"/>
      <c r="P780" s="208"/>
      <c r="Q780" s="208"/>
      <c r="R780" s="208"/>
      <c r="S780" s="208"/>
      <c r="T780" s="209"/>
      <c r="U780" s="14"/>
      <c r="V780" s="14"/>
      <c r="W780" s="14"/>
      <c r="X780" s="14"/>
      <c r="Y780" s="14"/>
      <c r="Z780" s="14"/>
      <c r="AA780" s="14"/>
      <c r="AB780" s="14"/>
      <c r="AC780" s="14"/>
      <c r="AD780" s="14"/>
      <c r="AE780" s="14"/>
      <c r="AT780" s="203" t="s">
        <v>264</v>
      </c>
      <c r="AU780" s="203" t="s">
        <v>85</v>
      </c>
      <c r="AV780" s="14" t="s">
        <v>85</v>
      </c>
      <c r="AW780" s="14" t="s">
        <v>32</v>
      </c>
      <c r="AX780" s="14" t="s">
        <v>75</v>
      </c>
      <c r="AY780" s="203" t="s">
        <v>253</v>
      </c>
    </row>
    <row r="781" s="14" customFormat="1">
      <c r="A781" s="14"/>
      <c r="B781" s="202"/>
      <c r="C781" s="14"/>
      <c r="D781" s="195" t="s">
        <v>264</v>
      </c>
      <c r="E781" s="203" t="s">
        <v>1</v>
      </c>
      <c r="F781" s="204" t="s">
        <v>406</v>
      </c>
      <c r="G781" s="14"/>
      <c r="H781" s="205">
        <v>10.75</v>
      </c>
      <c r="I781" s="206"/>
      <c r="J781" s="14"/>
      <c r="K781" s="14"/>
      <c r="L781" s="202"/>
      <c r="M781" s="207"/>
      <c r="N781" s="208"/>
      <c r="O781" s="208"/>
      <c r="P781" s="208"/>
      <c r="Q781" s="208"/>
      <c r="R781" s="208"/>
      <c r="S781" s="208"/>
      <c r="T781" s="209"/>
      <c r="U781" s="14"/>
      <c r="V781" s="14"/>
      <c r="W781" s="14"/>
      <c r="X781" s="14"/>
      <c r="Y781" s="14"/>
      <c r="Z781" s="14"/>
      <c r="AA781" s="14"/>
      <c r="AB781" s="14"/>
      <c r="AC781" s="14"/>
      <c r="AD781" s="14"/>
      <c r="AE781" s="14"/>
      <c r="AT781" s="203" t="s">
        <v>264</v>
      </c>
      <c r="AU781" s="203" t="s">
        <v>85</v>
      </c>
      <c r="AV781" s="14" t="s">
        <v>85</v>
      </c>
      <c r="AW781" s="14" t="s">
        <v>32</v>
      </c>
      <c r="AX781" s="14" t="s">
        <v>75</v>
      </c>
      <c r="AY781" s="203" t="s">
        <v>253</v>
      </c>
    </row>
    <row r="782" s="14" customFormat="1">
      <c r="A782" s="14"/>
      <c r="B782" s="202"/>
      <c r="C782" s="14"/>
      <c r="D782" s="195" t="s">
        <v>264</v>
      </c>
      <c r="E782" s="203" t="s">
        <v>1</v>
      </c>
      <c r="F782" s="204" t="s">
        <v>407</v>
      </c>
      <c r="G782" s="14"/>
      <c r="H782" s="205">
        <v>6.0999999999999996</v>
      </c>
      <c r="I782" s="206"/>
      <c r="J782" s="14"/>
      <c r="K782" s="14"/>
      <c r="L782" s="202"/>
      <c r="M782" s="207"/>
      <c r="N782" s="208"/>
      <c r="O782" s="208"/>
      <c r="P782" s="208"/>
      <c r="Q782" s="208"/>
      <c r="R782" s="208"/>
      <c r="S782" s="208"/>
      <c r="T782" s="209"/>
      <c r="U782" s="14"/>
      <c r="V782" s="14"/>
      <c r="W782" s="14"/>
      <c r="X782" s="14"/>
      <c r="Y782" s="14"/>
      <c r="Z782" s="14"/>
      <c r="AA782" s="14"/>
      <c r="AB782" s="14"/>
      <c r="AC782" s="14"/>
      <c r="AD782" s="14"/>
      <c r="AE782" s="14"/>
      <c r="AT782" s="203" t="s">
        <v>264</v>
      </c>
      <c r="AU782" s="203" t="s">
        <v>85</v>
      </c>
      <c r="AV782" s="14" t="s">
        <v>85</v>
      </c>
      <c r="AW782" s="14" t="s">
        <v>32</v>
      </c>
      <c r="AX782" s="14" t="s">
        <v>75</v>
      </c>
      <c r="AY782" s="203" t="s">
        <v>253</v>
      </c>
    </row>
    <row r="783" s="14" customFormat="1">
      <c r="A783" s="14"/>
      <c r="B783" s="202"/>
      <c r="C783" s="14"/>
      <c r="D783" s="195" t="s">
        <v>264</v>
      </c>
      <c r="E783" s="203" t="s">
        <v>1</v>
      </c>
      <c r="F783" s="204" t="s">
        <v>408</v>
      </c>
      <c r="G783" s="14"/>
      <c r="H783" s="205">
        <v>6.9000000000000004</v>
      </c>
      <c r="I783" s="206"/>
      <c r="J783" s="14"/>
      <c r="K783" s="14"/>
      <c r="L783" s="202"/>
      <c r="M783" s="207"/>
      <c r="N783" s="208"/>
      <c r="O783" s="208"/>
      <c r="P783" s="208"/>
      <c r="Q783" s="208"/>
      <c r="R783" s="208"/>
      <c r="S783" s="208"/>
      <c r="T783" s="209"/>
      <c r="U783" s="14"/>
      <c r="V783" s="14"/>
      <c r="W783" s="14"/>
      <c r="X783" s="14"/>
      <c r="Y783" s="14"/>
      <c r="Z783" s="14"/>
      <c r="AA783" s="14"/>
      <c r="AB783" s="14"/>
      <c r="AC783" s="14"/>
      <c r="AD783" s="14"/>
      <c r="AE783" s="14"/>
      <c r="AT783" s="203" t="s">
        <v>264</v>
      </c>
      <c r="AU783" s="203" t="s">
        <v>85</v>
      </c>
      <c r="AV783" s="14" t="s">
        <v>85</v>
      </c>
      <c r="AW783" s="14" t="s">
        <v>32</v>
      </c>
      <c r="AX783" s="14" t="s">
        <v>75</v>
      </c>
      <c r="AY783" s="203" t="s">
        <v>253</v>
      </c>
    </row>
    <row r="784" s="14" customFormat="1">
      <c r="A784" s="14"/>
      <c r="B784" s="202"/>
      <c r="C784" s="14"/>
      <c r="D784" s="195" t="s">
        <v>264</v>
      </c>
      <c r="E784" s="203" t="s">
        <v>1</v>
      </c>
      <c r="F784" s="204" t="s">
        <v>409</v>
      </c>
      <c r="G784" s="14"/>
      <c r="H784" s="205">
        <v>5.7000000000000002</v>
      </c>
      <c r="I784" s="206"/>
      <c r="J784" s="14"/>
      <c r="K784" s="14"/>
      <c r="L784" s="202"/>
      <c r="M784" s="207"/>
      <c r="N784" s="208"/>
      <c r="O784" s="208"/>
      <c r="P784" s="208"/>
      <c r="Q784" s="208"/>
      <c r="R784" s="208"/>
      <c r="S784" s="208"/>
      <c r="T784" s="209"/>
      <c r="U784" s="14"/>
      <c r="V784" s="14"/>
      <c r="W784" s="14"/>
      <c r="X784" s="14"/>
      <c r="Y784" s="14"/>
      <c r="Z784" s="14"/>
      <c r="AA784" s="14"/>
      <c r="AB784" s="14"/>
      <c r="AC784" s="14"/>
      <c r="AD784" s="14"/>
      <c r="AE784" s="14"/>
      <c r="AT784" s="203" t="s">
        <v>264</v>
      </c>
      <c r="AU784" s="203" t="s">
        <v>85</v>
      </c>
      <c r="AV784" s="14" t="s">
        <v>85</v>
      </c>
      <c r="AW784" s="14" t="s">
        <v>32</v>
      </c>
      <c r="AX784" s="14" t="s">
        <v>75</v>
      </c>
      <c r="AY784" s="203" t="s">
        <v>253</v>
      </c>
    </row>
    <row r="785" s="14" customFormat="1">
      <c r="A785" s="14"/>
      <c r="B785" s="202"/>
      <c r="C785" s="14"/>
      <c r="D785" s="195" t="s">
        <v>264</v>
      </c>
      <c r="E785" s="203" t="s">
        <v>1</v>
      </c>
      <c r="F785" s="204" t="s">
        <v>410</v>
      </c>
      <c r="G785" s="14"/>
      <c r="H785" s="205">
        <v>10.75</v>
      </c>
      <c r="I785" s="206"/>
      <c r="J785" s="14"/>
      <c r="K785" s="14"/>
      <c r="L785" s="202"/>
      <c r="M785" s="207"/>
      <c r="N785" s="208"/>
      <c r="O785" s="208"/>
      <c r="P785" s="208"/>
      <c r="Q785" s="208"/>
      <c r="R785" s="208"/>
      <c r="S785" s="208"/>
      <c r="T785" s="209"/>
      <c r="U785" s="14"/>
      <c r="V785" s="14"/>
      <c r="W785" s="14"/>
      <c r="X785" s="14"/>
      <c r="Y785" s="14"/>
      <c r="Z785" s="14"/>
      <c r="AA785" s="14"/>
      <c r="AB785" s="14"/>
      <c r="AC785" s="14"/>
      <c r="AD785" s="14"/>
      <c r="AE785" s="14"/>
      <c r="AT785" s="203" t="s">
        <v>264</v>
      </c>
      <c r="AU785" s="203" t="s">
        <v>85</v>
      </c>
      <c r="AV785" s="14" t="s">
        <v>85</v>
      </c>
      <c r="AW785" s="14" t="s">
        <v>32</v>
      </c>
      <c r="AX785" s="14" t="s">
        <v>75</v>
      </c>
      <c r="AY785" s="203" t="s">
        <v>253</v>
      </c>
    </row>
    <row r="786" s="14" customFormat="1">
      <c r="A786" s="14"/>
      <c r="B786" s="202"/>
      <c r="C786" s="14"/>
      <c r="D786" s="195" t="s">
        <v>264</v>
      </c>
      <c r="E786" s="203" t="s">
        <v>1</v>
      </c>
      <c r="F786" s="204" t="s">
        <v>411</v>
      </c>
      <c r="G786" s="14"/>
      <c r="H786" s="205">
        <v>4.75</v>
      </c>
      <c r="I786" s="206"/>
      <c r="J786" s="14"/>
      <c r="K786" s="14"/>
      <c r="L786" s="202"/>
      <c r="M786" s="207"/>
      <c r="N786" s="208"/>
      <c r="O786" s="208"/>
      <c r="P786" s="208"/>
      <c r="Q786" s="208"/>
      <c r="R786" s="208"/>
      <c r="S786" s="208"/>
      <c r="T786" s="209"/>
      <c r="U786" s="14"/>
      <c r="V786" s="14"/>
      <c r="W786" s="14"/>
      <c r="X786" s="14"/>
      <c r="Y786" s="14"/>
      <c r="Z786" s="14"/>
      <c r="AA786" s="14"/>
      <c r="AB786" s="14"/>
      <c r="AC786" s="14"/>
      <c r="AD786" s="14"/>
      <c r="AE786" s="14"/>
      <c r="AT786" s="203" t="s">
        <v>264</v>
      </c>
      <c r="AU786" s="203" t="s">
        <v>85</v>
      </c>
      <c r="AV786" s="14" t="s">
        <v>85</v>
      </c>
      <c r="AW786" s="14" t="s">
        <v>32</v>
      </c>
      <c r="AX786" s="14" t="s">
        <v>75</v>
      </c>
      <c r="AY786" s="203" t="s">
        <v>253</v>
      </c>
    </row>
    <row r="787" s="14" customFormat="1">
      <c r="A787" s="14"/>
      <c r="B787" s="202"/>
      <c r="C787" s="14"/>
      <c r="D787" s="195" t="s">
        <v>264</v>
      </c>
      <c r="E787" s="203" t="s">
        <v>1</v>
      </c>
      <c r="F787" s="204" t="s">
        <v>412</v>
      </c>
      <c r="G787" s="14"/>
      <c r="H787" s="205">
        <v>21.219999999999999</v>
      </c>
      <c r="I787" s="206"/>
      <c r="J787" s="14"/>
      <c r="K787" s="14"/>
      <c r="L787" s="202"/>
      <c r="M787" s="207"/>
      <c r="N787" s="208"/>
      <c r="O787" s="208"/>
      <c r="P787" s="208"/>
      <c r="Q787" s="208"/>
      <c r="R787" s="208"/>
      <c r="S787" s="208"/>
      <c r="T787" s="209"/>
      <c r="U787" s="14"/>
      <c r="V787" s="14"/>
      <c r="W787" s="14"/>
      <c r="X787" s="14"/>
      <c r="Y787" s="14"/>
      <c r="Z787" s="14"/>
      <c r="AA787" s="14"/>
      <c r="AB787" s="14"/>
      <c r="AC787" s="14"/>
      <c r="AD787" s="14"/>
      <c r="AE787" s="14"/>
      <c r="AT787" s="203" t="s">
        <v>264</v>
      </c>
      <c r="AU787" s="203" t="s">
        <v>85</v>
      </c>
      <c r="AV787" s="14" t="s">
        <v>85</v>
      </c>
      <c r="AW787" s="14" t="s">
        <v>32</v>
      </c>
      <c r="AX787" s="14" t="s">
        <v>75</v>
      </c>
      <c r="AY787" s="203" t="s">
        <v>253</v>
      </c>
    </row>
    <row r="788" s="14" customFormat="1">
      <c r="A788" s="14"/>
      <c r="B788" s="202"/>
      <c r="C788" s="14"/>
      <c r="D788" s="195" t="s">
        <v>264</v>
      </c>
      <c r="E788" s="203" t="s">
        <v>1</v>
      </c>
      <c r="F788" s="204" t="s">
        <v>413</v>
      </c>
      <c r="G788" s="14"/>
      <c r="H788" s="205">
        <v>22.649999999999999</v>
      </c>
      <c r="I788" s="206"/>
      <c r="J788" s="14"/>
      <c r="K788" s="14"/>
      <c r="L788" s="202"/>
      <c r="M788" s="207"/>
      <c r="N788" s="208"/>
      <c r="O788" s="208"/>
      <c r="P788" s="208"/>
      <c r="Q788" s="208"/>
      <c r="R788" s="208"/>
      <c r="S788" s="208"/>
      <c r="T788" s="209"/>
      <c r="U788" s="14"/>
      <c r="V788" s="14"/>
      <c r="W788" s="14"/>
      <c r="X788" s="14"/>
      <c r="Y788" s="14"/>
      <c r="Z788" s="14"/>
      <c r="AA788" s="14"/>
      <c r="AB788" s="14"/>
      <c r="AC788" s="14"/>
      <c r="AD788" s="14"/>
      <c r="AE788" s="14"/>
      <c r="AT788" s="203" t="s">
        <v>264</v>
      </c>
      <c r="AU788" s="203" t="s">
        <v>85</v>
      </c>
      <c r="AV788" s="14" t="s">
        <v>85</v>
      </c>
      <c r="AW788" s="14" t="s">
        <v>32</v>
      </c>
      <c r="AX788" s="14" t="s">
        <v>75</v>
      </c>
      <c r="AY788" s="203" t="s">
        <v>253</v>
      </c>
    </row>
    <row r="789" s="14" customFormat="1">
      <c r="A789" s="14"/>
      <c r="B789" s="202"/>
      <c r="C789" s="14"/>
      <c r="D789" s="195" t="s">
        <v>264</v>
      </c>
      <c r="E789" s="203" t="s">
        <v>1</v>
      </c>
      <c r="F789" s="204" t="s">
        <v>414</v>
      </c>
      <c r="G789" s="14"/>
      <c r="H789" s="205">
        <v>15.369999999999999</v>
      </c>
      <c r="I789" s="206"/>
      <c r="J789" s="14"/>
      <c r="K789" s="14"/>
      <c r="L789" s="202"/>
      <c r="M789" s="207"/>
      <c r="N789" s="208"/>
      <c r="O789" s="208"/>
      <c r="P789" s="208"/>
      <c r="Q789" s="208"/>
      <c r="R789" s="208"/>
      <c r="S789" s="208"/>
      <c r="T789" s="209"/>
      <c r="U789" s="14"/>
      <c r="V789" s="14"/>
      <c r="W789" s="14"/>
      <c r="X789" s="14"/>
      <c r="Y789" s="14"/>
      <c r="Z789" s="14"/>
      <c r="AA789" s="14"/>
      <c r="AB789" s="14"/>
      <c r="AC789" s="14"/>
      <c r="AD789" s="14"/>
      <c r="AE789" s="14"/>
      <c r="AT789" s="203" t="s">
        <v>264</v>
      </c>
      <c r="AU789" s="203" t="s">
        <v>85</v>
      </c>
      <c r="AV789" s="14" t="s">
        <v>85</v>
      </c>
      <c r="AW789" s="14" t="s">
        <v>32</v>
      </c>
      <c r="AX789" s="14" t="s">
        <v>75</v>
      </c>
      <c r="AY789" s="203" t="s">
        <v>253</v>
      </c>
    </row>
    <row r="790" s="14" customFormat="1">
      <c r="A790" s="14"/>
      <c r="B790" s="202"/>
      <c r="C790" s="14"/>
      <c r="D790" s="195" t="s">
        <v>264</v>
      </c>
      <c r="E790" s="203" t="s">
        <v>1</v>
      </c>
      <c r="F790" s="204" t="s">
        <v>415</v>
      </c>
      <c r="G790" s="14"/>
      <c r="H790" s="205">
        <v>5.5999999999999996</v>
      </c>
      <c r="I790" s="206"/>
      <c r="J790" s="14"/>
      <c r="K790" s="14"/>
      <c r="L790" s="202"/>
      <c r="M790" s="207"/>
      <c r="N790" s="208"/>
      <c r="O790" s="208"/>
      <c r="P790" s="208"/>
      <c r="Q790" s="208"/>
      <c r="R790" s="208"/>
      <c r="S790" s="208"/>
      <c r="T790" s="209"/>
      <c r="U790" s="14"/>
      <c r="V790" s="14"/>
      <c r="W790" s="14"/>
      <c r="X790" s="14"/>
      <c r="Y790" s="14"/>
      <c r="Z790" s="14"/>
      <c r="AA790" s="14"/>
      <c r="AB790" s="14"/>
      <c r="AC790" s="14"/>
      <c r="AD790" s="14"/>
      <c r="AE790" s="14"/>
      <c r="AT790" s="203" t="s">
        <v>264</v>
      </c>
      <c r="AU790" s="203" t="s">
        <v>85</v>
      </c>
      <c r="AV790" s="14" t="s">
        <v>85</v>
      </c>
      <c r="AW790" s="14" t="s">
        <v>32</v>
      </c>
      <c r="AX790" s="14" t="s">
        <v>75</v>
      </c>
      <c r="AY790" s="203" t="s">
        <v>253</v>
      </c>
    </row>
    <row r="791" s="16" customFormat="1">
      <c r="A791" s="16"/>
      <c r="B791" s="228"/>
      <c r="C791" s="16"/>
      <c r="D791" s="195" t="s">
        <v>264</v>
      </c>
      <c r="E791" s="229" t="s">
        <v>1</v>
      </c>
      <c r="F791" s="230" t="s">
        <v>1078</v>
      </c>
      <c r="G791" s="16"/>
      <c r="H791" s="231">
        <v>650.89000000000021</v>
      </c>
      <c r="I791" s="232"/>
      <c r="J791" s="16"/>
      <c r="K791" s="16"/>
      <c r="L791" s="228"/>
      <c r="M791" s="233"/>
      <c r="N791" s="234"/>
      <c r="O791" s="234"/>
      <c r="P791" s="234"/>
      <c r="Q791" s="234"/>
      <c r="R791" s="234"/>
      <c r="S791" s="234"/>
      <c r="T791" s="235"/>
      <c r="U791" s="16"/>
      <c r="V791" s="16"/>
      <c r="W791" s="16"/>
      <c r="X791" s="16"/>
      <c r="Y791" s="16"/>
      <c r="Z791" s="16"/>
      <c r="AA791" s="16"/>
      <c r="AB791" s="16"/>
      <c r="AC791" s="16"/>
      <c r="AD791" s="16"/>
      <c r="AE791" s="16"/>
      <c r="AT791" s="229" t="s">
        <v>264</v>
      </c>
      <c r="AU791" s="229" t="s">
        <v>85</v>
      </c>
      <c r="AV791" s="16" t="s">
        <v>93</v>
      </c>
      <c r="AW791" s="16" t="s">
        <v>32</v>
      </c>
      <c r="AX791" s="16" t="s">
        <v>75</v>
      </c>
      <c r="AY791" s="229" t="s">
        <v>253</v>
      </c>
    </row>
    <row r="792" s="13" customFormat="1">
      <c r="A792" s="13"/>
      <c r="B792" s="194"/>
      <c r="C792" s="13"/>
      <c r="D792" s="195" t="s">
        <v>264</v>
      </c>
      <c r="E792" s="196" t="s">
        <v>1</v>
      </c>
      <c r="F792" s="197" t="s">
        <v>295</v>
      </c>
      <c r="G792" s="13"/>
      <c r="H792" s="196" t="s">
        <v>1</v>
      </c>
      <c r="I792" s="198"/>
      <c r="J792" s="13"/>
      <c r="K792" s="13"/>
      <c r="L792" s="194"/>
      <c r="M792" s="199"/>
      <c r="N792" s="200"/>
      <c r="O792" s="200"/>
      <c r="P792" s="200"/>
      <c r="Q792" s="200"/>
      <c r="R792" s="200"/>
      <c r="S792" s="200"/>
      <c r="T792" s="201"/>
      <c r="U792" s="13"/>
      <c r="V792" s="13"/>
      <c r="W792" s="13"/>
      <c r="X792" s="13"/>
      <c r="Y792" s="13"/>
      <c r="Z792" s="13"/>
      <c r="AA792" s="13"/>
      <c r="AB792" s="13"/>
      <c r="AC792" s="13"/>
      <c r="AD792" s="13"/>
      <c r="AE792" s="13"/>
      <c r="AT792" s="196" t="s">
        <v>264</v>
      </c>
      <c r="AU792" s="196" t="s">
        <v>85</v>
      </c>
      <c r="AV792" s="13" t="s">
        <v>82</v>
      </c>
      <c r="AW792" s="13" t="s">
        <v>32</v>
      </c>
      <c r="AX792" s="13" t="s">
        <v>75</v>
      </c>
      <c r="AY792" s="196" t="s">
        <v>253</v>
      </c>
    </row>
    <row r="793" s="14" customFormat="1">
      <c r="A793" s="14"/>
      <c r="B793" s="202"/>
      <c r="C793" s="14"/>
      <c r="D793" s="195" t="s">
        <v>264</v>
      </c>
      <c r="E793" s="203" t="s">
        <v>1</v>
      </c>
      <c r="F793" s="204" t="s">
        <v>416</v>
      </c>
      <c r="G793" s="14"/>
      <c r="H793" s="205">
        <v>15.5</v>
      </c>
      <c r="I793" s="206"/>
      <c r="J793" s="14"/>
      <c r="K793" s="14"/>
      <c r="L793" s="202"/>
      <c r="M793" s="207"/>
      <c r="N793" s="208"/>
      <c r="O793" s="208"/>
      <c r="P793" s="208"/>
      <c r="Q793" s="208"/>
      <c r="R793" s="208"/>
      <c r="S793" s="208"/>
      <c r="T793" s="209"/>
      <c r="U793" s="14"/>
      <c r="V793" s="14"/>
      <c r="W793" s="14"/>
      <c r="X793" s="14"/>
      <c r="Y793" s="14"/>
      <c r="Z793" s="14"/>
      <c r="AA793" s="14"/>
      <c r="AB793" s="14"/>
      <c r="AC793" s="14"/>
      <c r="AD793" s="14"/>
      <c r="AE793" s="14"/>
      <c r="AT793" s="203" t="s">
        <v>264</v>
      </c>
      <c r="AU793" s="203" t="s">
        <v>85</v>
      </c>
      <c r="AV793" s="14" t="s">
        <v>85</v>
      </c>
      <c r="AW793" s="14" t="s">
        <v>32</v>
      </c>
      <c r="AX793" s="14" t="s">
        <v>75</v>
      </c>
      <c r="AY793" s="203" t="s">
        <v>253</v>
      </c>
    </row>
    <row r="794" s="14" customFormat="1">
      <c r="A794" s="14"/>
      <c r="B794" s="202"/>
      <c r="C794" s="14"/>
      <c r="D794" s="195" t="s">
        <v>264</v>
      </c>
      <c r="E794" s="203" t="s">
        <v>1</v>
      </c>
      <c r="F794" s="204" t="s">
        <v>417</v>
      </c>
      <c r="G794" s="14"/>
      <c r="H794" s="205">
        <v>6.2999999999999998</v>
      </c>
      <c r="I794" s="206"/>
      <c r="J794" s="14"/>
      <c r="K794" s="14"/>
      <c r="L794" s="202"/>
      <c r="M794" s="207"/>
      <c r="N794" s="208"/>
      <c r="O794" s="208"/>
      <c r="P794" s="208"/>
      <c r="Q794" s="208"/>
      <c r="R794" s="208"/>
      <c r="S794" s="208"/>
      <c r="T794" s="209"/>
      <c r="U794" s="14"/>
      <c r="V794" s="14"/>
      <c r="W794" s="14"/>
      <c r="X794" s="14"/>
      <c r="Y794" s="14"/>
      <c r="Z794" s="14"/>
      <c r="AA794" s="14"/>
      <c r="AB794" s="14"/>
      <c r="AC794" s="14"/>
      <c r="AD794" s="14"/>
      <c r="AE794" s="14"/>
      <c r="AT794" s="203" t="s">
        <v>264</v>
      </c>
      <c r="AU794" s="203" t="s">
        <v>85</v>
      </c>
      <c r="AV794" s="14" t="s">
        <v>85</v>
      </c>
      <c r="AW794" s="14" t="s">
        <v>32</v>
      </c>
      <c r="AX794" s="14" t="s">
        <v>75</v>
      </c>
      <c r="AY794" s="203" t="s">
        <v>253</v>
      </c>
    </row>
    <row r="795" s="16" customFormat="1">
      <c r="A795" s="16"/>
      <c r="B795" s="228"/>
      <c r="C795" s="16"/>
      <c r="D795" s="195" t="s">
        <v>264</v>
      </c>
      <c r="E795" s="229" t="s">
        <v>1</v>
      </c>
      <c r="F795" s="230" t="s">
        <v>1078</v>
      </c>
      <c r="G795" s="16"/>
      <c r="H795" s="231">
        <v>21.800000000000001</v>
      </c>
      <c r="I795" s="232"/>
      <c r="J795" s="16"/>
      <c r="K795" s="16"/>
      <c r="L795" s="228"/>
      <c r="M795" s="233"/>
      <c r="N795" s="234"/>
      <c r="O795" s="234"/>
      <c r="P795" s="234"/>
      <c r="Q795" s="234"/>
      <c r="R795" s="234"/>
      <c r="S795" s="234"/>
      <c r="T795" s="235"/>
      <c r="U795" s="16"/>
      <c r="V795" s="16"/>
      <c r="W795" s="16"/>
      <c r="X795" s="16"/>
      <c r="Y795" s="16"/>
      <c r="Z795" s="16"/>
      <c r="AA795" s="16"/>
      <c r="AB795" s="16"/>
      <c r="AC795" s="16"/>
      <c r="AD795" s="16"/>
      <c r="AE795" s="16"/>
      <c r="AT795" s="229" t="s">
        <v>264</v>
      </c>
      <c r="AU795" s="229" t="s">
        <v>85</v>
      </c>
      <c r="AV795" s="16" t="s">
        <v>93</v>
      </c>
      <c r="AW795" s="16" t="s">
        <v>32</v>
      </c>
      <c r="AX795" s="16" t="s">
        <v>75</v>
      </c>
      <c r="AY795" s="229" t="s">
        <v>253</v>
      </c>
    </row>
    <row r="796" s="15" customFormat="1">
      <c r="A796" s="15"/>
      <c r="B796" s="210"/>
      <c r="C796" s="15"/>
      <c r="D796" s="195" t="s">
        <v>264</v>
      </c>
      <c r="E796" s="211" t="s">
        <v>1</v>
      </c>
      <c r="F796" s="212" t="s">
        <v>268</v>
      </c>
      <c r="G796" s="15"/>
      <c r="H796" s="213">
        <v>672.69000000000017</v>
      </c>
      <c r="I796" s="214"/>
      <c r="J796" s="15"/>
      <c r="K796" s="15"/>
      <c r="L796" s="210"/>
      <c r="M796" s="215"/>
      <c r="N796" s="216"/>
      <c r="O796" s="216"/>
      <c r="P796" s="216"/>
      <c r="Q796" s="216"/>
      <c r="R796" s="216"/>
      <c r="S796" s="216"/>
      <c r="T796" s="217"/>
      <c r="U796" s="15"/>
      <c r="V796" s="15"/>
      <c r="W796" s="15"/>
      <c r="X796" s="15"/>
      <c r="Y796" s="15"/>
      <c r="Z796" s="15"/>
      <c r="AA796" s="15"/>
      <c r="AB796" s="15"/>
      <c r="AC796" s="15"/>
      <c r="AD796" s="15"/>
      <c r="AE796" s="15"/>
      <c r="AT796" s="211" t="s">
        <v>264</v>
      </c>
      <c r="AU796" s="211" t="s">
        <v>85</v>
      </c>
      <c r="AV796" s="15" t="s">
        <v>109</v>
      </c>
      <c r="AW796" s="15" t="s">
        <v>32</v>
      </c>
      <c r="AX796" s="15" t="s">
        <v>82</v>
      </c>
      <c r="AY796" s="211" t="s">
        <v>253</v>
      </c>
    </row>
    <row r="797" s="2" customFormat="1" ht="24.15" customHeight="1">
      <c r="A797" s="38"/>
      <c r="B797" s="180"/>
      <c r="C797" s="218" t="s">
        <v>1117</v>
      </c>
      <c r="D797" s="218" t="s">
        <v>346</v>
      </c>
      <c r="E797" s="219" t="s">
        <v>1118</v>
      </c>
      <c r="F797" s="220" t="s">
        <v>1119</v>
      </c>
      <c r="G797" s="221" t="s">
        <v>279</v>
      </c>
      <c r="H797" s="222">
        <v>665.75199999999995</v>
      </c>
      <c r="I797" s="223"/>
      <c r="J797" s="224">
        <f>ROUND(I797*H797,2)</f>
        <v>0</v>
      </c>
      <c r="K797" s="220" t="s">
        <v>1</v>
      </c>
      <c r="L797" s="225"/>
      <c r="M797" s="226" t="s">
        <v>1</v>
      </c>
      <c r="N797" s="227" t="s">
        <v>40</v>
      </c>
      <c r="O797" s="77"/>
      <c r="P797" s="190">
        <f>O797*H797</f>
        <v>0</v>
      </c>
      <c r="Q797" s="190">
        <v>0.00264</v>
      </c>
      <c r="R797" s="190">
        <f>Q797*H797</f>
        <v>1.7575852799999998</v>
      </c>
      <c r="S797" s="190">
        <v>0</v>
      </c>
      <c r="T797" s="191">
        <f>S797*H797</f>
        <v>0</v>
      </c>
      <c r="U797" s="38"/>
      <c r="V797" s="38"/>
      <c r="W797" s="38"/>
      <c r="X797" s="38"/>
      <c r="Y797" s="38"/>
      <c r="Z797" s="38"/>
      <c r="AA797" s="38"/>
      <c r="AB797" s="38"/>
      <c r="AC797" s="38"/>
      <c r="AD797" s="38"/>
      <c r="AE797" s="38"/>
      <c r="AR797" s="192" t="s">
        <v>349</v>
      </c>
      <c r="AT797" s="192" t="s">
        <v>346</v>
      </c>
      <c r="AU797" s="192" t="s">
        <v>85</v>
      </c>
      <c r="AY797" s="19" t="s">
        <v>253</v>
      </c>
      <c r="BE797" s="193">
        <f>IF(N797="základní",J797,0)</f>
        <v>0</v>
      </c>
      <c r="BF797" s="193">
        <f>IF(N797="snížená",J797,0)</f>
        <v>0</v>
      </c>
      <c r="BG797" s="193">
        <f>IF(N797="zákl. přenesená",J797,0)</f>
        <v>0</v>
      </c>
      <c r="BH797" s="193">
        <f>IF(N797="sníž. přenesená",J797,0)</f>
        <v>0</v>
      </c>
      <c r="BI797" s="193">
        <f>IF(N797="nulová",J797,0)</f>
        <v>0</v>
      </c>
      <c r="BJ797" s="19" t="s">
        <v>82</v>
      </c>
      <c r="BK797" s="193">
        <f>ROUND(I797*H797,2)</f>
        <v>0</v>
      </c>
      <c r="BL797" s="19" t="s">
        <v>335</v>
      </c>
      <c r="BM797" s="192" t="s">
        <v>1120</v>
      </c>
    </row>
    <row r="798" s="13" customFormat="1">
      <c r="A798" s="13"/>
      <c r="B798" s="194"/>
      <c r="C798" s="13"/>
      <c r="D798" s="195" t="s">
        <v>264</v>
      </c>
      <c r="E798" s="196" t="s">
        <v>1</v>
      </c>
      <c r="F798" s="197" t="s">
        <v>287</v>
      </c>
      <c r="G798" s="13"/>
      <c r="H798" s="196" t="s">
        <v>1</v>
      </c>
      <c r="I798" s="198"/>
      <c r="J798" s="13"/>
      <c r="K798" s="13"/>
      <c r="L798" s="194"/>
      <c r="M798" s="199"/>
      <c r="N798" s="200"/>
      <c r="O798" s="200"/>
      <c r="P798" s="200"/>
      <c r="Q798" s="200"/>
      <c r="R798" s="200"/>
      <c r="S798" s="200"/>
      <c r="T798" s="201"/>
      <c r="U798" s="13"/>
      <c r="V798" s="13"/>
      <c r="W798" s="13"/>
      <c r="X798" s="13"/>
      <c r="Y798" s="13"/>
      <c r="Z798" s="13"/>
      <c r="AA798" s="13"/>
      <c r="AB798" s="13"/>
      <c r="AC798" s="13"/>
      <c r="AD798" s="13"/>
      <c r="AE798" s="13"/>
      <c r="AT798" s="196" t="s">
        <v>264</v>
      </c>
      <c r="AU798" s="196" t="s">
        <v>85</v>
      </c>
      <c r="AV798" s="13" t="s">
        <v>82</v>
      </c>
      <c r="AW798" s="13" t="s">
        <v>32</v>
      </c>
      <c r="AX798" s="13" t="s">
        <v>75</v>
      </c>
      <c r="AY798" s="196" t="s">
        <v>253</v>
      </c>
    </row>
    <row r="799" s="14" customFormat="1">
      <c r="A799" s="14"/>
      <c r="B799" s="202"/>
      <c r="C799" s="14"/>
      <c r="D799" s="195" t="s">
        <v>264</v>
      </c>
      <c r="E799" s="203" t="s">
        <v>1</v>
      </c>
      <c r="F799" s="204" t="s">
        <v>1121</v>
      </c>
      <c r="G799" s="14"/>
      <c r="H799" s="205">
        <v>594.154</v>
      </c>
      <c r="I799" s="206"/>
      <c r="J799" s="14"/>
      <c r="K799" s="14"/>
      <c r="L799" s="202"/>
      <c r="M799" s="207"/>
      <c r="N799" s="208"/>
      <c r="O799" s="208"/>
      <c r="P799" s="208"/>
      <c r="Q799" s="208"/>
      <c r="R799" s="208"/>
      <c r="S799" s="208"/>
      <c r="T799" s="209"/>
      <c r="U799" s="14"/>
      <c r="V799" s="14"/>
      <c r="W799" s="14"/>
      <c r="X799" s="14"/>
      <c r="Y799" s="14"/>
      <c r="Z799" s="14"/>
      <c r="AA799" s="14"/>
      <c r="AB799" s="14"/>
      <c r="AC799" s="14"/>
      <c r="AD799" s="14"/>
      <c r="AE799" s="14"/>
      <c r="AT799" s="203" t="s">
        <v>264</v>
      </c>
      <c r="AU799" s="203" t="s">
        <v>85</v>
      </c>
      <c r="AV799" s="14" t="s">
        <v>85</v>
      </c>
      <c r="AW799" s="14" t="s">
        <v>32</v>
      </c>
      <c r="AX799" s="14" t="s">
        <v>75</v>
      </c>
      <c r="AY799" s="203" t="s">
        <v>253</v>
      </c>
    </row>
    <row r="800" s="14" customFormat="1">
      <c r="A800" s="14"/>
      <c r="B800" s="202"/>
      <c r="C800" s="14"/>
      <c r="D800" s="195" t="s">
        <v>264</v>
      </c>
      <c r="E800" s="203" t="s">
        <v>1</v>
      </c>
      <c r="F800" s="204" t="s">
        <v>1122</v>
      </c>
      <c r="G800" s="14"/>
      <c r="H800" s="205">
        <v>71.597999999999999</v>
      </c>
      <c r="I800" s="206"/>
      <c r="J800" s="14"/>
      <c r="K800" s="14"/>
      <c r="L800" s="202"/>
      <c r="M800" s="207"/>
      <c r="N800" s="208"/>
      <c r="O800" s="208"/>
      <c r="P800" s="208"/>
      <c r="Q800" s="208"/>
      <c r="R800" s="208"/>
      <c r="S800" s="208"/>
      <c r="T800" s="209"/>
      <c r="U800" s="14"/>
      <c r="V800" s="14"/>
      <c r="W800" s="14"/>
      <c r="X800" s="14"/>
      <c r="Y800" s="14"/>
      <c r="Z800" s="14"/>
      <c r="AA800" s="14"/>
      <c r="AB800" s="14"/>
      <c r="AC800" s="14"/>
      <c r="AD800" s="14"/>
      <c r="AE800" s="14"/>
      <c r="AT800" s="203" t="s">
        <v>264</v>
      </c>
      <c r="AU800" s="203" t="s">
        <v>85</v>
      </c>
      <c r="AV800" s="14" t="s">
        <v>85</v>
      </c>
      <c r="AW800" s="14" t="s">
        <v>32</v>
      </c>
      <c r="AX800" s="14" t="s">
        <v>75</v>
      </c>
      <c r="AY800" s="203" t="s">
        <v>253</v>
      </c>
    </row>
    <row r="801" s="15" customFormat="1">
      <c r="A801" s="15"/>
      <c r="B801" s="210"/>
      <c r="C801" s="15"/>
      <c r="D801" s="195" t="s">
        <v>264</v>
      </c>
      <c r="E801" s="211" t="s">
        <v>1</v>
      </c>
      <c r="F801" s="212" t="s">
        <v>268</v>
      </c>
      <c r="G801" s="15"/>
      <c r="H801" s="213">
        <v>665.75199999999995</v>
      </c>
      <c r="I801" s="214"/>
      <c r="J801" s="15"/>
      <c r="K801" s="15"/>
      <c r="L801" s="210"/>
      <c r="M801" s="215"/>
      <c r="N801" s="216"/>
      <c r="O801" s="216"/>
      <c r="P801" s="216"/>
      <c r="Q801" s="216"/>
      <c r="R801" s="216"/>
      <c r="S801" s="216"/>
      <c r="T801" s="217"/>
      <c r="U801" s="15"/>
      <c r="V801" s="15"/>
      <c r="W801" s="15"/>
      <c r="X801" s="15"/>
      <c r="Y801" s="15"/>
      <c r="Z801" s="15"/>
      <c r="AA801" s="15"/>
      <c r="AB801" s="15"/>
      <c r="AC801" s="15"/>
      <c r="AD801" s="15"/>
      <c r="AE801" s="15"/>
      <c r="AT801" s="211" t="s">
        <v>264</v>
      </c>
      <c r="AU801" s="211" t="s">
        <v>85</v>
      </c>
      <c r="AV801" s="15" t="s">
        <v>109</v>
      </c>
      <c r="AW801" s="15" t="s">
        <v>32</v>
      </c>
      <c r="AX801" s="15" t="s">
        <v>82</v>
      </c>
      <c r="AY801" s="211" t="s">
        <v>253</v>
      </c>
    </row>
    <row r="802" s="2" customFormat="1" ht="37.8" customHeight="1">
      <c r="A802" s="38"/>
      <c r="B802" s="180"/>
      <c r="C802" s="218" t="s">
        <v>1123</v>
      </c>
      <c r="D802" s="218" t="s">
        <v>346</v>
      </c>
      <c r="E802" s="219" t="s">
        <v>1124</v>
      </c>
      <c r="F802" s="220" t="s">
        <v>1125</v>
      </c>
      <c r="G802" s="221" t="s">
        <v>279</v>
      </c>
      <c r="H802" s="222">
        <v>20.338999999999999</v>
      </c>
      <c r="I802" s="223"/>
      <c r="J802" s="224">
        <f>ROUND(I802*H802,2)</f>
        <v>0</v>
      </c>
      <c r="K802" s="220" t="s">
        <v>1</v>
      </c>
      <c r="L802" s="225"/>
      <c r="M802" s="226" t="s">
        <v>1</v>
      </c>
      <c r="N802" s="227" t="s">
        <v>40</v>
      </c>
      <c r="O802" s="77"/>
      <c r="P802" s="190">
        <f>O802*H802</f>
        <v>0</v>
      </c>
      <c r="Q802" s="190">
        <v>0.00264</v>
      </c>
      <c r="R802" s="190">
        <f>Q802*H802</f>
        <v>0.053694959999999993</v>
      </c>
      <c r="S802" s="190">
        <v>0</v>
      </c>
      <c r="T802" s="191">
        <f>S802*H802</f>
        <v>0</v>
      </c>
      <c r="U802" s="38"/>
      <c r="V802" s="38"/>
      <c r="W802" s="38"/>
      <c r="X802" s="38"/>
      <c r="Y802" s="38"/>
      <c r="Z802" s="38"/>
      <c r="AA802" s="38"/>
      <c r="AB802" s="38"/>
      <c r="AC802" s="38"/>
      <c r="AD802" s="38"/>
      <c r="AE802" s="38"/>
      <c r="AR802" s="192" t="s">
        <v>349</v>
      </c>
      <c r="AT802" s="192" t="s">
        <v>346</v>
      </c>
      <c r="AU802" s="192" t="s">
        <v>85</v>
      </c>
      <c r="AY802" s="19" t="s">
        <v>253</v>
      </c>
      <c r="BE802" s="193">
        <f>IF(N802="základní",J802,0)</f>
        <v>0</v>
      </c>
      <c r="BF802" s="193">
        <f>IF(N802="snížená",J802,0)</f>
        <v>0</v>
      </c>
      <c r="BG802" s="193">
        <f>IF(N802="zákl. přenesená",J802,0)</f>
        <v>0</v>
      </c>
      <c r="BH802" s="193">
        <f>IF(N802="sníž. přenesená",J802,0)</f>
        <v>0</v>
      </c>
      <c r="BI802" s="193">
        <f>IF(N802="nulová",J802,0)</f>
        <v>0</v>
      </c>
      <c r="BJ802" s="19" t="s">
        <v>82</v>
      </c>
      <c r="BK802" s="193">
        <f>ROUND(I802*H802,2)</f>
        <v>0</v>
      </c>
      <c r="BL802" s="19" t="s">
        <v>335</v>
      </c>
      <c r="BM802" s="192" t="s">
        <v>1126</v>
      </c>
    </row>
    <row r="803" s="13" customFormat="1">
      <c r="A803" s="13"/>
      <c r="B803" s="194"/>
      <c r="C803" s="13"/>
      <c r="D803" s="195" t="s">
        <v>264</v>
      </c>
      <c r="E803" s="196" t="s">
        <v>1</v>
      </c>
      <c r="F803" s="197" t="s">
        <v>295</v>
      </c>
      <c r="G803" s="13"/>
      <c r="H803" s="196" t="s">
        <v>1</v>
      </c>
      <c r="I803" s="198"/>
      <c r="J803" s="13"/>
      <c r="K803" s="13"/>
      <c r="L803" s="194"/>
      <c r="M803" s="199"/>
      <c r="N803" s="200"/>
      <c r="O803" s="200"/>
      <c r="P803" s="200"/>
      <c r="Q803" s="200"/>
      <c r="R803" s="200"/>
      <c r="S803" s="200"/>
      <c r="T803" s="201"/>
      <c r="U803" s="13"/>
      <c r="V803" s="13"/>
      <c r="W803" s="13"/>
      <c r="X803" s="13"/>
      <c r="Y803" s="13"/>
      <c r="Z803" s="13"/>
      <c r="AA803" s="13"/>
      <c r="AB803" s="13"/>
      <c r="AC803" s="13"/>
      <c r="AD803" s="13"/>
      <c r="AE803" s="13"/>
      <c r="AT803" s="196" t="s">
        <v>264</v>
      </c>
      <c r="AU803" s="196" t="s">
        <v>85</v>
      </c>
      <c r="AV803" s="13" t="s">
        <v>82</v>
      </c>
      <c r="AW803" s="13" t="s">
        <v>32</v>
      </c>
      <c r="AX803" s="13" t="s">
        <v>75</v>
      </c>
      <c r="AY803" s="196" t="s">
        <v>253</v>
      </c>
    </row>
    <row r="804" s="14" customFormat="1">
      <c r="A804" s="14"/>
      <c r="B804" s="202"/>
      <c r="C804" s="14"/>
      <c r="D804" s="195" t="s">
        <v>264</v>
      </c>
      <c r="E804" s="203" t="s">
        <v>1</v>
      </c>
      <c r="F804" s="204" t="s">
        <v>1127</v>
      </c>
      <c r="G804" s="14"/>
      <c r="H804" s="205">
        <v>17.940999999999999</v>
      </c>
      <c r="I804" s="206"/>
      <c r="J804" s="14"/>
      <c r="K804" s="14"/>
      <c r="L804" s="202"/>
      <c r="M804" s="207"/>
      <c r="N804" s="208"/>
      <c r="O804" s="208"/>
      <c r="P804" s="208"/>
      <c r="Q804" s="208"/>
      <c r="R804" s="208"/>
      <c r="S804" s="208"/>
      <c r="T804" s="209"/>
      <c r="U804" s="14"/>
      <c r="V804" s="14"/>
      <c r="W804" s="14"/>
      <c r="X804" s="14"/>
      <c r="Y804" s="14"/>
      <c r="Z804" s="14"/>
      <c r="AA804" s="14"/>
      <c r="AB804" s="14"/>
      <c r="AC804" s="14"/>
      <c r="AD804" s="14"/>
      <c r="AE804" s="14"/>
      <c r="AT804" s="203" t="s">
        <v>264</v>
      </c>
      <c r="AU804" s="203" t="s">
        <v>85</v>
      </c>
      <c r="AV804" s="14" t="s">
        <v>85</v>
      </c>
      <c r="AW804" s="14" t="s">
        <v>32</v>
      </c>
      <c r="AX804" s="14" t="s">
        <v>75</v>
      </c>
      <c r="AY804" s="203" t="s">
        <v>253</v>
      </c>
    </row>
    <row r="805" s="14" customFormat="1">
      <c r="A805" s="14"/>
      <c r="B805" s="202"/>
      <c r="C805" s="14"/>
      <c r="D805" s="195" t="s">
        <v>264</v>
      </c>
      <c r="E805" s="203" t="s">
        <v>1</v>
      </c>
      <c r="F805" s="204" t="s">
        <v>1128</v>
      </c>
      <c r="G805" s="14"/>
      <c r="H805" s="205">
        <v>2.3980000000000001</v>
      </c>
      <c r="I805" s="206"/>
      <c r="J805" s="14"/>
      <c r="K805" s="14"/>
      <c r="L805" s="202"/>
      <c r="M805" s="207"/>
      <c r="N805" s="208"/>
      <c r="O805" s="208"/>
      <c r="P805" s="208"/>
      <c r="Q805" s="208"/>
      <c r="R805" s="208"/>
      <c r="S805" s="208"/>
      <c r="T805" s="209"/>
      <c r="U805" s="14"/>
      <c r="V805" s="14"/>
      <c r="W805" s="14"/>
      <c r="X805" s="14"/>
      <c r="Y805" s="14"/>
      <c r="Z805" s="14"/>
      <c r="AA805" s="14"/>
      <c r="AB805" s="14"/>
      <c r="AC805" s="14"/>
      <c r="AD805" s="14"/>
      <c r="AE805" s="14"/>
      <c r="AT805" s="203" t="s">
        <v>264</v>
      </c>
      <c r="AU805" s="203" t="s">
        <v>85</v>
      </c>
      <c r="AV805" s="14" t="s">
        <v>85</v>
      </c>
      <c r="AW805" s="14" t="s">
        <v>32</v>
      </c>
      <c r="AX805" s="14" t="s">
        <v>75</v>
      </c>
      <c r="AY805" s="203" t="s">
        <v>253</v>
      </c>
    </row>
    <row r="806" s="15" customFormat="1">
      <c r="A806" s="15"/>
      <c r="B806" s="210"/>
      <c r="C806" s="15"/>
      <c r="D806" s="195" t="s">
        <v>264</v>
      </c>
      <c r="E806" s="211" t="s">
        <v>1</v>
      </c>
      <c r="F806" s="212" t="s">
        <v>268</v>
      </c>
      <c r="G806" s="15"/>
      <c r="H806" s="213">
        <v>20.338999999999999</v>
      </c>
      <c r="I806" s="214"/>
      <c r="J806" s="15"/>
      <c r="K806" s="15"/>
      <c r="L806" s="210"/>
      <c r="M806" s="215"/>
      <c r="N806" s="216"/>
      <c r="O806" s="216"/>
      <c r="P806" s="216"/>
      <c r="Q806" s="216"/>
      <c r="R806" s="216"/>
      <c r="S806" s="216"/>
      <c r="T806" s="217"/>
      <c r="U806" s="15"/>
      <c r="V806" s="15"/>
      <c r="W806" s="15"/>
      <c r="X806" s="15"/>
      <c r="Y806" s="15"/>
      <c r="Z806" s="15"/>
      <c r="AA806" s="15"/>
      <c r="AB806" s="15"/>
      <c r="AC806" s="15"/>
      <c r="AD806" s="15"/>
      <c r="AE806" s="15"/>
      <c r="AT806" s="211" t="s">
        <v>264</v>
      </c>
      <c r="AU806" s="211" t="s">
        <v>85</v>
      </c>
      <c r="AV806" s="15" t="s">
        <v>109</v>
      </c>
      <c r="AW806" s="15" t="s">
        <v>32</v>
      </c>
      <c r="AX806" s="15" t="s">
        <v>82</v>
      </c>
      <c r="AY806" s="211" t="s">
        <v>253</v>
      </c>
    </row>
    <row r="807" s="2" customFormat="1" ht="44.25" customHeight="1">
      <c r="A807" s="38"/>
      <c r="B807" s="180"/>
      <c r="C807" s="181" t="s">
        <v>1129</v>
      </c>
      <c r="D807" s="181" t="s">
        <v>258</v>
      </c>
      <c r="E807" s="182" t="s">
        <v>1130</v>
      </c>
      <c r="F807" s="183" t="s">
        <v>1131</v>
      </c>
      <c r="G807" s="184" t="s">
        <v>279</v>
      </c>
      <c r="H807" s="185">
        <v>653.67999999999995</v>
      </c>
      <c r="I807" s="186"/>
      <c r="J807" s="187">
        <f>ROUND(I807*H807,2)</f>
        <v>0</v>
      </c>
      <c r="K807" s="183" t="s">
        <v>1</v>
      </c>
      <c r="L807" s="39"/>
      <c r="M807" s="188" t="s">
        <v>1</v>
      </c>
      <c r="N807" s="189" t="s">
        <v>40</v>
      </c>
      <c r="O807" s="77"/>
      <c r="P807" s="190">
        <f>O807*H807</f>
        <v>0</v>
      </c>
      <c r="Q807" s="190">
        <v>0.00029999999999999997</v>
      </c>
      <c r="R807" s="190">
        <f>Q807*H807</f>
        <v>0.19610399999999997</v>
      </c>
      <c r="S807" s="190">
        <v>0</v>
      </c>
      <c r="T807" s="191">
        <f>S807*H807</f>
        <v>0</v>
      </c>
      <c r="U807" s="38"/>
      <c r="V807" s="38"/>
      <c r="W807" s="38"/>
      <c r="X807" s="38"/>
      <c r="Y807" s="38"/>
      <c r="Z807" s="38"/>
      <c r="AA807" s="38"/>
      <c r="AB807" s="38"/>
      <c r="AC807" s="38"/>
      <c r="AD807" s="38"/>
      <c r="AE807" s="38"/>
      <c r="AR807" s="192" t="s">
        <v>335</v>
      </c>
      <c r="AT807" s="192" t="s">
        <v>258</v>
      </c>
      <c r="AU807" s="192" t="s">
        <v>85</v>
      </c>
      <c r="AY807" s="19" t="s">
        <v>253</v>
      </c>
      <c r="BE807" s="193">
        <f>IF(N807="základní",J807,0)</f>
        <v>0</v>
      </c>
      <c r="BF807" s="193">
        <f>IF(N807="snížená",J807,0)</f>
        <v>0</v>
      </c>
      <c r="BG807" s="193">
        <f>IF(N807="zákl. přenesená",J807,0)</f>
        <v>0</v>
      </c>
      <c r="BH807" s="193">
        <f>IF(N807="sníž. přenesená",J807,0)</f>
        <v>0</v>
      </c>
      <c r="BI807" s="193">
        <f>IF(N807="nulová",J807,0)</f>
        <v>0</v>
      </c>
      <c r="BJ807" s="19" t="s">
        <v>82</v>
      </c>
      <c r="BK807" s="193">
        <f>ROUND(I807*H807,2)</f>
        <v>0</v>
      </c>
      <c r="BL807" s="19" t="s">
        <v>335</v>
      </c>
      <c r="BM807" s="192" t="s">
        <v>1132</v>
      </c>
    </row>
    <row r="808" s="13" customFormat="1">
      <c r="A808" s="13"/>
      <c r="B808" s="194"/>
      <c r="C808" s="13"/>
      <c r="D808" s="195" t="s">
        <v>264</v>
      </c>
      <c r="E808" s="196" t="s">
        <v>1</v>
      </c>
      <c r="F808" s="197" t="s">
        <v>265</v>
      </c>
      <c r="G808" s="13"/>
      <c r="H808" s="196" t="s">
        <v>1</v>
      </c>
      <c r="I808" s="198"/>
      <c r="J808" s="13"/>
      <c r="K808" s="13"/>
      <c r="L808" s="194"/>
      <c r="M808" s="199"/>
      <c r="N808" s="200"/>
      <c r="O808" s="200"/>
      <c r="P808" s="200"/>
      <c r="Q808" s="200"/>
      <c r="R808" s="200"/>
      <c r="S808" s="200"/>
      <c r="T808" s="201"/>
      <c r="U808" s="13"/>
      <c r="V808" s="13"/>
      <c r="W808" s="13"/>
      <c r="X808" s="13"/>
      <c r="Y808" s="13"/>
      <c r="Z808" s="13"/>
      <c r="AA808" s="13"/>
      <c r="AB808" s="13"/>
      <c r="AC808" s="13"/>
      <c r="AD808" s="13"/>
      <c r="AE808" s="13"/>
      <c r="AT808" s="196" t="s">
        <v>264</v>
      </c>
      <c r="AU808" s="196" t="s">
        <v>85</v>
      </c>
      <c r="AV808" s="13" t="s">
        <v>82</v>
      </c>
      <c r="AW808" s="13" t="s">
        <v>32</v>
      </c>
      <c r="AX808" s="13" t="s">
        <v>75</v>
      </c>
      <c r="AY808" s="196" t="s">
        <v>253</v>
      </c>
    </row>
    <row r="809" s="13" customFormat="1">
      <c r="A809" s="13"/>
      <c r="B809" s="194"/>
      <c r="C809" s="13"/>
      <c r="D809" s="195" t="s">
        <v>264</v>
      </c>
      <c r="E809" s="196" t="s">
        <v>1</v>
      </c>
      <c r="F809" s="197" t="s">
        <v>289</v>
      </c>
      <c r="G809" s="13"/>
      <c r="H809" s="196" t="s">
        <v>1</v>
      </c>
      <c r="I809" s="198"/>
      <c r="J809" s="13"/>
      <c r="K809" s="13"/>
      <c r="L809" s="194"/>
      <c r="M809" s="199"/>
      <c r="N809" s="200"/>
      <c r="O809" s="200"/>
      <c r="P809" s="200"/>
      <c r="Q809" s="200"/>
      <c r="R809" s="200"/>
      <c r="S809" s="200"/>
      <c r="T809" s="201"/>
      <c r="U809" s="13"/>
      <c r="V809" s="13"/>
      <c r="W809" s="13"/>
      <c r="X809" s="13"/>
      <c r="Y809" s="13"/>
      <c r="Z809" s="13"/>
      <c r="AA809" s="13"/>
      <c r="AB809" s="13"/>
      <c r="AC809" s="13"/>
      <c r="AD809" s="13"/>
      <c r="AE809" s="13"/>
      <c r="AT809" s="196" t="s">
        <v>264</v>
      </c>
      <c r="AU809" s="196" t="s">
        <v>85</v>
      </c>
      <c r="AV809" s="13" t="s">
        <v>82</v>
      </c>
      <c r="AW809" s="13" t="s">
        <v>32</v>
      </c>
      <c r="AX809" s="13" t="s">
        <v>75</v>
      </c>
      <c r="AY809" s="196" t="s">
        <v>253</v>
      </c>
    </row>
    <row r="810" s="14" customFormat="1">
      <c r="A810" s="14"/>
      <c r="B810" s="202"/>
      <c r="C810" s="14"/>
      <c r="D810" s="195" t="s">
        <v>264</v>
      </c>
      <c r="E810" s="203" t="s">
        <v>1</v>
      </c>
      <c r="F810" s="204" t="s">
        <v>290</v>
      </c>
      <c r="G810" s="14"/>
      <c r="H810" s="205">
        <v>653.67999999999995</v>
      </c>
      <c r="I810" s="206"/>
      <c r="J810" s="14"/>
      <c r="K810" s="14"/>
      <c r="L810" s="202"/>
      <c r="M810" s="207"/>
      <c r="N810" s="208"/>
      <c r="O810" s="208"/>
      <c r="P810" s="208"/>
      <c r="Q810" s="208"/>
      <c r="R810" s="208"/>
      <c r="S810" s="208"/>
      <c r="T810" s="209"/>
      <c r="U810" s="14"/>
      <c r="V810" s="14"/>
      <c r="W810" s="14"/>
      <c r="X810" s="14"/>
      <c r="Y810" s="14"/>
      <c r="Z810" s="14"/>
      <c r="AA810" s="14"/>
      <c r="AB810" s="14"/>
      <c r="AC810" s="14"/>
      <c r="AD810" s="14"/>
      <c r="AE810" s="14"/>
      <c r="AT810" s="203" t="s">
        <v>264</v>
      </c>
      <c r="AU810" s="203" t="s">
        <v>85</v>
      </c>
      <c r="AV810" s="14" t="s">
        <v>85</v>
      </c>
      <c r="AW810" s="14" t="s">
        <v>32</v>
      </c>
      <c r="AX810" s="14" t="s">
        <v>75</v>
      </c>
      <c r="AY810" s="203" t="s">
        <v>253</v>
      </c>
    </row>
    <row r="811" s="15" customFormat="1">
      <c r="A811" s="15"/>
      <c r="B811" s="210"/>
      <c r="C811" s="15"/>
      <c r="D811" s="195" t="s">
        <v>264</v>
      </c>
      <c r="E811" s="211" t="s">
        <v>1</v>
      </c>
      <c r="F811" s="212" t="s">
        <v>268</v>
      </c>
      <c r="G811" s="15"/>
      <c r="H811" s="213">
        <v>653.67999999999995</v>
      </c>
      <c r="I811" s="214"/>
      <c r="J811" s="15"/>
      <c r="K811" s="15"/>
      <c r="L811" s="210"/>
      <c r="M811" s="215"/>
      <c r="N811" s="216"/>
      <c r="O811" s="216"/>
      <c r="P811" s="216"/>
      <c r="Q811" s="216"/>
      <c r="R811" s="216"/>
      <c r="S811" s="216"/>
      <c r="T811" s="217"/>
      <c r="U811" s="15"/>
      <c r="V811" s="15"/>
      <c r="W811" s="15"/>
      <c r="X811" s="15"/>
      <c r="Y811" s="15"/>
      <c r="Z811" s="15"/>
      <c r="AA811" s="15"/>
      <c r="AB811" s="15"/>
      <c r="AC811" s="15"/>
      <c r="AD811" s="15"/>
      <c r="AE811" s="15"/>
      <c r="AT811" s="211" t="s">
        <v>264</v>
      </c>
      <c r="AU811" s="211" t="s">
        <v>85</v>
      </c>
      <c r="AV811" s="15" t="s">
        <v>109</v>
      </c>
      <c r="AW811" s="15" t="s">
        <v>32</v>
      </c>
      <c r="AX811" s="15" t="s">
        <v>82</v>
      </c>
      <c r="AY811" s="211" t="s">
        <v>253</v>
      </c>
    </row>
    <row r="812" s="2" customFormat="1" ht="37.8" customHeight="1">
      <c r="A812" s="38"/>
      <c r="B812" s="180"/>
      <c r="C812" s="181" t="s">
        <v>1133</v>
      </c>
      <c r="D812" s="181" t="s">
        <v>258</v>
      </c>
      <c r="E812" s="182" t="s">
        <v>1134</v>
      </c>
      <c r="F812" s="183" t="s">
        <v>1135</v>
      </c>
      <c r="G812" s="184" t="s">
        <v>316</v>
      </c>
      <c r="H812" s="185">
        <v>441.82999999999998</v>
      </c>
      <c r="I812" s="186"/>
      <c r="J812" s="187">
        <f>ROUND(I812*H812,2)</f>
        <v>0</v>
      </c>
      <c r="K812" s="183" t="s">
        <v>1</v>
      </c>
      <c r="L812" s="39"/>
      <c r="M812" s="188" t="s">
        <v>1</v>
      </c>
      <c r="N812" s="189" t="s">
        <v>40</v>
      </c>
      <c r="O812" s="77"/>
      <c r="P812" s="190">
        <f>O812*H812</f>
        <v>0</v>
      </c>
      <c r="Q812" s="190">
        <v>0.00029999999999999997</v>
      </c>
      <c r="R812" s="190">
        <f>Q812*H812</f>
        <v>0.13254899999999997</v>
      </c>
      <c r="S812" s="190">
        <v>0</v>
      </c>
      <c r="T812" s="191">
        <f>S812*H812</f>
        <v>0</v>
      </c>
      <c r="U812" s="38"/>
      <c r="V812" s="38"/>
      <c r="W812" s="38"/>
      <c r="X812" s="38"/>
      <c r="Y812" s="38"/>
      <c r="Z812" s="38"/>
      <c r="AA812" s="38"/>
      <c r="AB812" s="38"/>
      <c r="AC812" s="38"/>
      <c r="AD812" s="38"/>
      <c r="AE812" s="38"/>
      <c r="AR812" s="192" t="s">
        <v>335</v>
      </c>
      <c r="AT812" s="192" t="s">
        <v>258</v>
      </c>
      <c r="AU812" s="192" t="s">
        <v>85</v>
      </c>
      <c r="AY812" s="19" t="s">
        <v>253</v>
      </c>
      <c r="BE812" s="193">
        <f>IF(N812="základní",J812,0)</f>
        <v>0</v>
      </c>
      <c r="BF812" s="193">
        <f>IF(N812="snížená",J812,0)</f>
        <v>0</v>
      </c>
      <c r="BG812" s="193">
        <f>IF(N812="zákl. přenesená",J812,0)</f>
        <v>0</v>
      </c>
      <c r="BH812" s="193">
        <f>IF(N812="sníž. přenesená",J812,0)</f>
        <v>0</v>
      </c>
      <c r="BI812" s="193">
        <f>IF(N812="nulová",J812,0)</f>
        <v>0</v>
      </c>
      <c r="BJ812" s="19" t="s">
        <v>82</v>
      </c>
      <c r="BK812" s="193">
        <f>ROUND(I812*H812,2)</f>
        <v>0</v>
      </c>
      <c r="BL812" s="19" t="s">
        <v>335</v>
      </c>
      <c r="BM812" s="192" t="s">
        <v>1136</v>
      </c>
    </row>
    <row r="813" s="13" customFormat="1">
      <c r="A813" s="13"/>
      <c r="B813" s="194"/>
      <c r="C813" s="13"/>
      <c r="D813" s="195" t="s">
        <v>264</v>
      </c>
      <c r="E813" s="196" t="s">
        <v>1</v>
      </c>
      <c r="F813" s="197" t="s">
        <v>265</v>
      </c>
      <c r="G813" s="13"/>
      <c r="H813" s="196" t="s">
        <v>1</v>
      </c>
      <c r="I813" s="198"/>
      <c r="J813" s="13"/>
      <c r="K813" s="13"/>
      <c r="L813" s="194"/>
      <c r="M813" s="199"/>
      <c r="N813" s="200"/>
      <c r="O813" s="200"/>
      <c r="P813" s="200"/>
      <c r="Q813" s="200"/>
      <c r="R813" s="200"/>
      <c r="S813" s="200"/>
      <c r="T813" s="201"/>
      <c r="U813" s="13"/>
      <c r="V813" s="13"/>
      <c r="W813" s="13"/>
      <c r="X813" s="13"/>
      <c r="Y813" s="13"/>
      <c r="Z813" s="13"/>
      <c r="AA813" s="13"/>
      <c r="AB813" s="13"/>
      <c r="AC813" s="13"/>
      <c r="AD813" s="13"/>
      <c r="AE813" s="13"/>
      <c r="AT813" s="196" t="s">
        <v>264</v>
      </c>
      <c r="AU813" s="196" t="s">
        <v>85</v>
      </c>
      <c r="AV813" s="13" t="s">
        <v>82</v>
      </c>
      <c r="AW813" s="13" t="s">
        <v>32</v>
      </c>
      <c r="AX813" s="13" t="s">
        <v>75</v>
      </c>
      <c r="AY813" s="196" t="s">
        <v>253</v>
      </c>
    </row>
    <row r="814" s="13" customFormat="1">
      <c r="A814" s="13"/>
      <c r="B814" s="194"/>
      <c r="C814" s="13"/>
      <c r="D814" s="195" t="s">
        <v>264</v>
      </c>
      <c r="E814" s="196" t="s">
        <v>1</v>
      </c>
      <c r="F814" s="197" t="s">
        <v>289</v>
      </c>
      <c r="G814" s="13"/>
      <c r="H814" s="196" t="s">
        <v>1</v>
      </c>
      <c r="I814" s="198"/>
      <c r="J814" s="13"/>
      <c r="K814" s="13"/>
      <c r="L814" s="194"/>
      <c r="M814" s="199"/>
      <c r="N814" s="200"/>
      <c r="O814" s="200"/>
      <c r="P814" s="200"/>
      <c r="Q814" s="200"/>
      <c r="R814" s="200"/>
      <c r="S814" s="200"/>
      <c r="T814" s="201"/>
      <c r="U814" s="13"/>
      <c r="V814" s="13"/>
      <c r="W814" s="13"/>
      <c r="X814" s="13"/>
      <c r="Y814" s="13"/>
      <c r="Z814" s="13"/>
      <c r="AA814" s="13"/>
      <c r="AB814" s="13"/>
      <c r="AC814" s="13"/>
      <c r="AD814" s="13"/>
      <c r="AE814" s="13"/>
      <c r="AT814" s="196" t="s">
        <v>264</v>
      </c>
      <c r="AU814" s="196" t="s">
        <v>85</v>
      </c>
      <c r="AV814" s="13" t="s">
        <v>82</v>
      </c>
      <c r="AW814" s="13" t="s">
        <v>32</v>
      </c>
      <c r="AX814" s="13" t="s">
        <v>75</v>
      </c>
      <c r="AY814" s="196" t="s">
        <v>253</v>
      </c>
    </row>
    <row r="815" s="14" customFormat="1">
      <c r="A815" s="14"/>
      <c r="B815" s="202"/>
      <c r="C815" s="14"/>
      <c r="D815" s="195" t="s">
        <v>264</v>
      </c>
      <c r="E815" s="203" t="s">
        <v>1</v>
      </c>
      <c r="F815" s="204" t="s">
        <v>418</v>
      </c>
      <c r="G815" s="14"/>
      <c r="H815" s="205">
        <v>79.829999999999998</v>
      </c>
      <c r="I815" s="206"/>
      <c r="J815" s="14"/>
      <c r="K815" s="14"/>
      <c r="L815" s="202"/>
      <c r="M815" s="207"/>
      <c r="N815" s="208"/>
      <c r="O815" s="208"/>
      <c r="P815" s="208"/>
      <c r="Q815" s="208"/>
      <c r="R815" s="208"/>
      <c r="S815" s="208"/>
      <c r="T815" s="209"/>
      <c r="U815" s="14"/>
      <c r="V815" s="14"/>
      <c r="W815" s="14"/>
      <c r="X815" s="14"/>
      <c r="Y815" s="14"/>
      <c r="Z815" s="14"/>
      <c r="AA815" s="14"/>
      <c r="AB815" s="14"/>
      <c r="AC815" s="14"/>
      <c r="AD815" s="14"/>
      <c r="AE815" s="14"/>
      <c r="AT815" s="203" t="s">
        <v>264</v>
      </c>
      <c r="AU815" s="203" t="s">
        <v>85</v>
      </c>
      <c r="AV815" s="14" t="s">
        <v>85</v>
      </c>
      <c r="AW815" s="14" t="s">
        <v>32</v>
      </c>
      <c r="AX815" s="14" t="s">
        <v>75</v>
      </c>
      <c r="AY815" s="203" t="s">
        <v>253</v>
      </c>
    </row>
    <row r="816" s="14" customFormat="1">
      <c r="A816" s="14"/>
      <c r="B816" s="202"/>
      <c r="C816" s="14"/>
      <c r="D816" s="195" t="s">
        <v>264</v>
      </c>
      <c r="E816" s="203" t="s">
        <v>1</v>
      </c>
      <c r="F816" s="204" t="s">
        <v>419</v>
      </c>
      <c r="G816" s="14"/>
      <c r="H816" s="205">
        <v>33.490000000000002</v>
      </c>
      <c r="I816" s="206"/>
      <c r="J816" s="14"/>
      <c r="K816" s="14"/>
      <c r="L816" s="202"/>
      <c r="M816" s="207"/>
      <c r="N816" s="208"/>
      <c r="O816" s="208"/>
      <c r="P816" s="208"/>
      <c r="Q816" s="208"/>
      <c r="R816" s="208"/>
      <c r="S816" s="208"/>
      <c r="T816" s="209"/>
      <c r="U816" s="14"/>
      <c r="V816" s="14"/>
      <c r="W816" s="14"/>
      <c r="X816" s="14"/>
      <c r="Y816" s="14"/>
      <c r="Z816" s="14"/>
      <c r="AA816" s="14"/>
      <c r="AB816" s="14"/>
      <c r="AC816" s="14"/>
      <c r="AD816" s="14"/>
      <c r="AE816" s="14"/>
      <c r="AT816" s="203" t="s">
        <v>264</v>
      </c>
      <c r="AU816" s="203" t="s">
        <v>85</v>
      </c>
      <c r="AV816" s="14" t="s">
        <v>85</v>
      </c>
      <c r="AW816" s="14" t="s">
        <v>32</v>
      </c>
      <c r="AX816" s="14" t="s">
        <v>75</v>
      </c>
      <c r="AY816" s="203" t="s">
        <v>253</v>
      </c>
    </row>
    <row r="817" s="14" customFormat="1">
      <c r="A817" s="14"/>
      <c r="B817" s="202"/>
      <c r="C817" s="14"/>
      <c r="D817" s="195" t="s">
        <v>264</v>
      </c>
      <c r="E817" s="203" t="s">
        <v>1</v>
      </c>
      <c r="F817" s="204" t="s">
        <v>420</v>
      </c>
      <c r="G817" s="14"/>
      <c r="H817" s="205">
        <v>21.66</v>
      </c>
      <c r="I817" s="206"/>
      <c r="J817" s="14"/>
      <c r="K817" s="14"/>
      <c r="L817" s="202"/>
      <c r="M817" s="207"/>
      <c r="N817" s="208"/>
      <c r="O817" s="208"/>
      <c r="P817" s="208"/>
      <c r="Q817" s="208"/>
      <c r="R817" s="208"/>
      <c r="S817" s="208"/>
      <c r="T817" s="209"/>
      <c r="U817" s="14"/>
      <c r="V817" s="14"/>
      <c r="W817" s="14"/>
      <c r="X817" s="14"/>
      <c r="Y817" s="14"/>
      <c r="Z817" s="14"/>
      <c r="AA817" s="14"/>
      <c r="AB817" s="14"/>
      <c r="AC817" s="14"/>
      <c r="AD817" s="14"/>
      <c r="AE817" s="14"/>
      <c r="AT817" s="203" t="s">
        <v>264</v>
      </c>
      <c r="AU817" s="203" t="s">
        <v>85</v>
      </c>
      <c r="AV817" s="14" t="s">
        <v>85</v>
      </c>
      <c r="AW817" s="14" t="s">
        <v>32</v>
      </c>
      <c r="AX817" s="14" t="s">
        <v>75</v>
      </c>
      <c r="AY817" s="203" t="s">
        <v>253</v>
      </c>
    </row>
    <row r="818" s="14" customFormat="1">
      <c r="A818" s="14"/>
      <c r="B818" s="202"/>
      <c r="C818" s="14"/>
      <c r="D818" s="195" t="s">
        <v>264</v>
      </c>
      <c r="E818" s="203" t="s">
        <v>1</v>
      </c>
      <c r="F818" s="204" t="s">
        <v>421</v>
      </c>
      <c r="G818" s="14"/>
      <c r="H818" s="205">
        <v>19.640000000000001</v>
      </c>
      <c r="I818" s="206"/>
      <c r="J818" s="14"/>
      <c r="K818" s="14"/>
      <c r="L818" s="202"/>
      <c r="M818" s="207"/>
      <c r="N818" s="208"/>
      <c r="O818" s="208"/>
      <c r="P818" s="208"/>
      <c r="Q818" s="208"/>
      <c r="R818" s="208"/>
      <c r="S818" s="208"/>
      <c r="T818" s="209"/>
      <c r="U818" s="14"/>
      <c r="V818" s="14"/>
      <c r="W818" s="14"/>
      <c r="X818" s="14"/>
      <c r="Y818" s="14"/>
      <c r="Z818" s="14"/>
      <c r="AA818" s="14"/>
      <c r="AB818" s="14"/>
      <c r="AC818" s="14"/>
      <c r="AD818" s="14"/>
      <c r="AE818" s="14"/>
      <c r="AT818" s="203" t="s">
        <v>264</v>
      </c>
      <c r="AU818" s="203" t="s">
        <v>85</v>
      </c>
      <c r="AV818" s="14" t="s">
        <v>85</v>
      </c>
      <c r="AW818" s="14" t="s">
        <v>32</v>
      </c>
      <c r="AX818" s="14" t="s">
        <v>75</v>
      </c>
      <c r="AY818" s="203" t="s">
        <v>253</v>
      </c>
    </row>
    <row r="819" s="14" customFormat="1">
      <c r="A819" s="14"/>
      <c r="B819" s="202"/>
      <c r="C819" s="14"/>
      <c r="D819" s="195" t="s">
        <v>264</v>
      </c>
      <c r="E819" s="203" t="s">
        <v>1</v>
      </c>
      <c r="F819" s="204" t="s">
        <v>422</v>
      </c>
      <c r="G819" s="14"/>
      <c r="H819" s="205">
        <v>16.899999999999999</v>
      </c>
      <c r="I819" s="206"/>
      <c r="J819" s="14"/>
      <c r="K819" s="14"/>
      <c r="L819" s="202"/>
      <c r="M819" s="207"/>
      <c r="N819" s="208"/>
      <c r="O819" s="208"/>
      <c r="P819" s="208"/>
      <c r="Q819" s="208"/>
      <c r="R819" s="208"/>
      <c r="S819" s="208"/>
      <c r="T819" s="209"/>
      <c r="U819" s="14"/>
      <c r="V819" s="14"/>
      <c r="W819" s="14"/>
      <c r="X819" s="14"/>
      <c r="Y819" s="14"/>
      <c r="Z819" s="14"/>
      <c r="AA819" s="14"/>
      <c r="AB819" s="14"/>
      <c r="AC819" s="14"/>
      <c r="AD819" s="14"/>
      <c r="AE819" s="14"/>
      <c r="AT819" s="203" t="s">
        <v>264</v>
      </c>
      <c r="AU819" s="203" t="s">
        <v>85</v>
      </c>
      <c r="AV819" s="14" t="s">
        <v>85</v>
      </c>
      <c r="AW819" s="14" t="s">
        <v>32</v>
      </c>
      <c r="AX819" s="14" t="s">
        <v>75</v>
      </c>
      <c r="AY819" s="203" t="s">
        <v>253</v>
      </c>
    </row>
    <row r="820" s="14" customFormat="1">
      <c r="A820" s="14"/>
      <c r="B820" s="202"/>
      <c r="C820" s="14"/>
      <c r="D820" s="195" t="s">
        <v>264</v>
      </c>
      <c r="E820" s="203" t="s">
        <v>1</v>
      </c>
      <c r="F820" s="204" t="s">
        <v>423</v>
      </c>
      <c r="G820" s="14"/>
      <c r="H820" s="205">
        <v>30.280000000000001</v>
      </c>
      <c r="I820" s="206"/>
      <c r="J820" s="14"/>
      <c r="K820" s="14"/>
      <c r="L820" s="202"/>
      <c r="M820" s="207"/>
      <c r="N820" s="208"/>
      <c r="O820" s="208"/>
      <c r="P820" s="208"/>
      <c r="Q820" s="208"/>
      <c r="R820" s="208"/>
      <c r="S820" s="208"/>
      <c r="T820" s="209"/>
      <c r="U820" s="14"/>
      <c r="V820" s="14"/>
      <c r="W820" s="14"/>
      <c r="X820" s="14"/>
      <c r="Y820" s="14"/>
      <c r="Z820" s="14"/>
      <c r="AA820" s="14"/>
      <c r="AB820" s="14"/>
      <c r="AC820" s="14"/>
      <c r="AD820" s="14"/>
      <c r="AE820" s="14"/>
      <c r="AT820" s="203" t="s">
        <v>264</v>
      </c>
      <c r="AU820" s="203" t="s">
        <v>85</v>
      </c>
      <c r="AV820" s="14" t="s">
        <v>85</v>
      </c>
      <c r="AW820" s="14" t="s">
        <v>32</v>
      </c>
      <c r="AX820" s="14" t="s">
        <v>75</v>
      </c>
      <c r="AY820" s="203" t="s">
        <v>253</v>
      </c>
    </row>
    <row r="821" s="14" customFormat="1">
      <c r="A821" s="14"/>
      <c r="B821" s="202"/>
      <c r="C821" s="14"/>
      <c r="D821" s="195" t="s">
        <v>264</v>
      </c>
      <c r="E821" s="203" t="s">
        <v>1</v>
      </c>
      <c r="F821" s="204" t="s">
        <v>424</v>
      </c>
      <c r="G821" s="14"/>
      <c r="H821" s="205">
        <v>24.879999999999999</v>
      </c>
      <c r="I821" s="206"/>
      <c r="J821" s="14"/>
      <c r="K821" s="14"/>
      <c r="L821" s="202"/>
      <c r="M821" s="207"/>
      <c r="N821" s="208"/>
      <c r="O821" s="208"/>
      <c r="P821" s="208"/>
      <c r="Q821" s="208"/>
      <c r="R821" s="208"/>
      <c r="S821" s="208"/>
      <c r="T821" s="209"/>
      <c r="U821" s="14"/>
      <c r="V821" s="14"/>
      <c r="W821" s="14"/>
      <c r="X821" s="14"/>
      <c r="Y821" s="14"/>
      <c r="Z821" s="14"/>
      <c r="AA821" s="14"/>
      <c r="AB821" s="14"/>
      <c r="AC821" s="14"/>
      <c r="AD821" s="14"/>
      <c r="AE821" s="14"/>
      <c r="AT821" s="203" t="s">
        <v>264</v>
      </c>
      <c r="AU821" s="203" t="s">
        <v>85</v>
      </c>
      <c r="AV821" s="14" t="s">
        <v>85</v>
      </c>
      <c r="AW821" s="14" t="s">
        <v>32</v>
      </c>
      <c r="AX821" s="14" t="s">
        <v>75</v>
      </c>
      <c r="AY821" s="203" t="s">
        <v>253</v>
      </c>
    </row>
    <row r="822" s="14" customFormat="1">
      <c r="A822" s="14"/>
      <c r="B822" s="202"/>
      <c r="C822" s="14"/>
      <c r="D822" s="195" t="s">
        <v>264</v>
      </c>
      <c r="E822" s="203" t="s">
        <v>1</v>
      </c>
      <c r="F822" s="204" t="s">
        <v>425</v>
      </c>
      <c r="G822" s="14"/>
      <c r="H822" s="205">
        <v>24.449999999999999</v>
      </c>
      <c r="I822" s="206"/>
      <c r="J822" s="14"/>
      <c r="K822" s="14"/>
      <c r="L822" s="202"/>
      <c r="M822" s="207"/>
      <c r="N822" s="208"/>
      <c r="O822" s="208"/>
      <c r="P822" s="208"/>
      <c r="Q822" s="208"/>
      <c r="R822" s="208"/>
      <c r="S822" s="208"/>
      <c r="T822" s="209"/>
      <c r="U822" s="14"/>
      <c r="V822" s="14"/>
      <c r="W822" s="14"/>
      <c r="X822" s="14"/>
      <c r="Y822" s="14"/>
      <c r="Z822" s="14"/>
      <c r="AA822" s="14"/>
      <c r="AB822" s="14"/>
      <c r="AC822" s="14"/>
      <c r="AD822" s="14"/>
      <c r="AE822" s="14"/>
      <c r="AT822" s="203" t="s">
        <v>264</v>
      </c>
      <c r="AU822" s="203" t="s">
        <v>85</v>
      </c>
      <c r="AV822" s="14" t="s">
        <v>85</v>
      </c>
      <c r="AW822" s="14" t="s">
        <v>32</v>
      </c>
      <c r="AX822" s="14" t="s">
        <v>75</v>
      </c>
      <c r="AY822" s="203" t="s">
        <v>253</v>
      </c>
    </row>
    <row r="823" s="14" customFormat="1">
      <c r="A823" s="14"/>
      <c r="B823" s="202"/>
      <c r="C823" s="14"/>
      <c r="D823" s="195" t="s">
        <v>264</v>
      </c>
      <c r="E823" s="203" t="s">
        <v>1</v>
      </c>
      <c r="F823" s="204" t="s">
        <v>426</v>
      </c>
      <c r="G823" s="14"/>
      <c r="H823" s="205">
        <v>24.149999999999999</v>
      </c>
      <c r="I823" s="206"/>
      <c r="J823" s="14"/>
      <c r="K823" s="14"/>
      <c r="L823" s="202"/>
      <c r="M823" s="207"/>
      <c r="N823" s="208"/>
      <c r="O823" s="208"/>
      <c r="P823" s="208"/>
      <c r="Q823" s="208"/>
      <c r="R823" s="208"/>
      <c r="S823" s="208"/>
      <c r="T823" s="209"/>
      <c r="U823" s="14"/>
      <c r="V823" s="14"/>
      <c r="W823" s="14"/>
      <c r="X823" s="14"/>
      <c r="Y823" s="14"/>
      <c r="Z823" s="14"/>
      <c r="AA823" s="14"/>
      <c r="AB823" s="14"/>
      <c r="AC823" s="14"/>
      <c r="AD823" s="14"/>
      <c r="AE823" s="14"/>
      <c r="AT823" s="203" t="s">
        <v>264</v>
      </c>
      <c r="AU823" s="203" t="s">
        <v>85</v>
      </c>
      <c r="AV823" s="14" t="s">
        <v>85</v>
      </c>
      <c r="AW823" s="14" t="s">
        <v>32</v>
      </c>
      <c r="AX823" s="14" t="s">
        <v>75</v>
      </c>
      <c r="AY823" s="203" t="s">
        <v>253</v>
      </c>
    </row>
    <row r="824" s="14" customFormat="1">
      <c r="A824" s="14"/>
      <c r="B824" s="202"/>
      <c r="C824" s="14"/>
      <c r="D824" s="195" t="s">
        <v>264</v>
      </c>
      <c r="E824" s="203" t="s">
        <v>1</v>
      </c>
      <c r="F824" s="204" t="s">
        <v>427</v>
      </c>
      <c r="G824" s="14"/>
      <c r="H824" s="205">
        <v>24.75</v>
      </c>
      <c r="I824" s="206"/>
      <c r="J824" s="14"/>
      <c r="K824" s="14"/>
      <c r="L824" s="202"/>
      <c r="M824" s="207"/>
      <c r="N824" s="208"/>
      <c r="O824" s="208"/>
      <c r="P824" s="208"/>
      <c r="Q824" s="208"/>
      <c r="R824" s="208"/>
      <c r="S824" s="208"/>
      <c r="T824" s="209"/>
      <c r="U824" s="14"/>
      <c r="V824" s="14"/>
      <c r="W824" s="14"/>
      <c r="X824" s="14"/>
      <c r="Y824" s="14"/>
      <c r="Z824" s="14"/>
      <c r="AA824" s="14"/>
      <c r="AB824" s="14"/>
      <c r="AC824" s="14"/>
      <c r="AD824" s="14"/>
      <c r="AE824" s="14"/>
      <c r="AT824" s="203" t="s">
        <v>264</v>
      </c>
      <c r="AU824" s="203" t="s">
        <v>85</v>
      </c>
      <c r="AV824" s="14" t="s">
        <v>85</v>
      </c>
      <c r="AW824" s="14" t="s">
        <v>32</v>
      </c>
      <c r="AX824" s="14" t="s">
        <v>75</v>
      </c>
      <c r="AY824" s="203" t="s">
        <v>253</v>
      </c>
    </row>
    <row r="825" s="14" customFormat="1">
      <c r="A825" s="14"/>
      <c r="B825" s="202"/>
      <c r="C825" s="14"/>
      <c r="D825" s="195" t="s">
        <v>264</v>
      </c>
      <c r="E825" s="203" t="s">
        <v>1</v>
      </c>
      <c r="F825" s="204" t="s">
        <v>428</v>
      </c>
      <c r="G825" s="14"/>
      <c r="H825" s="205">
        <v>24.649999999999999</v>
      </c>
      <c r="I825" s="206"/>
      <c r="J825" s="14"/>
      <c r="K825" s="14"/>
      <c r="L825" s="202"/>
      <c r="M825" s="207"/>
      <c r="N825" s="208"/>
      <c r="O825" s="208"/>
      <c r="P825" s="208"/>
      <c r="Q825" s="208"/>
      <c r="R825" s="208"/>
      <c r="S825" s="208"/>
      <c r="T825" s="209"/>
      <c r="U825" s="14"/>
      <c r="V825" s="14"/>
      <c r="W825" s="14"/>
      <c r="X825" s="14"/>
      <c r="Y825" s="14"/>
      <c r="Z825" s="14"/>
      <c r="AA825" s="14"/>
      <c r="AB825" s="14"/>
      <c r="AC825" s="14"/>
      <c r="AD825" s="14"/>
      <c r="AE825" s="14"/>
      <c r="AT825" s="203" t="s">
        <v>264</v>
      </c>
      <c r="AU825" s="203" t="s">
        <v>85</v>
      </c>
      <c r="AV825" s="14" t="s">
        <v>85</v>
      </c>
      <c r="AW825" s="14" t="s">
        <v>32</v>
      </c>
      <c r="AX825" s="14" t="s">
        <v>75</v>
      </c>
      <c r="AY825" s="203" t="s">
        <v>253</v>
      </c>
    </row>
    <row r="826" s="14" customFormat="1">
      <c r="A826" s="14"/>
      <c r="B826" s="202"/>
      <c r="C826" s="14"/>
      <c r="D826" s="195" t="s">
        <v>264</v>
      </c>
      <c r="E826" s="203" t="s">
        <v>1</v>
      </c>
      <c r="F826" s="204" t="s">
        <v>429</v>
      </c>
      <c r="G826" s="14"/>
      <c r="H826" s="205">
        <v>24.25</v>
      </c>
      <c r="I826" s="206"/>
      <c r="J826" s="14"/>
      <c r="K826" s="14"/>
      <c r="L826" s="202"/>
      <c r="M826" s="207"/>
      <c r="N826" s="208"/>
      <c r="O826" s="208"/>
      <c r="P826" s="208"/>
      <c r="Q826" s="208"/>
      <c r="R826" s="208"/>
      <c r="S826" s="208"/>
      <c r="T826" s="209"/>
      <c r="U826" s="14"/>
      <c r="V826" s="14"/>
      <c r="W826" s="14"/>
      <c r="X826" s="14"/>
      <c r="Y826" s="14"/>
      <c r="Z826" s="14"/>
      <c r="AA826" s="14"/>
      <c r="AB826" s="14"/>
      <c r="AC826" s="14"/>
      <c r="AD826" s="14"/>
      <c r="AE826" s="14"/>
      <c r="AT826" s="203" t="s">
        <v>264</v>
      </c>
      <c r="AU826" s="203" t="s">
        <v>85</v>
      </c>
      <c r="AV826" s="14" t="s">
        <v>85</v>
      </c>
      <c r="AW826" s="14" t="s">
        <v>32</v>
      </c>
      <c r="AX826" s="14" t="s">
        <v>75</v>
      </c>
      <c r="AY826" s="203" t="s">
        <v>253</v>
      </c>
    </row>
    <row r="827" s="14" customFormat="1">
      <c r="A827" s="14"/>
      <c r="B827" s="202"/>
      <c r="C827" s="14"/>
      <c r="D827" s="195" t="s">
        <v>264</v>
      </c>
      <c r="E827" s="203" t="s">
        <v>1</v>
      </c>
      <c r="F827" s="204" t="s">
        <v>430</v>
      </c>
      <c r="G827" s="14"/>
      <c r="H827" s="205">
        <v>24.449999999999999</v>
      </c>
      <c r="I827" s="206"/>
      <c r="J827" s="14"/>
      <c r="K827" s="14"/>
      <c r="L827" s="202"/>
      <c r="M827" s="207"/>
      <c r="N827" s="208"/>
      <c r="O827" s="208"/>
      <c r="P827" s="208"/>
      <c r="Q827" s="208"/>
      <c r="R827" s="208"/>
      <c r="S827" s="208"/>
      <c r="T827" s="209"/>
      <c r="U827" s="14"/>
      <c r="V827" s="14"/>
      <c r="W827" s="14"/>
      <c r="X827" s="14"/>
      <c r="Y827" s="14"/>
      <c r="Z827" s="14"/>
      <c r="AA827" s="14"/>
      <c r="AB827" s="14"/>
      <c r="AC827" s="14"/>
      <c r="AD827" s="14"/>
      <c r="AE827" s="14"/>
      <c r="AT827" s="203" t="s">
        <v>264</v>
      </c>
      <c r="AU827" s="203" t="s">
        <v>85</v>
      </c>
      <c r="AV827" s="14" t="s">
        <v>85</v>
      </c>
      <c r="AW827" s="14" t="s">
        <v>32</v>
      </c>
      <c r="AX827" s="14" t="s">
        <v>75</v>
      </c>
      <c r="AY827" s="203" t="s">
        <v>253</v>
      </c>
    </row>
    <row r="828" s="14" customFormat="1">
      <c r="A828" s="14"/>
      <c r="B828" s="202"/>
      <c r="C828" s="14"/>
      <c r="D828" s="195" t="s">
        <v>264</v>
      </c>
      <c r="E828" s="203" t="s">
        <v>1</v>
      </c>
      <c r="F828" s="204" t="s">
        <v>431</v>
      </c>
      <c r="G828" s="14"/>
      <c r="H828" s="205">
        <v>24.449999999999999</v>
      </c>
      <c r="I828" s="206"/>
      <c r="J828" s="14"/>
      <c r="K828" s="14"/>
      <c r="L828" s="202"/>
      <c r="M828" s="207"/>
      <c r="N828" s="208"/>
      <c r="O828" s="208"/>
      <c r="P828" s="208"/>
      <c r="Q828" s="208"/>
      <c r="R828" s="208"/>
      <c r="S828" s="208"/>
      <c r="T828" s="209"/>
      <c r="U828" s="14"/>
      <c r="V828" s="14"/>
      <c r="W828" s="14"/>
      <c r="X828" s="14"/>
      <c r="Y828" s="14"/>
      <c r="Z828" s="14"/>
      <c r="AA828" s="14"/>
      <c r="AB828" s="14"/>
      <c r="AC828" s="14"/>
      <c r="AD828" s="14"/>
      <c r="AE828" s="14"/>
      <c r="AT828" s="203" t="s">
        <v>264</v>
      </c>
      <c r="AU828" s="203" t="s">
        <v>85</v>
      </c>
      <c r="AV828" s="14" t="s">
        <v>85</v>
      </c>
      <c r="AW828" s="14" t="s">
        <v>32</v>
      </c>
      <c r="AX828" s="14" t="s">
        <v>75</v>
      </c>
      <c r="AY828" s="203" t="s">
        <v>253</v>
      </c>
    </row>
    <row r="829" s="14" customFormat="1">
      <c r="A829" s="14"/>
      <c r="B829" s="202"/>
      <c r="C829" s="14"/>
      <c r="D829" s="195" t="s">
        <v>264</v>
      </c>
      <c r="E829" s="203" t="s">
        <v>1</v>
      </c>
      <c r="F829" s="204" t="s">
        <v>432</v>
      </c>
      <c r="G829" s="14"/>
      <c r="H829" s="205">
        <v>24.149999999999999</v>
      </c>
      <c r="I829" s="206"/>
      <c r="J829" s="14"/>
      <c r="K829" s="14"/>
      <c r="L829" s="202"/>
      <c r="M829" s="207"/>
      <c r="N829" s="208"/>
      <c r="O829" s="208"/>
      <c r="P829" s="208"/>
      <c r="Q829" s="208"/>
      <c r="R829" s="208"/>
      <c r="S829" s="208"/>
      <c r="T829" s="209"/>
      <c r="U829" s="14"/>
      <c r="V829" s="14"/>
      <c r="W829" s="14"/>
      <c r="X829" s="14"/>
      <c r="Y829" s="14"/>
      <c r="Z829" s="14"/>
      <c r="AA829" s="14"/>
      <c r="AB829" s="14"/>
      <c r="AC829" s="14"/>
      <c r="AD829" s="14"/>
      <c r="AE829" s="14"/>
      <c r="AT829" s="203" t="s">
        <v>264</v>
      </c>
      <c r="AU829" s="203" t="s">
        <v>85</v>
      </c>
      <c r="AV829" s="14" t="s">
        <v>85</v>
      </c>
      <c r="AW829" s="14" t="s">
        <v>32</v>
      </c>
      <c r="AX829" s="14" t="s">
        <v>75</v>
      </c>
      <c r="AY829" s="203" t="s">
        <v>253</v>
      </c>
    </row>
    <row r="830" s="14" customFormat="1">
      <c r="A830" s="14"/>
      <c r="B830" s="202"/>
      <c r="C830" s="14"/>
      <c r="D830" s="195" t="s">
        <v>264</v>
      </c>
      <c r="E830" s="203" t="s">
        <v>1</v>
      </c>
      <c r="F830" s="204" t="s">
        <v>433</v>
      </c>
      <c r="G830" s="14"/>
      <c r="H830" s="205">
        <v>19.850000000000001</v>
      </c>
      <c r="I830" s="206"/>
      <c r="J830" s="14"/>
      <c r="K830" s="14"/>
      <c r="L830" s="202"/>
      <c r="M830" s="207"/>
      <c r="N830" s="208"/>
      <c r="O830" s="208"/>
      <c r="P830" s="208"/>
      <c r="Q830" s="208"/>
      <c r="R830" s="208"/>
      <c r="S830" s="208"/>
      <c r="T830" s="209"/>
      <c r="U830" s="14"/>
      <c r="V830" s="14"/>
      <c r="W830" s="14"/>
      <c r="X830" s="14"/>
      <c r="Y830" s="14"/>
      <c r="Z830" s="14"/>
      <c r="AA830" s="14"/>
      <c r="AB830" s="14"/>
      <c r="AC830" s="14"/>
      <c r="AD830" s="14"/>
      <c r="AE830" s="14"/>
      <c r="AT830" s="203" t="s">
        <v>264</v>
      </c>
      <c r="AU830" s="203" t="s">
        <v>85</v>
      </c>
      <c r="AV830" s="14" t="s">
        <v>85</v>
      </c>
      <c r="AW830" s="14" t="s">
        <v>32</v>
      </c>
      <c r="AX830" s="14" t="s">
        <v>75</v>
      </c>
      <c r="AY830" s="203" t="s">
        <v>253</v>
      </c>
    </row>
    <row r="831" s="15" customFormat="1">
      <c r="A831" s="15"/>
      <c r="B831" s="210"/>
      <c r="C831" s="15"/>
      <c r="D831" s="195" t="s">
        <v>264</v>
      </c>
      <c r="E831" s="211" t="s">
        <v>1</v>
      </c>
      <c r="F831" s="212" t="s">
        <v>268</v>
      </c>
      <c r="G831" s="15"/>
      <c r="H831" s="213">
        <v>441.82999999999993</v>
      </c>
      <c r="I831" s="214"/>
      <c r="J831" s="15"/>
      <c r="K831" s="15"/>
      <c r="L831" s="210"/>
      <c r="M831" s="215"/>
      <c r="N831" s="216"/>
      <c r="O831" s="216"/>
      <c r="P831" s="216"/>
      <c r="Q831" s="216"/>
      <c r="R831" s="216"/>
      <c r="S831" s="216"/>
      <c r="T831" s="217"/>
      <c r="U831" s="15"/>
      <c r="V831" s="15"/>
      <c r="W831" s="15"/>
      <c r="X831" s="15"/>
      <c r="Y831" s="15"/>
      <c r="Z831" s="15"/>
      <c r="AA831" s="15"/>
      <c r="AB831" s="15"/>
      <c r="AC831" s="15"/>
      <c r="AD831" s="15"/>
      <c r="AE831" s="15"/>
      <c r="AT831" s="211" t="s">
        <v>264</v>
      </c>
      <c r="AU831" s="211" t="s">
        <v>85</v>
      </c>
      <c r="AV831" s="15" t="s">
        <v>109</v>
      </c>
      <c r="AW831" s="15" t="s">
        <v>32</v>
      </c>
      <c r="AX831" s="15" t="s">
        <v>82</v>
      </c>
      <c r="AY831" s="211" t="s">
        <v>253</v>
      </c>
    </row>
    <row r="832" s="2" customFormat="1" ht="33" customHeight="1">
      <c r="A832" s="38"/>
      <c r="B832" s="180"/>
      <c r="C832" s="218" t="s">
        <v>1137</v>
      </c>
      <c r="D832" s="218" t="s">
        <v>346</v>
      </c>
      <c r="E832" s="219" t="s">
        <v>1138</v>
      </c>
      <c r="F832" s="220" t="s">
        <v>1139</v>
      </c>
      <c r="G832" s="221" t="s">
        <v>279</v>
      </c>
      <c r="H832" s="222">
        <v>767.649</v>
      </c>
      <c r="I832" s="223"/>
      <c r="J832" s="224">
        <f>ROUND(I832*H832,2)</f>
        <v>0</v>
      </c>
      <c r="K832" s="220" t="s">
        <v>1</v>
      </c>
      <c r="L832" s="225"/>
      <c r="M832" s="226" t="s">
        <v>1</v>
      </c>
      <c r="N832" s="227" t="s">
        <v>40</v>
      </c>
      <c r="O832" s="77"/>
      <c r="P832" s="190">
        <f>O832*H832</f>
        <v>0</v>
      </c>
      <c r="Q832" s="190">
        <v>0.00264</v>
      </c>
      <c r="R832" s="190">
        <f>Q832*H832</f>
        <v>2.0265933600000001</v>
      </c>
      <c r="S832" s="190">
        <v>0</v>
      </c>
      <c r="T832" s="191">
        <f>S832*H832</f>
        <v>0</v>
      </c>
      <c r="U832" s="38"/>
      <c r="V832" s="38"/>
      <c r="W832" s="38"/>
      <c r="X832" s="38"/>
      <c r="Y832" s="38"/>
      <c r="Z832" s="38"/>
      <c r="AA832" s="38"/>
      <c r="AB832" s="38"/>
      <c r="AC832" s="38"/>
      <c r="AD832" s="38"/>
      <c r="AE832" s="38"/>
      <c r="AR832" s="192" t="s">
        <v>349</v>
      </c>
      <c r="AT832" s="192" t="s">
        <v>346</v>
      </c>
      <c r="AU832" s="192" t="s">
        <v>85</v>
      </c>
      <c r="AY832" s="19" t="s">
        <v>253</v>
      </c>
      <c r="BE832" s="193">
        <f>IF(N832="základní",J832,0)</f>
        <v>0</v>
      </c>
      <c r="BF832" s="193">
        <f>IF(N832="snížená",J832,0)</f>
        <v>0</v>
      </c>
      <c r="BG832" s="193">
        <f>IF(N832="zákl. přenesená",J832,0)</f>
        <v>0</v>
      </c>
      <c r="BH832" s="193">
        <f>IF(N832="sníž. přenesená",J832,0)</f>
        <v>0</v>
      </c>
      <c r="BI832" s="193">
        <f>IF(N832="nulová",J832,0)</f>
        <v>0</v>
      </c>
      <c r="BJ832" s="19" t="s">
        <v>82</v>
      </c>
      <c r="BK832" s="193">
        <f>ROUND(I832*H832,2)</f>
        <v>0</v>
      </c>
      <c r="BL832" s="19" t="s">
        <v>335</v>
      </c>
      <c r="BM832" s="192" t="s">
        <v>1140</v>
      </c>
    </row>
    <row r="833" s="13" customFormat="1">
      <c r="A833" s="13"/>
      <c r="B833" s="194"/>
      <c r="C833" s="13"/>
      <c r="D833" s="195" t="s">
        <v>264</v>
      </c>
      <c r="E833" s="196" t="s">
        <v>1</v>
      </c>
      <c r="F833" s="197" t="s">
        <v>289</v>
      </c>
      <c r="G833" s="13"/>
      <c r="H833" s="196" t="s">
        <v>1</v>
      </c>
      <c r="I833" s="198"/>
      <c r="J833" s="13"/>
      <c r="K833" s="13"/>
      <c r="L833" s="194"/>
      <c r="M833" s="199"/>
      <c r="N833" s="200"/>
      <c r="O833" s="200"/>
      <c r="P833" s="200"/>
      <c r="Q833" s="200"/>
      <c r="R833" s="200"/>
      <c r="S833" s="200"/>
      <c r="T833" s="201"/>
      <c r="U833" s="13"/>
      <c r="V833" s="13"/>
      <c r="W833" s="13"/>
      <c r="X833" s="13"/>
      <c r="Y833" s="13"/>
      <c r="Z833" s="13"/>
      <c r="AA833" s="13"/>
      <c r="AB833" s="13"/>
      <c r="AC833" s="13"/>
      <c r="AD833" s="13"/>
      <c r="AE833" s="13"/>
      <c r="AT833" s="196" t="s">
        <v>264</v>
      </c>
      <c r="AU833" s="196" t="s">
        <v>85</v>
      </c>
      <c r="AV833" s="13" t="s">
        <v>82</v>
      </c>
      <c r="AW833" s="13" t="s">
        <v>32</v>
      </c>
      <c r="AX833" s="13" t="s">
        <v>75</v>
      </c>
      <c r="AY833" s="196" t="s">
        <v>253</v>
      </c>
    </row>
    <row r="834" s="14" customFormat="1">
      <c r="A834" s="14"/>
      <c r="B834" s="202"/>
      <c r="C834" s="14"/>
      <c r="D834" s="195" t="s">
        <v>264</v>
      </c>
      <c r="E834" s="203" t="s">
        <v>1</v>
      </c>
      <c r="F834" s="204" t="s">
        <v>1141</v>
      </c>
      <c r="G834" s="14"/>
      <c r="H834" s="205">
        <v>719.048</v>
      </c>
      <c r="I834" s="206"/>
      <c r="J834" s="14"/>
      <c r="K834" s="14"/>
      <c r="L834" s="202"/>
      <c r="M834" s="207"/>
      <c r="N834" s="208"/>
      <c r="O834" s="208"/>
      <c r="P834" s="208"/>
      <c r="Q834" s="208"/>
      <c r="R834" s="208"/>
      <c r="S834" s="208"/>
      <c r="T834" s="209"/>
      <c r="U834" s="14"/>
      <c r="V834" s="14"/>
      <c r="W834" s="14"/>
      <c r="X834" s="14"/>
      <c r="Y834" s="14"/>
      <c r="Z834" s="14"/>
      <c r="AA834" s="14"/>
      <c r="AB834" s="14"/>
      <c r="AC834" s="14"/>
      <c r="AD834" s="14"/>
      <c r="AE834" s="14"/>
      <c r="AT834" s="203" t="s">
        <v>264</v>
      </c>
      <c r="AU834" s="203" t="s">
        <v>85</v>
      </c>
      <c r="AV834" s="14" t="s">
        <v>85</v>
      </c>
      <c r="AW834" s="14" t="s">
        <v>32</v>
      </c>
      <c r="AX834" s="14" t="s">
        <v>75</v>
      </c>
      <c r="AY834" s="203" t="s">
        <v>253</v>
      </c>
    </row>
    <row r="835" s="14" customFormat="1">
      <c r="A835" s="14"/>
      <c r="B835" s="202"/>
      <c r="C835" s="14"/>
      <c r="D835" s="195" t="s">
        <v>264</v>
      </c>
      <c r="E835" s="203" t="s">
        <v>1</v>
      </c>
      <c r="F835" s="204" t="s">
        <v>1142</v>
      </c>
      <c r="G835" s="14"/>
      <c r="H835" s="205">
        <v>48.600999999999999</v>
      </c>
      <c r="I835" s="206"/>
      <c r="J835" s="14"/>
      <c r="K835" s="14"/>
      <c r="L835" s="202"/>
      <c r="M835" s="207"/>
      <c r="N835" s="208"/>
      <c r="O835" s="208"/>
      <c r="P835" s="208"/>
      <c r="Q835" s="208"/>
      <c r="R835" s="208"/>
      <c r="S835" s="208"/>
      <c r="T835" s="209"/>
      <c r="U835" s="14"/>
      <c r="V835" s="14"/>
      <c r="W835" s="14"/>
      <c r="X835" s="14"/>
      <c r="Y835" s="14"/>
      <c r="Z835" s="14"/>
      <c r="AA835" s="14"/>
      <c r="AB835" s="14"/>
      <c r="AC835" s="14"/>
      <c r="AD835" s="14"/>
      <c r="AE835" s="14"/>
      <c r="AT835" s="203" t="s">
        <v>264</v>
      </c>
      <c r="AU835" s="203" t="s">
        <v>85</v>
      </c>
      <c r="AV835" s="14" t="s">
        <v>85</v>
      </c>
      <c r="AW835" s="14" t="s">
        <v>32</v>
      </c>
      <c r="AX835" s="14" t="s">
        <v>75</v>
      </c>
      <c r="AY835" s="203" t="s">
        <v>253</v>
      </c>
    </row>
    <row r="836" s="15" customFormat="1">
      <c r="A836" s="15"/>
      <c r="B836" s="210"/>
      <c r="C836" s="15"/>
      <c r="D836" s="195" t="s">
        <v>264</v>
      </c>
      <c r="E836" s="211" t="s">
        <v>1</v>
      </c>
      <c r="F836" s="212" t="s">
        <v>268</v>
      </c>
      <c r="G836" s="15"/>
      <c r="H836" s="213">
        <v>767.649</v>
      </c>
      <c r="I836" s="214"/>
      <c r="J836" s="15"/>
      <c r="K836" s="15"/>
      <c r="L836" s="210"/>
      <c r="M836" s="215"/>
      <c r="N836" s="216"/>
      <c r="O836" s="216"/>
      <c r="P836" s="216"/>
      <c r="Q836" s="216"/>
      <c r="R836" s="216"/>
      <c r="S836" s="216"/>
      <c r="T836" s="217"/>
      <c r="U836" s="15"/>
      <c r="V836" s="15"/>
      <c r="W836" s="15"/>
      <c r="X836" s="15"/>
      <c r="Y836" s="15"/>
      <c r="Z836" s="15"/>
      <c r="AA836" s="15"/>
      <c r="AB836" s="15"/>
      <c r="AC836" s="15"/>
      <c r="AD836" s="15"/>
      <c r="AE836" s="15"/>
      <c r="AT836" s="211" t="s">
        <v>264</v>
      </c>
      <c r="AU836" s="211" t="s">
        <v>85</v>
      </c>
      <c r="AV836" s="15" t="s">
        <v>109</v>
      </c>
      <c r="AW836" s="15" t="s">
        <v>32</v>
      </c>
      <c r="AX836" s="15" t="s">
        <v>82</v>
      </c>
      <c r="AY836" s="211" t="s">
        <v>253</v>
      </c>
    </row>
    <row r="837" s="2" customFormat="1" ht="24.15" customHeight="1">
      <c r="A837" s="38"/>
      <c r="B837" s="180"/>
      <c r="C837" s="181" t="s">
        <v>1143</v>
      </c>
      <c r="D837" s="181" t="s">
        <v>258</v>
      </c>
      <c r="E837" s="182" t="s">
        <v>1144</v>
      </c>
      <c r="F837" s="183" t="s">
        <v>1145</v>
      </c>
      <c r="G837" s="184" t="s">
        <v>274</v>
      </c>
      <c r="H837" s="185">
        <v>10.017</v>
      </c>
      <c r="I837" s="186"/>
      <c r="J837" s="187">
        <f>ROUND(I837*H837,2)</f>
        <v>0</v>
      </c>
      <c r="K837" s="183" t="s">
        <v>262</v>
      </c>
      <c r="L837" s="39"/>
      <c r="M837" s="188" t="s">
        <v>1</v>
      </c>
      <c r="N837" s="189" t="s">
        <v>40</v>
      </c>
      <c r="O837" s="77"/>
      <c r="P837" s="190">
        <f>O837*H837</f>
        <v>0</v>
      </c>
      <c r="Q837" s="190">
        <v>0</v>
      </c>
      <c r="R837" s="190">
        <f>Q837*H837</f>
        <v>0</v>
      </c>
      <c r="S837" s="190">
        <v>0</v>
      </c>
      <c r="T837" s="191">
        <f>S837*H837</f>
        <v>0</v>
      </c>
      <c r="U837" s="38"/>
      <c r="V837" s="38"/>
      <c r="W837" s="38"/>
      <c r="X837" s="38"/>
      <c r="Y837" s="38"/>
      <c r="Z837" s="38"/>
      <c r="AA837" s="38"/>
      <c r="AB837" s="38"/>
      <c r="AC837" s="38"/>
      <c r="AD837" s="38"/>
      <c r="AE837" s="38"/>
      <c r="AR837" s="192" t="s">
        <v>335</v>
      </c>
      <c r="AT837" s="192" t="s">
        <v>258</v>
      </c>
      <c r="AU837" s="192" t="s">
        <v>85</v>
      </c>
      <c r="AY837" s="19" t="s">
        <v>253</v>
      </c>
      <c r="BE837" s="193">
        <f>IF(N837="základní",J837,0)</f>
        <v>0</v>
      </c>
      <c r="BF837" s="193">
        <f>IF(N837="snížená",J837,0)</f>
        <v>0</v>
      </c>
      <c r="BG837" s="193">
        <f>IF(N837="zákl. přenesená",J837,0)</f>
        <v>0</v>
      </c>
      <c r="BH837" s="193">
        <f>IF(N837="sníž. přenesená",J837,0)</f>
        <v>0</v>
      </c>
      <c r="BI837" s="193">
        <f>IF(N837="nulová",J837,0)</f>
        <v>0</v>
      </c>
      <c r="BJ837" s="19" t="s">
        <v>82</v>
      </c>
      <c r="BK837" s="193">
        <f>ROUND(I837*H837,2)</f>
        <v>0</v>
      </c>
      <c r="BL837" s="19" t="s">
        <v>335</v>
      </c>
      <c r="BM837" s="192" t="s">
        <v>1146</v>
      </c>
    </row>
    <row r="838" s="2" customFormat="1" ht="24.15" customHeight="1">
      <c r="A838" s="38"/>
      <c r="B838" s="180"/>
      <c r="C838" s="181" t="s">
        <v>1147</v>
      </c>
      <c r="D838" s="181" t="s">
        <v>258</v>
      </c>
      <c r="E838" s="182" t="s">
        <v>1148</v>
      </c>
      <c r="F838" s="183" t="s">
        <v>1149</v>
      </c>
      <c r="G838" s="184" t="s">
        <v>274</v>
      </c>
      <c r="H838" s="185">
        <v>10.017</v>
      </c>
      <c r="I838" s="186"/>
      <c r="J838" s="187">
        <f>ROUND(I838*H838,2)</f>
        <v>0</v>
      </c>
      <c r="K838" s="183" t="s">
        <v>262</v>
      </c>
      <c r="L838" s="39"/>
      <c r="M838" s="188" t="s">
        <v>1</v>
      </c>
      <c r="N838" s="189" t="s">
        <v>40</v>
      </c>
      <c r="O838" s="77"/>
      <c r="P838" s="190">
        <f>O838*H838</f>
        <v>0</v>
      </c>
      <c r="Q838" s="190">
        <v>0</v>
      </c>
      <c r="R838" s="190">
        <f>Q838*H838</f>
        <v>0</v>
      </c>
      <c r="S838" s="190">
        <v>0</v>
      </c>
      <c r="T838" s="191">
        <f>S838*H838</f>
        <v>0</v>
      </c>
      <c r="U838" s="38"/>
      <c r="V838" s="38"/>
      <c r="W838" s="38"/>
      <c r="X838" s="38"/>
      <c r="Y838" s="38"/>
      <c r="Z838" s="38"/>
      <c r="AA838" s="38"/>
      <c r="AB838" s="38"/>
      <c r="AC838" s="38"/>
      <c r="AD838" s="38"/>
      <c r="AE838" s="38"/>
      <c r="AR838" s="192" t="s">
        <v>335</v>
      </c>
      <c r="AT838" s="192" t="s">
        <v>258</v>
      </c>
      <c r="AU838" s="192" t="s">
        <v>85</v>
      </c>
      <c r="AY838" s="19" t="s">
        <v>253</v>
      </c>
      <c r="BE838" s="193">
        <f>IF(N838="základní",J838,0)</f>
        <v>0</v>
      </c>
      <c r="BF838" s="193">
        <f>IF(N838="snížená",J838,0)</f>
        <v>0</v>
      </c>
      <c r="BG838" s="193">
        <f>IF(N838="zákl. přenesená",J838,0)</f>
        <v>0</v>
      </c>
      <c r="BH838" s="193">
        <f>IF(N838="sníž. přenesená",J838,0)</f>
        <v>0</v>
      </c>
      <c r="BI838" s="193">
        <f>IF(N838="nulová",J838,0)</f>
        <v>0</v>
      </c>
      <c r="BJ838" s="19" t="s">
        <v>82</v>
      </c>
      <c r="BK838" s="193">
        <f>ROUND(I838*H838,2)</f>
        <v>0</v>
      </c>
      <c r="BL838" s="19" t="s">
        <v>335</v>
      </c>
      <c r="BM838" s="192" t="s">
        <v>1150</v>
      </c>
    </row>
    <row r="839" s="12" customFormat="1" ht="22.8" customHeight="1">
      <c r="A839" s="12"/>
      <c r="B839" s="167"/>
      <c r="C839" s="12"/>
      <c r="D839" s="168" t="s">
        <v>74</v>
      </c>
      <c r="E839" s="178" t="s">
        <v>1151</v>
      </c>
      <c r="F839" s="178" t="s">
        <v>1152</v>
      </c>
      <c r="G839" s="12"/>
      <c r="H839" s="12"/>
      <c r="I839" s="170"/>
      <c r="J839" s="179">
        <f>BK839</f>
        <v>0</v>
      </c>
      <c r="K839" s="12"/>
      <c r="L839" s="167"/>
      <c r="M839" s="172"/>
      <c r="N839" s="173"/>
      <c r="O839" s="173"/>
      <c r="P839" s="174">
        <f>SUM(P840:P944)</f>
        <v>0</v>
      </c>
      <c r="Q839" s="173"/>
      <c r="R839" s="174">
        <f>SUM(R840:R944)</f>
        <v>11.188165900000001</v>
      </c>
      <c r="S839" s="173"/>
      <c r="T839" s="175">
        <f>SUM(T840:T944)</f>
        <v>0</v>
      </c>
      <c r="U839" s="12"/>
      <c r="V839" s="12"/>
      <c r="W839" s="12"/>
      <c r="X839" s="12"/>
      <c r="Y839" s="12"/>
      <c r="Z839" s="12"/>
      <c r="AA839" s="12"/>
      <c r="AB839" s="12"/>
      <c r="AC839" s="12"/>
      <c r="AD839" s="12"/>
      <c r="AE839" s="12"/>
      <c r="AR839" s="168" t="s">
        <v>85</v>
      </c>
      <c r="AT839" s="176" t="s">
        <v>74</v>
      </c>
      <c r="AU839" s="176" t="s">
        <v>82</v>
      </c>
      <c r="AY839" s="168" t="s">
        <v>253</v>
      </c>
      <c r="BK839" s="177">
        <f>SUM(BK840:BK944)</f>
        <v>0</v>
      </c>
    </row>
    <row r="840" s="2" customFormat="1" ht="24.15" customHeight="1">
      <c r="A840" s="38"/>
      <c r="B840" s="180"/>
      <c r="C840" s="181" t="s">
        <v>1153</v>
      </c>
      <c r="D840" s="181" t="s">
        <v>258</v>
      </c>
      <c r="E840" s="182" t="s">
        <v>1154</v>
      </c>
      <c r="F840" s="183" t="s">
        <v>1155</v>
      </c>
      <c r="G840" s="184" t="s">
        <v>316</v>
      </c>
      <c r="H840" s="185">
        <v>237.09999999999999</v>
      </c>
      <c r="I840" s="186"/>
      <c r="J840" s="187">
        <f>ROUND(I840*H840,2)</f>
        <v>0</v>
      </c>
      <c r="K840" s="183" t="s">
        <v>1</v>
      </c>
      <c r="L840" s="39"/>
      <c r="M840" s="188" t="s">
        <v>1</v>
      </c>
      <c r="N840" s="189" t="s">
        <v>40</v>
      </c>
      <c r="O840" s="77"/>
      <c r="P840" s="190">
        <f>O840*H840</f>
        <v>0</v>
      </c>
      <c r="Q840" s="190">
        <v>0</v>
      </c>
      <c r="R840" s="190">
        <f>Q840*H840</f>
        <v>0</v>
      </c>
      <c r="S840" s="190">
        <v>0</v>
      </c>
      <c r="T840" s="191">
        <f>S840*H840</f>
        <v>0</v>
      </c>
      <c r="U840" s="38"/>
      <c r="V840" s="38"/>
      <c r="W840" s="38"/>
      <c r="X840" s="38"/>
      <c r="Y840" s="38"/>
      <c r="Z840" s="38"/>
      <c r="AA840" s="38"/>
      <c r="AB840" s="38"/>
      <c r="AC840" s="38"/>
      <c r="AD840" s="38"/>
      <c r="AE840" s="38"/>
      <c r="AR840" s="192" t="s">
        <v>335</v>
      </c>
      <c r="AT840" s="192" t="s">
        <v>258</v>
      </c>
      <c r="AU840" s="192" t="s">
        <v>85</v>
      </c>
      <c r="AY840" s="19" t="s">
        <v>253</v>
      </c>
      <c r="BE840" s="193">
        <f>IF(N840="základní",J840,0)</f>
        <v>0</v>
      </c>
      <c r="BF840" s="193">
        <f>IF(N840="snížená",J840,0)</f>
        <v>0</v>
      </c>
      <c r="BG840" s="193">
        <f>IF(N840="zákl. přenesená",J840,0)</f>
        <v>0</v>
      </c>
      <c r="BH840" s="193">
        <f>IF(N840="sníž. přenesená",J840,0)</f>
        <v>0</v>
      </c>
      <c r="BI840" s="193">
        <f>IF(N840="nulová",J840,0)</f>
        <v>0</v>
      </c>
      <c r="BJ840" s="19" t="s">
        <v>82</v>
      </c>
      <c r="BK840" s="193">
        <f>ROUND(I840*H840,2)</f>
        <v>0</v>
      </c>
      <c r="BL840" s="19" t="s">
        <v>335</v>
      </c>
      <c r="BM840" s="192" t="s">
        <v>1156</v>
      </c>
    </row>
    <row r="841" s="13" customFormat="1">
      <c r="A841" s="13"/>
      <c r="B841" s="194"/>
      <c r="C841" s="13"/>
      <c r="D841" s="195" t="s">
        <v>264</v>
      </c>
      <c r="E841" s="196" t="s">
        <v>1</v>
      </c>
      <c r="F841" s="197" t="s">
        <v>265</v>
      </c>
      <c r="G841" s="13"/>
      <c r="H841" s="196" t="s">
        <v>1</v>
      </c>
      <c r="I841" s="198"/>
      <c r="J841" s="13"/>
      <c r="K841" s="13"/>
      <c r="L841" s="194"/>
      <c r="M841" s="199"/>
      <c r="N841" s="200"/>
      <c r="O841" s="200"/>
      <c r="P841" s="200"/>
      <c r="Q841" s="200"/>
      <c r="R841" s="200"/>
      <c r="S841" s="200"/>
      <c r="T841" s="201"/>
      <c r="U841" s="13"/>
      <c r="V841" s="13"/>
      <c r="W841" s="13"/>
      <c r="X841" s="13"/>
      <c r="Y841" s="13"/>
      <c r="Z841" s="13"/>
      <c r="AA841" s="13"/>
      <c r="AB841" s="13"/>
      <c r="AC841" s="13"/>
      <c r="AD841" s="13"/>
      <c r="AE841" s="13"/>
      <c r="AT841" s="196" t="s">
        <v>264</v>
      </c>
      <c r="AU841" s="196" t="s">
        <v>85</v>
      </c>
      <c r="AV841" s="13" t="s">
        <v>82</v>
      </c>
      <c r="AW841" s="13" t="s">
        <v>32</v>
      </c>
      <c r="AX841" s="13" t="s">
        <v>75</v>
      </c>
      <c r="AY841" s="196" t="s">
        <v>253</v>
      </c>
    </row>
    <row r="842" s="14" customFormat="1">
      <c r="A842" s="14"/>
      <c r="B842" s="202"/>
      <c r="C842" s="14"/>
      <c r="D842" s="195" t="s">
        <v>264</v>
      </c>
      <c r="E842" s="203" t="s">
        <v>1</v>
      </c>
      <c r="F842" s="204" t="s">
        <v>1157</v>
      </c>
      <c r="G842" s="14"/>
      <c r="H842" s="205">
        <v>237.09999999999999</v>
      </c>
      <c r="I842" s="206"/>
      <c r="J842" s="14"/>
      <c r="K842" s="14"/>
      <c r="L842" s="202"/>
      <c r="M842" s="207"/>
      <c r="N842" s="208"/>
      <c r="O842" s="208"/>
      <c r="P842" s="208"/>
      <c r="Q842" s="208"/>
      <c r="R842" s="208"/>
      <c r="S842" s="208"/>
      <c r="T842" s="209"/>
      <c r="U842" s="14"/>
      <c r="V842" s="14"/>
      <c r="W842" s="14"/>
      <c r="X842" s="14"/>
      <c r="Y842" s="14"/>
      <c r="Z842" s="14"/>
      <c r="AA842" s="14"/>
      <c r="AB842" s="14"/>
      <c r="AC842" s="14"/>
      <c r="AD842" s="14"/>
      <c r="AE842" s="14"/>
      <c r="AT842" s="203" t="s">
        <v>264</v>
      </c>
      <c r="AU842" s="203" t="s">
        <v>85</v>
      </c>
      <c r="AV842" s="14" t="s">
        <v>85</v>
      </c>
      <c r="AW842" s="14" t="s">
        <v>32</v>
      </c>
      <c r="AX842" s="14" t="s">
        <v>75</v>
      </c>
      <c r="AY842" s="203" t="s">
        <v>253</v>
      </c>
    </row>
    <row r="843" s="15" customFormat="1">
      <c r="A843" s="15"/>
      <c r="B843" s="210"/>
      <c r="C843" s="15"/>
      <c r="D843" s="195" t="s">
        <v>264</v>
      </c>
      <c r="E843" s="211" t="s">
        <v>1</v>
      </c>
      <c r="F843" s="212" t="s">
        <v>268</v>
      </c>
      <c r="G843" s="15"/>
      <c r="H843" s="213">
        <v>237.09999999999999</v>
      </c>
      <c r="I843" s="214"/>
      <c r="J843" s="15"/>
      <c r="K843" s="15"/>
      <c r="L843" s="210"/>
      <c r="M843" s="215"/>
      <c r="N843" s="216"/>
      <c r="O843" s="216"/>
      <c r="P843" s="216"/>
      <c r="Q843" s="216"/>
      <c r="R843" s="216"/>
      <c r="S843" s="216"/>
      <c r="T843" s="217"/>
      <c r="U843" s="15"/>
      <c r="V843" s="15"/>
      <c r="W843" s="15"/>
      <c r="X843" s="15"/>
      <c r="Y843" s="15"/>
      <c r="Z843" s="15"/>
      <c r="AA843" s="15"/>
      <c r="AB843" s="15"/>
      <c r="AC843" s="15"/>
      <c r="AD843" s="15"/>
      <c r="AE843" s="15"/>
      <c r="AT843" s="211" t="s">
        <v>264</v>
      </c>
      <c r="AU843" s="211" t="s">
        <v>85</v>
      </c>
      <c r="AV843" s="15" t="s">
        <v>109</v>
      </c>
      <c r="AW843" s="15" t="s">
        <v>32</v>
      </c>
      <c r="AX843" s="15" t="s">
        <v>82</v>
      </c>
      <c r="AY843" s="211" t="s">
        <v>253</v>
      </c>
    </row>
    <row r="844" s="2" customFormat="1" ht="24.15" customHeight="1">
      <c r="A844" s="38"/>
      <c r="B844" s="180"/>
      <c r="C844" s="181" t="s">
        <v>1158</v>
      </c>
      <c r="D844" s="181" t="s">
        <v>258</v>
      </c>
      <c r="E844" s="182" t="s">
        <v>1159</v>
      </c>
      <c r="F844" s="183" t="s">
        <v>1160</v>
      </c>
      <c r="G844" s="184" t="s">
        <v>316</v>
      </c>
      <c r="H844" s="185">
        <v>30.100000000000001</v>
      </c>
      <c r="I844" s="186"/>
      <c r="J844" s="187">
        <f>ROUND(I844*H844,2)</f>
        <v>0</v>
      </c>
      <c r="K844" s="183" t="s">
        <v>1</v>
      </c>
      <c r="L844" s="39"/>
      <c r="M844" s="188" t="s">
        <v>1</v>
      </c>
      <c r="N844" s="189" t="s">
        <v>40</v>
      </c>
      <c r="O844" s="77"/>
      <c r="P844" s="190">
        <f>O844*H844</f>
        <v>0</v>
      </c>
      <c r="Q844" s="190">
        <v>0</v>
      </c>
      <c r="R844" s="190">
        <f>Q844*H844</f>
        <v>0</v>
      </c>
      <c r="S844" s="190">
        <v>0</v>
      </c>
      <c r="T844" s="191">
        <f>S844*H844</f>
        <v>0</v>
      </c>
      <c r="U844" s="38"/>
      <c r="V844" s="38"/>
      <c r="W844" s="38"/>
      <c r="X844" s="38"/>
      <c r="Y844" s="38"/>
      <c r="Z844" s="38"/>
      <c r="AA844" s="38"/>
      <c r="AB844" s="38"/>
      <c r="AC844" s="38"/>
      <c r="AD844" s="38"/>
      <c r="AE844" s="38"/>
      <c r="AR844" s="192" t="s">
        <v>335</v>
      </c>
      <c r="AT844" s="192" t="s">
        <v>258</v>
      </c>
      <c r="AU844" s="192" t="s">
        <v>85</v>
      </c>
      <c r="AY844" s="19" t="s">
        <v>253</v>
      </c>
      <c r="BE844" s="193">
        <f>IF(N844="základní",J844,0)</f>
        <v>0</v>
      </c>
      <c r="BF844" s="193">
        <f>IF(N844="snížená",J844,0)</f>
        <v>0</v>
      </c>
      <c r="BG844" s="193">
        <f>IF(N844="zákl. přenesená",J844,0)</f>
        <v>0</v>
      </c>
      <c r="BH844" s="193">
        <f>IF(N844="sníž. přenesená",J844,0)</f>
        <v>0</v>
      </c>
      <c r="BI844" s="193">
        <f>IF(N844="nulová",J844,0)</f>
        <v>0</v>
      </c>
      <c r="BJ844" s="19" t="s">
        <v>82</v>
      </c>
      <c r="BK844" s="193">
        <f>ROUND(I844*H844,2)</f>
        <v>0</v>
      </c>
      <c r="BL844" s="19" t="s">
        <v>335</v>
      </c>
      <c r="BM844" s="192" t="s">
        <v>1161</v>
      </c>
    </row>
    <row r="845" s="13" customFormat="1">
      <c r="A845" s="13"/>
      <c r="B845" s="194"/>
      <c r="C845" s="13"/>
      <c r="D845" s="195" t="s">
        <v>264</v>
      </c>
      <c r="E845" s="196" t="s">
        <v>1</v>
      </c>
      <c r="F845" s="197" t="s">
        <v>265</v>
      </c>
      <c r="G845" s="13"/>
      <c r="H845" s="196" t="s">
        <v>1</v>
      </c>
      <c r="I845" s="198"/>
      <c r="J845" s="13"/>
      <c r="K845" s="13"/>
      <c r="L845" s="194"/>
      <c r="M845" s="199"/>
      <c r="N845" s="200"/>
      <c r="O845" s="200"/>
      <c r="P845" s="200"/>
      <c r="Q845" s="200"/>
      <c r="R845" s="200"/>
      <c r="S845" s="200"/>
      <c r="T845" s="201"/>
      <c r="U845" s="13"/>
      <c r="V845" s="13"/>
      <c r="W845" s="13"/>
      <c r="X845" s="13"/>
      <c r="Y845" s="13"/>
      <c r="Z845" s="13"/>
      <c r="AA845" s="13"/>
      <c r="AB845" s="13"/>
      <c r="AC845" s="13"/>
      <c r="AD845" s="13"/>
      <c r="AE845" s="13"/>
      <c r="AT845" s="196" t="s">
        <v>264</v>
      </c>
      <c r="AU845" s="196" t="s">
        <v>85</v>
      </c>
      <c r="AV845" s="13" t="s">
        <v>82</v>
      </c>
      <c r="AW845" s="13" t="s">
        <v>32</v>
      </c>
      <c r="AX845" s="13" t="s">
        <v>75</v>
      </c>
      <c r="AY845" s="196" t="s">
        <v>253</v>
      </c>
    </row>
    <row r="846" s="14" customFormat="1">
      <c r="A846" s="14"/>
      <c r="B846" s="202"/>
      <c r="C846" s="14"/>
      <c r="D846" s="195" t="s">
        <v>264</v>
      </c>
      <c r="E846" s="203" t="s">
        <v>1</v>
      </c>
      <c r="F846" s="204" t="s">
        <v>1162</v>
      </c>
      <c r="G846" s="14"/>
      <c r="H846" s="205">
        <v>30.100000000000001</v>
      </c>
      <c r="I846" s="206"/>
      <c r="J846" s="14"/>
      <c r="K846" s="14"/>
      <c r="L846" s="202"/>
      <c r="M846" s="207"/>
      <c r="N846" s="208"/>
      <c r="O846" s="208"/>
      <c r="P846" s="208"/>
      <c r="Q846" s="208"/>
      <c r="R846" s="208"/>
      <c r="S846" s="208"/>
      <c r="T846" s="209"/>
      <c r="U846" s="14"/>
      <c r="V846" s="14"/>
      <c r="W846" s="14"/>
      <c r="X846" s="14"/>
      <c r="Y846" s="14"/>
      <c r="Z846" s="14"/>
      <c r="AA846" s="14"/>
      <c r="AB846" s="14"/>
      <c r="AC846" s="14"/>
      <c r="AD846" s="14"/>
      <c r="AE846" s="14"/>
      <c r="AT846" s="203" t="s">
        <v>264</v>
      </c>
      <c r="AU846" s="203" t="s">
        <v>85</v>
      </c>
      <c r="AV846" s="14" t="s">
        <v>85</v>
      </c>
      <c r="AW846" s="14" t="s">
        <v>32</v>
      </c>
      <c r="AX846" s="14" t="s">
        <v>75</v>
      </c>
      <c r="AY846" s="203" t="s">
        <v>253</v>
      </c>
    </row>
    <row r="847" s="15" customFormat="1">
      <c r="A847" s="15"/>
      <c r="B847" s="210"/>
      <c r="C847" s="15"/>
      <c r="D847" s="195" t="s">
        <v>264</v>
      </c>
      <c r="E847" s="211" t="s">
        <v>1</v>
      </c>
      <c r="F847" s="212" t="s">
        <v>268</v>
      </c>
      <c r="G847" s="15"/>
      <c r="H847" s="213">
        <v>30.100000000000001</v>
      </c>
      <c r="I847" s="214"/>
      <c r="J847" s="15"/>
      <c r="K847" s="15"/>
      <c r="L847" s="210"/>
      <c r="M847" s="215"/>
      <c r="N847" s="216"/>
      <c r="O847" s="216"/>
      <c r="P847" s="216"/>
      <c r="Q847" s="216"/>
      <c r="R847" s="216"/>
      <c r="S847" s="216"/>
      <c r="T847" s="217"/>
      <c r="U847" s="15"/>
      <c r="V847" s="15"/>
      <c r="W847" s="15"/>
      <c r="X847" s="15"/>
      <c r="Y847" s="15"/>
      <c r="Z847" s="15"/>
      <c r="AA847" s="15"/>
      <c r="AB847" s="15"/>
      <c r="AC847" s="15"/>
      <c r="AD847" s="15"/>
      <c r="AE847" s="15"/>
      <c r="AT847" s="211" t="s">
        <v>264</v>
      </c>
      <c r="AU847" s="211" t="s">
        <v>85</v>
      </c>
      <c r="AV847" s="15" t="s">
        <v>109</v>
      </c>
      <c r="AW847" s="15" t="s">
        <v>32</v>
      </c>
      <c r="AX847" s="15" t="s">
        <v>82</v>
      </c>
      <c r="AY847" s="211" t="s">
        <v>253</v>
      </c>
    </row>
    <row r="848" s="2" customFormat="1" ht="16.5" customHeight="1">
      <c r="A848" s="38"/>
      <c r="B848" s="180"/>
      <c r="C848" s="181" t="s">
        <v>1163</v>
      </c>
      <c r="D848" s="181" t="s">
        <v>258</v>
      </c>
      <c r="E848" s="182" t="s">
        <v>1164</v>
      </c>
      <c r="F848" s="183" t="s">
        <v>1165</v>
      </c>
      <c r="G848" s="184" t="s">
        <v>279</v>
      </c>
      <c r="H848" s="185">
        <v>401.19999999999999</v>
      </c>
      <c r="I848" s="186"/>
      <c r="J848" s="187">
        <f>ROUND(I848*H848,2)</f>
        <v>0</v>
      </c>
      <c r="K848" s="183" t="s">
        <v>262</v>
      </c>
      <c r="L848" s="39"/>
      <c r="M848" s="188" t="s">
        <v>1</v>
      </c>
      <c r="N848" s="189" t="s">
        <v>40</v>
      </c>
      <c r="O848" s="77"/>
      <c r="P848" s="190">
        <f>O848*H848</f>
        <v>0</v>
      </c>
      <c r="Q848" s="190">
        <v>0</v>
      </c>
      <c r="R848" s="190">
        <f>Q848*H848</f>
        <v>0</v>
      </c>
      <c r="S848" s="190">
        <v>0</v>
      </c>
      <c r="T848" s="191">
        <f>S848*H848</f>
        <v>0</v>
      </c>
      <c r="U848" s="38"/>
      <c r="V848" s="38"/>
      <c r="W848" s="38"/>
      <c r="X848" s="38"/>
      <c r="Y848" s="38"/>
      <c r="Z848" s="38"/>
      <c r="AA848" s="38"/>
      <c r="AB848" s="38"/>
      <c r="AC848" s="38"/>
      <c r="AD848" s="38"/>
      <c r="AE848" s="38"/>
      <c r="AR848" s="192" t="s">
        <v>335</v>
      </c>
      <c r="AT848" s="192" t="s">
        <v>258</v>
      </c>
      <c r="AU848" s="192" t="s">
        <v>85</v>
      </c>
      <c r="AY848" s="19" t="s">
        <v>253</v>
      </c>
      <c r="BE848" s="193">
        <f>IF(N848="základní",J848,0)</f>
        <v>0</v>
      </c>
      <c r="BF848" s="193">
        <f>IF(N848="snížená",J848,0)</f>
        <v>0</v>
      </c>
      <c r="BG848" s="193">
        <f>IF(N848="zákl. přenesená",J848,0)</f>
        <v>0</v>
      </c>
      <c r="BH848" s="193">
        <f>IF(N848="sníž. přenesená",J848,0)</f>
        <v>0</v>
      </c>
      <c r="BI848" s="193">
        <f>IF(N848="nulová",J848,0)</f>
        <v>0</v>
      </c>
      <c r="BJ848" s="19" t="s">
        <v>82</v>
      </c>
      <c r="BK848" s="193">
        <f>ROUND(I848*H848,2)</f>
        <v>0</v>
      </c>
      <c r="BL848" s="19" t="s">
        <v>335</v>
      </c>
      <c r="BM848" s="192" t="s">
        <v>1166</v>
      </c>
    </row>
    <row r="849" s="2" customFormat="1" ht="16.5" customHeight="1">
      <c r="A849" s="38"/>
      <c r="B849" s="180"/>
      <c r="C849" s="181" t="s">
        <v>1167</v>
      </c>
      <c r="D849" s="181" t="s">
        <v>258</v>
      </c>
      <c r="E849" s="182" t="s">
        <v>1168</v>
      </c>
      <c r="F849" s="183" t="s">
        <v>1169</v>
      </c>
      <c r="G849" s="184" t="s">
        <v>279</v>
      </c>
      <c r="H849" s="185">
        <v>401.19999999999999</v>
      </c>
      <c r="I849" s="186"/>
      <c r="J849" s="187">
        <f>ROUND(I849*H849,2)</f>
        <v>0</v>
      </c>
      <c r="K849" s="183" t="s">
        <v>262</v>
      </c>
      <c r="L849" s="39"/>
      <c r="M849" s="188" t="s">
        <v>1</v>
      </c>
      <c r="N849" s="189" t="s">
        <v>40</v>
      </c>
      <c r="O849" s="77"/>
      <c r="P849" s="190">
        <f>O849*H849</f>
        <v>0</v>
      </c>
      <c r="Q849" s="190">
        <v>0.00029999999999999997</v>
      </c>
      <c r="R849" s="190">
        <f>Q849*H849</f>
        <v>0.12035999999999998</v>
      </c>
      <c r="S849" s="190">
        <v>0</v>
      </c>
      <c r="T849" s="191">
        <f>S849*H849</f>
        <v>0</v>
      </c>
      <c r="U849" s="38"/>
      <c r="V849" s="38"/>
      <c r="W849" s="38"/>
      <c r="X849" s="38"/>
      <c r="Y849" s="38"/>
      <c r="Z849" s="38"/>
      <c r="AA849" s="38"/>
      <c r="AB849" s="38"/>
      <c r="AC849" s="38"/>
      <c r="AD849" s="38"/>
      <c r="AE849" s="38"/>
      <c r="AR849" s="192" t="s">
        <v>335</v>
      </c>
      <c r="AT849" s="192" t="s">
        <v>258</v>
      </c>
      <c r="AU849" s="192" t="s">
        <v>85</v>
      </c>
      <c r="AY849" s="19" t="s">
        <v>253</v>
      </c>
      <c r="BE849" s="193">
        <f>IF(N849="základní",J849,0)</f>
        <v>0</v>
      </c>
      <c r="BF849" s="193">
        <f>IF(N849="snížená",J849,0)</f>
        <v>0</v>
      </c>
      <c r="BG849" s="193">
        <f>IF(N849="zákl. přenesená",J849,0)</f>
        <v>0</v>
      </c>
      <c r="BH849" s="193">
        <f>IF(N849="sníž. přenesená",J849,0)</f>
        <v>0</v>
      </c>
      <c r="BI849" s="193">
        <f>IF(N849="nulová",J849,0)</f>
        <v>0</v>
      </c>
      <c r="BJ849" s="19" t="s">
        <v>82</v>
      </c>
      <c r="BK849" s="193">
        <f>ROUND(I849*H849,2)</f>
        <v>0</v>
      </c>
      <c r="BL849" s="19" t="s">
        <v>335</v>
      </c>
      <c r="BM849" s="192" t="s">
        <v>1170</v>
      </c>
    </row>
    <row r="850" s="13" customFormat="1">
      <c r="A850" s="13"/>
      <c r="B850" s="194"/>
      <c r="C850" s="13"/>
      <c r="D850" s="195" t="s">
        <v>264</v>
      </c>
      <c r="E850" s="196" t="s">
        <v>1</v>
      </c>
      <c r="F850" s="197" t="s">
        <v>265</v>
      </c>
      <c r="G850" s="13"/>
      <c r="H850" s="196" t="s">
        <v>1</v>
      </c>
      <c r="I850" s="198"/>
      <c r="J850" s="13"/>
      <c r="K850" s="13"/>
      <c r="L850" s="194"/>
      <c r="M850" s="199"/>
      <c r="N850" s="200"/>
      <c r="O850" s="200"/>
      <c r="P850" s="200"/>
      <c r="Q850" s="200"/>
      <c r="R850" s="200"/>
      <c r="S850" s="200"/>
      <c r="T850" s="201"/>
      <c r="U850" s="13"/>
      <c r="V850" s="13"/>
      <c r="W850" s="13"/>
      <c r="X850" s="13"/>
      <c r="Y850" s="13"/>
      <c r="Z850" s="13"/>
      <c r="AA850" s="13"/>
      <c r="AB850" s="13"/>
      <c r="AC850" s="13"/>
      <c r="AD850" s="13"/>
      <c r="AE850" s="13"/>
      <c r="AT850" s="196" t="s">
        <v>264</v>
      </c>
      <c r="AU850" s="196" t="s">
        <v>85</v>
      </c>
      <c r="AV850" s="13" t="s">
        <v>82</v>
      </c>
      <c r="AW850" s="13" t="s">
        <v>32</v>
      </c>
      <c r="AX850" s="13" t="s">
        <v>75</v>
      </c>
      <c r="AY850" s="196" t="s">
        <v>253</v>
      </c>
    </row>
    <row r="851" s="13" customFormat="1">
      <c r="A851" s="13"/>
      <c r="B851" s="194"/>
      <c r="C851" s="13"/>
      <c r="D851" s="195" t="s">
        <v>264</v>
      </c>
      <c r="E851" s="196" t="s">
        <v>1</v>
      </c>
      <c r="F851" s="197" t="s">
        <v>1171</v>
      </c>
      <c r="G851" s="13"/>
      <c r="H851" s="196" t="s">
        <v>1</v>
      </c>
      <c r="I851" s="198"/>
      <c r="J851" s="13"/>
      <c r="K851" s="13"/>
      <c r="L851" s="194"/>
      <c r="M851" s="199"/>
      <c r="N851" s="200"/>
      <c r="O851" s="200"/>
      <c r="P851" s="200"/>
      <c r="Q851" s="200"/>
      <c r="R851" s="200"/>
      <c r="S851" s="200"/>
      <c r="T851" s="201"/>
      <c r="U851" s="13"/>
      <c r="V851" s="13"/>
      <c r="W851" s="13"/>
      <c r="X851" s="13"/>
      <c r="Y851" s="13"/>
      <c r="Z851" s="13"/>
      <c r="AA851" s="13"/>
      <c r="AB851" s="13"/>
      <c r="AC851" s="13"/>
      <c r="AD851" s="13"/>
      <c r="AE851" s="13"/>
      <c r="AT851" s="196" t="s">
        <v>264</v>
      </c>
      <c r="AU851" s="196" t="s">
        <v>85</v>
      </c>
      <c r="AV851" s="13" t="s">
        <v>82</v>
      </c>
      <c r="AW851" s="13" t="s">
        <v>32</v>
      </c>
      <c r="AX851" s="13" t="s">
        <v>75</v>
      </c>
      <c r="AY851" s="196" t="s">
        <v>253</v>
      </c>
    </row>
    <row r="852" s="14" customFormat="1">
      <c r="A852" s="14"/>
      <c r="B852" s="202"/>
      <c r="C852" s="14"/>
      <c r="D852" s="195" t="s">
        <v>264</v>
      </c>
      <c r="E852" s="203" t="s">
        <v>1</v>
      </c>
      <c r="F852" s="204" t="s">
        <v>1172</v>
      </c>
      <c r="G852" s="14"/>
      <c r="H852" s="205">
        <v>19.170000000000002</v>
      </c>
      <c r="I852" s="206"/>
      <c r="J852" s="14"/>
      <c r="K852" s="14"/>
      <c r="L852" s="202"/>
      <c r="M852" s="207"/>
      <c r="N852" s="208"/>
      <c r="O852" s="208"/>
      <c r="P852" s="208"/>
      <c r="Q852" s="208"/>
      <c r="R852" s="208"/>
      <c r="S852" s="208"/>
      <c r="T852" s="209"/>
      <c r="U852" s="14"/>
      <c r="V852" s="14"/>
      <c r="W852" s="14"/>
      <c r="X852" s="14"/>
      <c r="Y852" s="14"/>
      <c r="Z852" s="14"/>
      <c r="AA852" s="14"/>
      <c r="AB852" s="14"/>
      <c r="AC852" s="14"/>
      <c r="AD852" s="14"/>
      <c r="AE852" s="14"/>
      <c r="AT852" s="203" t="s">
        <v>264</v>
      </c>
      <c r="AU852" s="203" t="s">
        <v>85</v>
      </c>
      <c r="AV852" s="14" t="s">
        <v>85</v>
      </c>
      <c r="AW852" s="14" t="s">
        <v>32</v>
      </c>
      <c r="AX852" s="14" t="s">
        <v>75</v>
      </c>
      <c r="AY852" s="203" t="s">
        <v>253</v>
      </c>
    </row>
    <row r="853" s="14" customFormat="1">
      <c r="A853" s="14"/>
      <c r="B853" s="202"/>
      <c r="C853" s="14"/>
      <c r="D853" s="195" t="s">
        <v>264</v>
      </c>
      <c r="E853" s="203" t="s">
        <v>1</v>
      </c>
      <c r="F853" s="204" t="s">
        <v>338</v>
      </c>
      <c r="G853" s="14"/>
      <c r="H853" s="205">
        <v>28.469999999999999</v>
      </c>
      <c r="I853" s="206"/>
      <c r="J853" s="14"/>
      <c r="K853" s="14"/>
      <c r="L853" s="202"/>
      <c r="M853" s="207"/>
      <c r="N853" s="208"/>
      <c r="O853" s="208"/>
      <c r="P853" s="208"/>
      <c r="Q853" s="208"/>
      <c r="R853" s="208"/>
      <c r="S853" s="208"/>
      <c r="T853" s="209"/>
      <c r="U853" s="14"/>
      <c r="V853" s="14"/>
      <c r="W853" s="14"/>
      <c r="X853" s="14"/>
      <c r="Y853" s="14"/>
      <c r="Z853" s="14"/>
      <c r="AA853" s="14"/>
      <c r="AB853" s="14"/>
      <c r="AC853" s="14"/>
      <c r="AD853" s="14"/>
      <c r="AE853" s="14"/>
      <c r="AT853" s="203" t="s">
        <v>264</v>
      </c>
      <c r="AU853" s="203" t="s">
        <v>85</v>
      </c>
      <c r="AV853" s="14" t="s">
        <v>85</v>
      </c>
      <c r="AW853" s="14" t="s">
        <v>32</v>
      </c>
      <c r="AX853" s="14" t="s">
        <v>75</v>
      </c>
      <c r="AY853" s="203" t="s">
        <v>253</v>
      </c>
    </row>
    <row r="854" s="14" customFormat="1">
      <c r="A854" s="14"/>
      <c r="B854" s="202"/>
      <c r="C854" s="14"/>
      <c r="D854" s="195" t="s">
        <v>264</v>
      </c>
      <c r="E854" s="203" t="s">
        <v>1</v>
      </c>
      <c r="F854" s="204" t="s">
        <v>1173</v>
      </c>
      <c r="G854" s="14"/>
      <c r="H854" s="205">
        <v>26.050000000000001</v>
      </c>
      <c r="I854" s="206"/>
      <c r="J854" s="14"/>
      <c r="K854" s="14"/>
      <c r="L854" s="202"/>
      <c r="M854" s="207"/>
      <c r="N854" s="208"/>
      <c r="O854" s="208"/>
      <c r="P854" s="208"/>
      <c r="Q854" s="208"/>
      <c r="R854" s="208"/>
      <c r="S854" s="208"/>
      <c r="T854" s="209"/>
      <c r="U854" s="14"/>
      <c r="V854" s="14"/>
      <c r="W854" s="14"/>
      <c r="X854" s="14"/>
      <c r="Y854" s="14"/>
      <c r="Z854" s="14"/>
      <c r="AA854" s="14"/>
      <c r="AB854" s="14"/>
      <c r="AC854" s="14"/>
      <c r="AD854" s="14"/>
      <c r="AE854" s="14"/>
      <c r="AT854" s="203" t="s">
        <v>264</v>
      </c>
      <c r="AU854" s="203" t="s">
        <v>85</v>
      </c>
      <c r="AV854" s="14" t="s">
        <v>85</v>
      </c>
      <c r="AW854" s="14" t="s">
        <v>32</v>
      </c>
      <c r="AX854" s="14" t="s">
        <v>75</v>
      </c>
      <c r="AY854" s="203" t="s">
        <v>253</v>
      </c>
    </row>
    <row r="855" s="14" customFormat="1">
      <c r="A855" s="14"/>
      <c r="B855" s="202"/>
      <c r="C855" s="14"/>
      <c r="D855" s="195" t="s">
        <v>264</v>
      </c>
      <c r="E855" s="203" t="s">
        <v>1</v>
      </c>
      <c r="F855" s="204" t="s">
        <v>1174</v>
      </c>
      <c r="G855" s="14"/>
      <c r="H855" s="205">
        <v>27.07</v>
      </c>
      <c r="I855" s="206"/>
      <c r="J855" s="14"/>
      <c r="K855" s="14"/>
      <c r="L855" s="202"/>
      <c r="M855" s="207"/>
      <c r="N855" s="208"/>
      <c r="O855" s="208"/>
      <c r="P855" s="208"/>
      <c r="Q855" s="208"/>
      <c r="R855" s="208"/>
      <c r="S855" s="208"/>
      <c r="T855" s="209"/>
      <c r="U855" s="14"/>
      <c r="V855" s="14"/>
      <c r="W855" s="14"/>
      <c r="X855" s="14"/>
      <c r="Y855" s="14"/>
      <c r="Z855" s="14"/>
      <c r="AA855" s="14"/>
      <c r="AB855" s="14"/>
      <c r="AC855" s="14"/>
      <c r="AD855" s="14"/>
      <c r="AE855" s="14"/>
      <c r="AT855" s="203" t="s">
        <v>264</v>
      </c>
      <c r="AU855" s="203" t="s">
        <v>85</v>
      </c>
      <c r="AV855" s="14" t="s">
        <v>85</v>
      </c>
      <c r="AW855" s="14" t="s">
        <v>32</v>
      </c>
      <c r="AX855" s="14" t="s">
        <v>75</v>
      </c>
      <c r="AY855" s="203" t="s">
        <v>253</v>
      </c>
    </row>
    <row r="856" s="14" customFormat="1">
      <c r="A856" s="14"/>
      <c r="B856" s="202"/>
      <c r="C856" s="14"/>
      <c r="D856" s="195" t="s">
        <v>264</v>
      </c>
      <c r="E856" s="203" t="s">
        <v>1</v>
      </c>
      <c r="F856" s="204" t="s">
        <v>1175</v>
      </c>
      <c r="G856" s="14"/>
      <c r="H856" s="205">
        <v>12.08</v>
      </c>
      <c r="I856" s="206"/>
      <c r="J856" s="14"/>
      <c r="K856" s="14"/>
      <c r="L856" s="202"/>
      <c r="M856" s="207"/>
      <c r="N856" s="208"/>
      <c r="O856" s="208"/>
      <c r="P856" s="208"/>
      <c r="Q856" s="208"/>
      <c r="R856" s="208"/>
      <c r="S856" s="208"/>
      <c r="T856" s="209"/>
      <c r="U856" s="14"/>
      <c r="V856" s="14"/>
      <c r="W856" s="14"/>
      <c r="X856" s="14"/>
      <c r="Y856" s="14"/>
      <c r="Z856" s="14"/>
      <c r="AA856" s="14"/>
      <c r="AB856" s="14"/>
      <c r="AC856" s="14"/>
      <c r="AD856" s="14"/>
      <c r="AE856" s="14"/>
      <c r="AT856" s="203" t="s">
        <v>264</v>
      </c>
      <c r="AU856" s="203" t="s">
        <v>85</v>
      </c>
      <c r="AV856" s="14" t="s">
        <v>85</v>
      </c>
      <c r="AW856" s="14" t="s">
        <v>32</v>
      </c>
      <c r="AX856" s="14" t="s">
        <v>75</v>
      </c>
      <c r="AY856" s="203" t="s">
        <v>253</v>
      </c>
    </row>
    <row r="857" s="14" customFormat="1">
      <c r="A857" s="14"/>
      <c r="B857" s="202"/>
      <c r="C857" s="14"/>
      <c r="D857" s="195" t="s">
        <v>264</v>
      </c>
      <c r="E857" s="203" t="s">
        <v>1</v>
      </c>
      <c r="F857" s="204" t="s">
        <v>1176</v>
      </c>
      <c r="G857" s="14"/>
      <c r="H857" s="205">
        <v>10.77</v>
      </c>
      <c r="I857" s="206"/>
      <c r="J857" s="14"/>
      <c r="K857" s="14"/>
      <c r="L857" s="202"/>
      <c r="M857" s="207"/>
      <c r="N857" s="208"/>
      <c r="O857" s="208"/>
      <c r="P857" s="208"/>
      <c r="Q857" s="208"/>
      <c r="R857" s="208"/>
      <c r="S857" s="208"/>
      <c r="T857" s="209"/>
      <c r="U857" s="14"/>
      <c r="V857" s="14"/>
      <c r="W857" s="14"/>
      <c r="X857" s="14"/>
      <c r="Y857" s="14"/>
      <c r="Z857" s="14"/>
      <c r="AA857" s="14"/>
      <c r="AB857" s="14"/>
      <c r="AC857" s="14"/>
      <c r="AD857" s="14"/>
      <c r="AE857" s="14"/>
      <c r="AT857" s="203" t="s">
        <v>264</v>
      </c>
      <c r="AU857" s="203" t="s">
        <v>85</v>
      </c>
      <c r="AV857" s="14" t="s">
        <v>85</v>
      </c>
      <c r="AW857" s="14" t="s">
        <v>32</v>
      </c>
      <c r="AX857" s="14" t="s">
        <v>75</v>
      </c>
      <c r="AY857" s="203" t="s">
        <v>253</v>
      </c>
    </row>
    <row r="858" s="14" customFormat="1">
      <c r="A858" s="14"/>
      <c r="B858" s="202"/>
      <c r="C858" s="14"/>
      <c r="D858" s="195" t="s">
        <v>264</v>
      </c>
      <c r="E858" s="203" t="s">
        <v>1</v>
      </c>
      <c r="F858" s="204" t="s">
        <v>1177</v>
      </c>
      <c r="G858" s="14"/>
      <c r="H858" s="205">
        <v>24.09</v>
      </c>
      <c r="I858" s="206"/>
      <c r="J858" s="14"/>
      <c r="K858" s="14"/>
      <c r="L858" s="202"/>
      <c r="M858" s="207"/>
      <c r="N858" s="208"/>
      <c r="O858" s="208"/>
      <c r="P858" s="208"/>
      <c r="Q858" s="208"/>
      <c r="R858" s="208"/>
      <c r="S858" s="208"/>
      <c r="T858" s="209"/>
      <c r="U858" s="14"/>
      <c r="V858" s="14"/>
      <c r="W858" s="14"/>
      <c r="X858" s="14"/>
      <c r="Y858" s="14"/>
      <c r="Z858" s="14"/>
      <c r="AA858" s="14"/>
      <c r="AB858" s="14"/>
      <c r="AC858" s="14"/>
      <c r="AD858" s="14"/>
      <c r="AE858" s="14"/>
      <c r="AT858" s="203" t="s">
        <v>264</v>
      </c>
      <c r="AU858" s="203" t="s">
        <v>85</v>
      </c>
      <c r="AV858" s="14" t="s">
        <v>85</v>
      </c>
      <c r="AW858" s="14" t="s">
        <v>32</v>
      </c>
      <c r="AX858" s="14" t="s">
        <v>75</v>
      </c>
      <c r="AY858" s="203" t="s">
        <v>253</v>
      </c>
    </row>
    <row r="859" s="16" customFormat="1">
      <c r="A859" s="16"/>
      <c r="B859" s="228"/>
      <c r="C859" s="16"/>
      <c r="D859" s="195" t="s">
        <v>264</v>
      </c>
      <c r="E859" s="229" t="s">
        <v>1</v>
      </c>
      <c r="F859" s="230" t="s">
        <v>1078</v>
      </c>
      <c r="G859" s="16"/>
      <c r="H859" s="231">
        <v>147.69999999999999</v>
      </c>
      <c r="I859" s="232"/>
      <c r="J859" s="16"/>
      <c r="K859" s="16"/>
      <c r="L859" s="228"/>
      <c r="M859" s="233"/>
      <c r="N859" s="234"/>
      <c r="O859" s="234"/>
      <c r="P859" s="234"/>
      <c r="Q859" s="234"/>
      <c r="R859" s="234"/>
      <c r="S859" s="234"/>
      <c r="T859" s="235"/>
      <c r="U859" s="16"/>
      <c r="V859" s="16"/>
      <c r="W859" s="16"/>
      <c r="X859" s="16"/>
      <c r="Y859" s="16"/>
      <c r="Z859" s="16"/>
      <c r="AA859" s="16"/>
      <c r="AB859" s="16"/>
      <c r="AC859" s="16"/>
      <c r="AD859" s="16"/>
      <c r="AE859" s="16"/>
      <c r="AT859" s="229" t="s">
        <v>264</v>
      </c>
      <c r="AU859" s="229" t="s">
        <v>85</v>
      </c>
      <c r="AV859" s="16" t="s">
        <v>93</v>
      </c>
      <c r="AW859" s="16" t="s">
        <v>32</v>
      </c>
      <c r="AX859" s="16" t="s">
        <v>75</v>
      </c>
      <c r="AY859" s="229" t="s">
        <v>253</v>
      </c>
    </row>
    <row r="860" s="13" customFormat="1">
      <c r="A860" s="13"/>
      <c r="B860" s="194"/>
      <c r="C860" s="13"/>
      <c r="D860" s="195" t="s">
        <v>264</v>
      </c>
      <c r="E860" s="196" t="s">
        <v>1</v>
      </c>
      <c r="F860" s="197" t="s">
        <v>1178</v>
      </c>
      <c r="G860" s="13"/>
      <c r="H860" s="196" t="s">
        <v>1</v>
      </c>
      <c r="I860" s="198"/>
      <c r="J860" s="13"/>
      <c r="K860" s="13"/>
      <c r="L860" s="194"/>
      <c r="M860" s="199"/>
      <c r="N860" s="200"/>
      <c r="O860" s="200"/>
      <c r="P860" s="200"/>
      <c r="Q860" s="200"/>
      <c r="R860" s="200"/>
      <c r="S860" s="200"/>
      <c r="T860" s="201"/>
      <c r="U860" s="13"/>
      <c r="V860" s="13"/>
      <c r="W860" s="13"/>
      <c r="X860" s="13"/>
      <c r="Y860" s="13"/>
      <c r="Z860" s="13"/>
      <c r="AA860" s="13"/>
      <c r="AB860" s="13"/>
      <c r="AC860" s="13"/>
      <c r="AD860" s="13"/>
      <c r="AE860" s="13"/>
      <c r="AT860" s="196" t="s">
        <v>264</v>
      </c>
      <c r="AU860" s="196" t="s">
        <v>85</v>
      </c>
      <c r="AV860" s="13" t="s">
        <v>82</v>
      </c>
      <c r="AW860" s="13" t="s">
        <v>32</v>
      </c>
      <c r="AX860" s="13" t="s">
        <v>75</v>
      </c>
      <c r="AY860" s="196" t="s">
        <v>253</v>
      </c>
    </row>
    <row r="861" s="14" customFormat="1">
      <c r="A861" s="14"/>
      <c r="B861" s="202"/>
      <c r="C861" s="14"/>
      <c r="D861" s="195" t="s">
        <v>264</v>
      </c>
      <c r="E861" s="203" t="s">
        <v>1</v>
      </c>
      <c r="F861" s="204" t="s">
        <v>1179</v>
      </c>
      <c r="G861" s="14"/>
      <c r="H861" s="205">
        <v>9.1600000000000001</v>
      </c>
      <c r="I861" s="206"/>
      <c r="J861" s="14"/>
      <c r="K861" s="14"/>
      <c r="L861" s="202"/>
      <c r="M861" s="207"/>
      <c r="N861" s="208"/>
      <c r="O861" s="208"/>
      <c r="P861" s="208"/>
      <c r="Q861" s="208"/>
      <c r="R861" s="208"/>
      <c r="S861" s="208"/>
      <c r="T861" s="209"/>
      <c r="U861" s="14"/>
      <c r="V861" s="14"/>
      <c r="W861" s="14"/>
      <c r="X861" s="14"/>
      <c r="Y861" s="14"/>
      <c r="Z861" s="14"/>
      <c r="AA861" s="14"/>
      <c r="AB861" s="14"/>
      <c r="AC861" s="14"/>
      <c r="AD861" s="14"/>
      <c r="AE861" s="14"/>
      <c r="AT861" s="203" t="s">
        <v>264</v>
      </c>
      <c r="AU861" s="203" t="s">
        <v>85</v>
      </c>
      <c r="AV861" s="14" t="s">
        <v>85</v>
      </c>
      <c r="AW861" s="14" t="s">
        <v>32</v>
      </c>
      <c r="AX861" s="14" t="s">
        <v>75</v>
      </c>
      <c r="AY861" s="203" t="s">
        <v>253</v>
      </c>
    </row>
    <row r="862" s="14" customFormat="1">
      <c r="A862" s="14"/>
      <c r="B862" s="202"/>
      <c r="C862" s="14"/>
      <c r="D862" s="195" t="s">
        <v>264</v>
      </c>
      <c r="E862" s="203" t="s">
        <v>1</v>
      </c>
      <c r="F862" s="204" t="s">
        <v>1180</v>
      </c>
      <c r="G862" s="14"/>
      <c r="H862" s="205">
        <v>9.0399999999999991</v>
      </c>
      <c r="I862" s="206"/>
      <c r="J862" s="14"/>
      <c r="K862" s="14"/>
      <c r="L862" s="202"/>
      <c r="M862" s="207"/>
      <c r="N862" s="208"/>
      <c r="O862" s="208"/>
      <c r="P862" s="208"/>
      <c r="Q862" s="208"/>
      <c r="R862" s="208"/>
      <c r="S862" s="208"/>
      <c r="T862" s="209"/>
      <c r="U862" s="14"/>
      <c r="V862" s="14"/>
      <c r="W862" s="14"/>
      <c r="X862" s="14"/>
      <c r="Y862" s="14"/>
      <c r="Z862" s="14"/>
      <c r="AA862" s="14"/>
      <c r="AB862" s="14"/>
      <c r="AC862" s="14"/>
      <c r="AD862" s="14"/>
      <c r="AE862" s="14"/>
      <c r="AT862" s="203" t="s">
        <v>264</v>
      </c>
      <c r="AU862" s="203" t="s">
        <v>85</v>
      </c>
      <c r="AV862" s="14" t="s">
        <v>85</v>
      </c>
      <c r="AW862" s="14" t="s">
        <v>32</v>
      </c>
      <c r="AX862" s="14" t="s">
        <v>75</v>
      </c>
      <c r="AY862" s="203" t="s">
        <v>253</v>
      </c>
    </row>
    <row r="863" s="14" customFormat="1">
      <c r="A863" s="14"/>
      <c r="B863" s="202"/>
      <c r="C863" s="14"/>
      <c r="D863" s="195" t="s">
        <v>264</v>
      </c>
      <c r="E863" s="203" t="s">
        <v>1</v>
      </c>
      <c r="F863" s="204" t="s">
        <v>1181</v>
      </c>
      <c r="G863" s="14"/>
      <c r="H863" s="205">
        <v>9.1600000000000001</v>
      </c>
      <c r="I863" s="206"/>
      <c r="J863" s="14"/>
      <c r="K863" s="14"/>
      <c r="L863" s="202"/>
      <c r="M863" s="207"/>
      <c r="N863" s="208"/>
      <c r="O863" s="208"/>
      <c r="P863" s="208"/>
      <c r="Q863" s="208"/>
      <c r="R863" s="208"/>
      <c r="S863" s="208"/>
      <c r="T863" s="209"/>
      <c r="U863" s="14"/>
      <c r="V863" s="14"/>
      <c r="W863" s="14"/>
      <c r="X863" s="14"/>
      <c r="Y863" s="14"/>
      <c r="Z863" s="14"/>
      <c r="AA863" s="14"/>
      <c r="AB863" s="14"/>
      <c r="AC863" s="14"/>
      <c r="AD863" s="14"/>
      <c r="AE863" s="14"/>
      <c r="AT863" s="203" t="s">
        <v>264</v>
      </c>
      <c r="AU863" s="203" t="s">
        <v>85</v>
      </c>
      <c r="AV863" s="14" t="s">
        <v>85</v>
      </c>
      <c r="AW863" s="14" t="s">
        <v>32</v>
      </c>
      <c r="AX863" s="14" t="s">
        <v>75</v>
      </c>
      <c r="AY863" s="203" t="s">
        <v>253</v>
      </c>
    </row>
    <row r="864" s="14" customFormat="1">
      <c r="A864" s="14"/>
      <c r="B864" s="202"/>
      <c r="C864" s="14"/>
      <c r="D864" s="195" t="s">
        <v>264</v>
      </c>
      <c r="E864" s="203" t="s">
        <v>1</v>
      </c>
      <c r="F864" s="204" t="s">
        <v>1182</v>
      </c>
      <c r="G864" s="14"/>
      <c r="H864" s="205">
        <v>9.0399999999999991</v>
      </c>
      <c r="I864" s="206"/>
      <c r="J864" s="14"/>
      <c r="K864" s="14"/>
      <c r="L864" s="202"/>
      <c r="M864" s="207"/>
      <c r="N864" s="208"/>
      <c r="O864" s="208"/>
      <c r="P864" s="208"/>
      <c r="Q864" s="208"/>
      <c r="R864" s="208"/>
      <c r="S864" s="208"/>
      <c r="T864" s="209"/>
      <c r="U864" s="14"/>
      <c r="V864" s="14"/>
      <c r="W864" s="14"/>
      <c r="X864" s="14"/>
      <c r="Y864" s="14"/>
      <c r="Z864" s="14"/>
      <c r="AA864" s="14"/>
      <c r="AB864" s="14"/>
      <c r="AC864" s="14"/>
      <c r="AD864" s="14"/>
      <c r="AE864" s="14"/>
      <c r="AT864" s="203" t="s">
        <v>264</v>
      </c>
      <c r="AU864" s="203" t="s">
        <v>85</v>
      </c>
      <c r="AV864" s="14" t="s">
        <v>85</v>
      </c>
      <c r="AW864" s="14" t="s">
        <v>32</v>
      </c>
      <c r="AX864" s="14" t="s">
        <v>75</v>
      </c>
      <c r="AY864" s="203" t="s">
        <v>253</v>
      </c>
    </row>
    <row r="865" s="14" customFormat="1">
      <c r="A865" s="14"/>
      <c r="B865" s="202"/>
      <c r="C865" s="14"/>
      <c r="D865" s="195" t="s">
        <v>264</v>
      </c>
      <c r="E865" s="203" t="s">
        <v>1</v>
      </c>
      <c r="F865" s="204" t="s">
        <v>1183</v>
      </c>
      <c r="G865" s="14"/>
      <c r="H865" s="205">
        <v>8.5099999999999998</v>
      </c>
      <c r="I865" s="206"/>
      <c r="J865" s="14"/>
      <c r="K865" s="14"/>
      <c r="L865" s="202"/>
      <c r="M865" s="207"/>
      <c r="N865" s="208"/>
      <c r="O865" s="208"/>
      <c r="P865" s="208"/>
      <c r="Q865" s="208"/>
      <c r="R865" s="208"/>
      <c r="S865" s="208"/>
      <c r="T865" s="209"/>
      <c r="U865" s="14"/>
      <c r="V865" s="14"/>
      <c r="W865" s="14"/>
      <c r="X865" s="14"/>
      <c r="Y865" s="14"/>
      <c r="Z865" s="14"/>
      <c r="AA865" s="14"/>
      <c r="AB865" s="14"/>
      <c r="AC865" s="14"/>
      <c r="AD865" s="14"/>
      <c r="AE865" s="14"/>
      <c r="AT865" s="203" t="s">
        <v>264</v>
      </c>
      <c r="AU865" s="203" t="s">
        <v>85</v>
      </c>
      <c r="AV865" s="14" t="s">
        <v>85</v>
      </c>
      <c r="AW865" s="14" t="s">
        <v>32</v>
      </c>
      <c r="AX865" s="14" t="s">
        <v>75</v>
      </c>
      <c r="AY865" s="203" t="s">
        <v>253</v>
      </c>
    </row>
    <row r="866" s="14" customFormat="1">
      <c r="A866" s="14"/>
      <c r="B866" s="202"/>
      <c r="C866" s="14"/>
      <c r="D866" s="195" t="s">
        <v>264</v>
      </c>
      <c r="E866" s="203" t="s">
        <v>1</v>
      </c>
      <c r="F866" s="204" t="s">
        <v>1184</v>
      </c>
      <c r="G866" s="14"/>
      <c r="H866" s="205">
        <v>10.890000000000001</v>
      </c>
      <c r="I866" s="206"/>
      <c r="J866" s="14"/>
      <c r="K866" s="14"/>
      <c r="L866" s="202"/>
      <c r="M866" s="207"/>
      <c r="N866" s="208"/>
      <c r="O866" s="208"/>
      <c r="P866" s="208"/>
      <c r="Q866" s="208"/>
      <c r="R866" s="208"/>
      <c r="S866" s="208"/>
      <c r="T866" s="209"/>
      <c r="U866" s="14"/>
      <c r="V866" s="14"/>
      <c r="W866" s="14"/>
      <c r="X866" s="14"/>
      <c r="Y866" s="14"/>
      <c r="Z866" s="14"/>
      <c r="AA866" s="14"/>
      <c r="AB866" s="14"/>
      <c r="AC866" s="14"/>
      <c r="AD866" s="14"/>
      <c r="AE866" s="14"/>
      <c r="AT866" s="203" t="s">
        <v>264</v>
      </c>
      <c r="AU866" s="203" t="s">
        <v>85</v>
      </c>
      <c r="AV866" s="14" t="s">
        <v>85</v>
      </c>
      <c r="AW866" s="14" t="s">
        <v>32</v>
      </c>
      <c r="AX866" s="14" t="s">
        <v>75</v>
      </c>
      <c r="AY866" s="203" t="s">
        <v>253</v>
      </c>
    </row>
    <row r="867" s="14" customFormat="1">
      <c r="A867" s="14"/>
      <c r="B867" s="202"/>
      <c r="C867" s="14"/>
      <c r="D867" s="195" t="s">
        <v>264</v>
      </c>
      <c r="E867" s="203" t="s">
        <v>1</v>
      </c>
      <c r="F867" s="204" t="s">
        <v>1185</v>
      </c>
      <c r="G867" s="14"/>
      <c r="H867" s="205">
        <v>9.5800000000000001</v>
      </c>
      <c r="I867" s="206"/>
      <c r="J867" s="14"/>
      <c r="K867" s="14"/>
      <c r="L867" s="202"/>
      <c r="M867" s="207"/>
      <c r="N867" s="208"/>
      <c r="O867" s="208"/>
      <c r="P867" s="208"/>
      <c r="Q867" s="208"/>
      <c r="R867" s="208"/>
      <c r="S867" s="208"/>
      <c r="T867" s="209"/>
      <c r="U867" s="14"/>
      <c r="V867" s="14"/>
      <c r="W867" s="14"/>
      <c r="X867" s="14"/>
      <c r="Y867" s="14"/>
      <c r="Z867" s="14"/>
      <c r="AA867" s="14"/>
      <c r="AB867" s="14"/>
      <c r="AC867" s="14"/>
      <c r="AD867" s="14"/>
      <c r="AE867" s="14"/>
      <c r="AT867" s="203" t="s">
        <v>264</v>
      </c>
      <c r="AU867" s="203" t="s">
        <v>85</v>
      </c>
      <c r="AV867" s="14" t="s">
        <v>85</v>
      </c>
      <c r="AW867" s="14" t="s">
        <v>32</v>
      </c>
      <c r="AX867" s="14" t="s">
        <v>75</v>
      </c>
      <c r="AY867" s="203" t="s">
        <v>253</v>
      </c>
    </row>
    <row r="868" s="14" customFormat="1">
      <c r="A868" s="14"/>
      <c r="B868" s="202"/>
      <c r="C868" s="14"/>
      <c r="D868" s="195" t="s">
        <v>264</v>
      </c>
      <c r="E868" s="203" t="s">
        <v>1</v>
      </c>
      <c r="F868" s="204" t="s">
        <v>1186</v>
      </c>
      <c r="G868" s="14"/>
      <c r="H868" s="205">
        <v>9.0399999999999991</v>
      </c>
      <c r="I868" s="206"/>
      <c r="J868" s="14"/>
      <c r="K868" s="14"/>
      <c r="L868" s="202"/>
      <c r="M868" s="207"/>
      <c r="N868" s="208"/>
      <c r="O868" s="208"/>
      <c r="P868" s="208"/>
      <c r="Q868" s="208"/>
      <c r="R868" s="208"/>
      <c r="S868" s="208"/>
      <c r="T868" s="209"/>
      <c r="U868" s="14"/>
      <c r="V868" s="14"/>
      <c r="W868" s="14"/>
      <c r="X868" s="14"/>
      <c r="Y868" s="14"/>
      <c r="Z868" s="14"/>
      <c r="AA868" s="14"/>
      <c r="AB868" s="14"/>
      <c r="AC868" s="14"/>
      <c r="AD868" s="14"/>
      <c r="AE868" s="14"/>
      <c r="AT868" s="203" t="s">
        <v>264</v>
      </c>
      <c r="AU868" s="203" t="s">
        <v>85</v>
      </c>
      <c r="AV868" s="14" t="s">
        <v>85</v>
      </c>
      <c r="AW868" s="14" t="s">
        <v>32</v>
      </c>
      <c r="AX868" s="14" t="s">
        <v>75</v>
      </c>
      <c r="AY868" s="203" t="s">
        <v>253</v>
      </c>
    </row>
    <row r="869" s="14" customFormat="1">
      <c r="A869" s="14"/>
      <c r="B869" s="202"/>
      <c r="C869" s="14"/>
      <c r="D869" s="195" t="s">
        <v>264</v>
      </c>
      <c r="E869" s="203" t="s">
        <v>1</v>
      </c>
      <c r="F869" s="204" t="s">
        <v>1187</v>
      </c>
      <c r="G869" s="14"/>
      <c r="H869" s="205">
        <v>17.239999999999998</v>
      </c>
      <c r="I869" s="206"/>
      <c r="J869" s="14"/>
      <c r="K869" s="14"/>
      <c r="L869" s="202"/>
      <c r="M869" s="207"/>
      <c r="N869" s="208"/>
      <c r="O869" s="208"/>
      <c r="P869" s="208"/>
      <c r="Q869" s="208"/>
      <c r="R869" s="208"/>
      <c r="S869" s="208"/>
      <c r="T869" s="209"/>
      <c r="U869" s="14"/>
      <c r="V869" s="14"/>
      <c r="W869" s="14"/>
      <c r="X869" s="14"/>
      <c r="Y869" s="14"/>
      <c r="Z869" s="14"/>
      <c r="AA869" s="14"/>
      <c r="AB869" s="14"/>
      <c r="AC869" s="14"/>
      <c r="AD869" s="14"/>
      <c r="AE869" s="14"/>
      <c r="AT869" s="203" t="s">
        <v>264</v>
      </c>
      <c r="AU869" s="203" t="s">
        <v>85</v>
      </c>
      <c r="AV869" s="14" t="s">
        <v>85</v>
      </c>
      <c r="AW869" s="14" t="s">
        <v>32</v>
      </c>
      <c r="AX869" s="14" t="s">
        <v>75</v>
      </c>
      <c r="AY869" s="203" t="s">
        <v>253</v>
      </c>
    </row>
    <row r="870" s="14" customFormat="1">
      <c r="A870" s="14"/>
      <c r="B870" s="202"/>
      <c r="C870" s="14"/>
      <c r="D870" s="195" t="s">
        <v>264</v>
      </c>
      <c r="E870" s="203" t="s">
        <v>1</v>
      </c>
      <c r="F870" s="204" t="s">
        <v>1188</v>
      </c>
      <c r="G870" s="14"/>
      <c r="H870" s="205">
        <v>14.25</v>
      </c>
      <c r="I870" s="206"/>
      <c r="J870" s="14"/>
      <c r="K870" s="14"/>
      <c r="L870" s="202"/>
      <c r="M870" s="207"/>
      <c r="N870" s="208"/>
      <c r="O870" s="208"/>
      <c r="P870" s="208"/>
      <c r="Q870" s="208"/>
      <c r="R870" s="208"/>
      <c r="S870" s="208"/>
      <c r="T870" s="209"/>
      <c r="U870" s="14"/>
      <c r="V870" s="14"/>
      <c r="W870" s="14"/>
      <c r="X870" s="14"/>
      <c r="Y870" s="14"/>
      <c r="Z870" s="14"/>
      <c r="AA870" s="14"/>
      <c r="AB870" s="14"/>
      <c r="AC870" s="14"/>
      <c r="AD870" s="14"/>
      <c r="AE870" s="14"/>
      <c r="AT870" s="203" t="s">
        <v>264</v>
      </c>
      <c r="AU870" s="203" t="s">
        <v>85</v>
      </c>
      <c r="AV870" s="14" t="s">
        <v>85</v>
      </c>
      <c r="AW870" s="14" t="s">
        <v>32</v>
      </c>
      <c r="AX870" s="14" t="s">
        <v>75</v>
      </c>
      <c r="AY870" s="203" t="s">
        <v>253</v>
      </c>
    </row>
    <row r="871" s="14" customFormat="1">
      <c r="A871" s="14"/>
      <c r="B871" s="202"/>
      <c r="C871" s="14"/>
      <c r="D871" s="195" t="s">
        <v>264</v>
      </c>
      <c r="E871" s="203" t="s">
        <v>1</v>
      </c>
      <c r="F871" s="204" t="s">
        <v>1189</v>
      </c>
      <c r="G871" s="14"/>
      <c r="H871" s="205">
        <v>14.470000000000001</v>
      </c>
      <c r="I871" s="206"/>
      <c r="J871" s="14"/>
      <c r="K871" s="14"/>
      <c r="L871" s="202"/>
      <c r="M871" s="207"/>
      <c r="N871" s="208"/>
      <c r="O871" s="208"/>
      <c r="P871" s="208"/>
      <c r="Q871" s="208"/>
      <c r="R871" s="208"/>
      <c r="S871" s="208"/>
      <c r="T871" s="209"/>
      <c r="U871" s="14"/>
      <c r="V871" s="14"/>
      <c r="W871" s="14"/>
      <c r="X871" s="14"/>
      <c r="Y871" s="14"/>
      <c r="Z871" s="14"/>
      <c r="AA871" s="14"/>
      <c r="AB871" s="14"/>
      <c r="AC871" s="14"/>
      <c r="AD871" s="14"/>
      <c r="AE871" s="14"/>
      <c r="AT871" s="203" t="s">
        <v>264</v>
      </c>
      <c r="AU871" s="203" t="s">
        <v>85</v>
      </c>
      <c r="AV871" s="14" t="s">
        <v>85</v>
      </c>
      <c r="AW871" s="14" t="s">
        <v>32</v>
      </c>
      <c r="AX871" s="14" t="s">
        <v>75</v>
      </c>
      <c r="AY871" s="203" t="s">
        <v>253</v>
      </c>
    </row>
    <row r="872" s="14" customFormat="1">
      <c r="A872" s="14"/>
      <c r="B872" s="202"/>
      <c r="C872" s="14"/>
      <c r="D872" s="195" t="s">
        <v>264</v>
      </c>
      <c r="E872" s="203" t="s">
        <v>1</v>
      </c>
      <c r="F872" s="204" t="s">
        <v>1190</v>
      </c>
      <c r="G872" s="14"/>
      <c r="H872" s="205">
        <v>7.71</v>
      </c>
      <c r="I872" s="206"/>
      <c r="J872" s="14"/>
      <c r="K872" s="14"/>
      <c r="L872" s="202"/>
      <c r="M872" s="207"/>
      <c r="N872" s="208"/>
      <c r="O872" s="208"/>
      <c r="P872" s="208"/>
      <c r="Q872" s="208"/>
      <c r="R872" s="208"/>
      <c r="S872" s="208"/>
      <c r="T872" s="209"/>
      <c r="U872" s="14"/>
      <c r="V872" s="14"/>
      <c r="W872" s="14"/>
      <c r="X872" s="14"/>
      <c r="Y872" s="14"/>
      <c r="Z872" s="14"/>
      <c r="AA872" s="14"/>
      <c r="AB872" s="14"/>
      <c r="AC872" s="14"/>
      <c r="AD872" s="14"/>
      <c r="AE872" s="14"/>
      <c r="AT872" s="203" t="s">
        <v>264</v>
      </c>
      <c r="AU872" s="203" t="s">
        <v>85</v>
      </c>
      <c r="AV872" s="14" t="s">
        <v>85</v>
      </c>
      <c r="AW872" s="14" t="s">
        <v>32</v>
      </c>
      <c r="AX872" s="14" t="s">
        <v>75</v>
      </c>
      <c r="AY872" s="203" t="s">
        <v>253</v>
      </c>
    </row>
    <row r="873" s="14" customFormat="1">
      <c r="A873" s="14"/>
      <c r="B873" s="202"/>
      <c r="C873" s="14"/>
      <c r="D873" s="195" t="s">
        <v>264</v>
      </c>
      <c r="E873" s="203" t="s">
        <v>1</v>
      </c>
      <c r="F873" s="204" t="s">
        <v>1191</v>
      </c>
      <c r="G873" s="14"/>
      <c r="H873" s="205">
        <v>7.71</v>
      </c>
      <c r="I873" s="206"/>
      <c r="J873" s="14"/>
      <c r="K873" s="14"/>
      <c r="L873" s="202"/>
      <c r="M873" s="207"/>
      <c r="N873" s="208"/>
      <c r="O873" s="208"/>
      <c r="P873" s="208"/>
      <c r="Q873" s="208"/>
      <c r="R873" s="208"/>
      <c r="S873" s="208"/>
      <c r="T873" s="209"/>
      <c r="U873" s="14"/>
      <c r="V873" s="14"/>
      <c r="W873" s="14"/>
      <c r="X873" s="14"/>
      <c r="Y873" s="14"/>
      <c r="Z873" s="14"/>
      <c r="AA873" s="14"/>
      <c r="AB873" s="14"/>
      <c r="AC873" s="14"/>
      <c r="AD873" s="14"/>
      <c r="AE873" s="14"/>
      <c r="AT873" s="203" t="s">
        <v>264</v>
      </c>
      <c r="AU873" s="203" t="s">
        <v>85</v>
      </c>
      <c r="AV873" s="14" t="s">
        <v>85</v>
      </c>
      <c r="AW873" s="14" t="s">
        <v>32</v>
      </c>
      <c r="AX873" s="14" t="s">
        <v>75</v>
      </c>
      <c r="AY873" s="203" t="s">
        <v>253</v>
      </c>
    </row>
    <row r="874" s="14" customFormat="1">
      <c r="A874" s="14"/>
      <c r="B874" s="202"/>
      <c r="C874" s="14"/>
      <c r="D874" s="195" t="s">
        <v>264</v>
      </c>
      <c r="E874" s="203" t="s">
        <v>1</v>
      </c>
      <c r="F874" s="204" t="s">
        <v>1192</v>
      </c>
      <c r="G874" s="14"/>
      <c r="H874" s="205">
        <v>7.71</v>
      </c>
      <c r="I874" s="206"/>
      <c r="J874" s="14"/>
      <c r="K874" s="14"/>
      <c r="L874" s="202"/>
      <c r="M874" s="207"/>
      <c r="N874" s="208"/>
      <c r="O874" s="208"/>
      <c r="P874" s="208"/>
      <c r="Q874" s="208"/>
      <c r="R874" s="208"/>
      <c r="S874" s="208"/>
      <c r="T874" s="209"/>
      <c r="U874" s="14"/>
      <c r="V874" s="14"/>
      <c r="W874" s="14"/>
      <c r="X874" s="14"/>
      <c r="Y874" s="14"/>
      <c r="Z874" s="14"/>
      <c r="AA874" s="14"/>
      <c r="AB874" s="14"/>
      <c r="AC874" s="14"/>
      <c r="AD874" s="14"/>
      <c r="AE874" s="14"/>
      <c r="AT874" s="203" t="s">
        <v>264</v>
      </c>
      <c r="AU874" s="203" t="s">
        <v>85</v>
      </c>
      <c r="AV874" s="14" t="s">
        <v>85</v>
      </c>
      <c r="AW874" s="14" t="s">
        <v>32</v>
      </c>
      <c r="AX874" s="14" t="s">
        <v>75</v>
      </c>
      <c r="AY874" s="203" t="s">
        <v>253</v>
      </c>
    </row>
    <row r="875" s="14" customFormat="1">
      <c r="A875" s="14"/>
      <c r="B875" s="202"/>
      <c r="C875" s="14"/>
      <c r="D875" s="195" t="s">
        <v>264</v>
      </c>
      <c r="E875" s="203" t="s">
        <v>1</v>
      </c>
      <c r="F875" s="204" t="s">
        <v>1193</v>
      </c>
      <c r="G875" s="14"/>
      <c r="H875" s="205">
        <v>20.309999999999999</v>
      </c>
      <c r="I875" s="206"/>
      <c r="J875" s="14"/>
      <c r="K875" s="14"/>
      <c r="L875" s="202"/>
      <c r="M875" s="207"/>
      <c r="N875" s="208"/>
      <c r="O875" s="208"/>
      <c r="P875" s="208"/>
      <c r="Q875" s="208"/>
      <c r="R875" s="208"/>
      <c r="S875" s="208"/>
      <c r="T875" s="209"/>
      <c r="U875" s="14"/>
      <c r="V875" s="14"/>
      <c r="W875" s="14"/>
      <c r="X875" s="14"/>
      <c r="Y875" s="14"/>
      <c r="Z875" s="14"/>
      <c r="AA875" s="14"/>
      <c r="AB875" s="14"/>
      <c r="AC875" s="14"/>
      <c r="AD875" s="14"/>
      <c r="AE875" s="14"/>
      <c r="AT875" s="203" t="s">
        <v>264</v>
      </c>
      <c r="AU875" s="203" t="s">
        <v>85</v>
      </c>
      <c r="AV875" s="14" t="s">
        <v>85</v>
      </c>
      <c r="AW875" s="14" t="s">
        <v>32</v>
      </c>
      <c r="AX875" s="14" t="s">
        <v>75</v>
      </c>
      <c r="AY875" s="203" t="s">
        <v>253</v>
      </c>
    </row>
    <row r="876" s="14" customFormat="1">
      <c r="A876" s="14"/>
      <c r="B876" s="202"/>
      <c r="C876" s="14"/>
      <c r="D876" s="195" t="s">
        <v>264</v>
      </c>
      <c r="E876" s="203" t="s">
        <v>1</v>
      </c>
      <c r="F876" s="204" t="s">
        <v>1194</v>
      </c>
      <c r="G876" s="14"/>
      <c r="H876" s="205">
        <v>14.25</v>
      </c>
      <c r="I876" s="206"/>
      <c r="J876" s="14"/>
      <c r="K876" s="14"/>
      <c r="L876" s="202"/>
      <c r="M876" s="207"/>
      <c r="N876" s="208"/>
      <c r="O876" s="208"/>
      <c r="P876" s="208"/>
      <c r="Q876" s="208"/>
      <c r="R876" s="208"/>
      <c r="S876" s="208"/>
      <c r="T876" s="209"/>
      <c r="U876" s="14"/>
      <c r="V876" s="14"/>
      <c r="W876" s="14"/>
      <c r="X876" s="14"/>
      <c r="Y876" s="14"/>
      <c r="Z876" s="14"/>
      <c r="AA876" s="14"/>
      <c r="AB876" s="14"/>
      <c r="AC876" s="14"/>
      <c r="AD876" s="14"/>
      <c r="AE876" s="14"/>
      <c r="AT876" s="203" t="s">
        <v>264</v>
      </c>
      <c r="AU876" s="203" t="s">
        <v>85</v>
      </c>
      <c r="AV876" s="14" t="s">
        <v>85</v>
      </c>
      <c r="AW876" s="14" t="s">
        <v>32</v>
      </c>
      <c r="AX876" s="14" t="s">
        <v>75</v>
      </c>
      <c r="AY876" s="203" t="s">
        <v>253</v>
      </c>
    </row>
    <row r="877" s="14" customFormat="1">
      <c r="A877" s="14"/>
      <c r="B877" s="202"/>
      <c r="C877" s="14"/>
      <c r="D877" s="195" t="s">
        <v>264</v>
      </c>
      <c r="E877" s="203" t="s">
        <v>1</v>
      </c>
      <c r="F877" s="204" t="s">
        <v>1195</v>
      </c>
      <c r="G877" s="14"/>
      <c r="H877" s="205">
        <v>18.050000000000001</v>
      </c>
      <c r="I877" s="206"/>
      <c r="J877" s="14"/>
      <c r="K877" s="14"/>
      <c r="L877" s="202"/>
      <c r="M877" s="207"/>
      <c r="N877" s="208"/>
      <c r="O877" s="208"/>
      <c r="P877" s="208"/>
      <c r="Q877" s="208"/>
      <c r="R877" s="208"/>
      <c r="S877" s="208"/>
      <c r="T877" s="209"/>
      <c r="U877" s="14"/>
      <c r="V877" s="14"/>
      <c r="W877" s="14"/>
      <c r="X877" s="14"/>
      <c r="Y877" s="14"/>
      <c r="Z877" s="14"/>
      <c r="AA877" s="14"/>
      <c r="AB877" s="14"/>
      <c r="AC877" s="14"/>
      <c r="AD877" s="14"/>
      <c r="AE877" s="14"/>
      <c r="AT877" s="203" t="s">
        <v>264</v>
      </c>
      <c r="AU877" s="203" t="s">
        <v>85</v>
      </c>
      <c r="AV877" s="14" t="s">
        <v>85</v>
      </c>
      <c r="AW877" s="14" t="s">
        <v>32</v>
      </c>
      <c r="AX877" s="14" t="s">
        <v>75</v>
      </c>
      <c r="AY877" s="203" t="s">
        <v>253</v>
      </c>
    </row>
    <row r="878" s="14" customFormat="1">
      <c r="A878" s="14"/>
      <c r="B878" s="202"/>
      <c r="C878" s="14"/>
      <c r="D878" s="195" t="s">
        <v>264</v>
      </c>
      <c r="E878" s="203" t="s">
        <v>1</v>
      </c>
      <c r="F878" s="204" t="s">
        <v>1196</v>
      </c>
      <c r="G878" s="14"/>
      <c r="H878" s="205">
        <v>7.71</v>
      </c>
      <c r="I878" s="206"/>
      <c r="J878" s="14"/>
      <c r="K878" s="14"/>
      <c r="L878" s="202"/>
      <c r="M878" s="207"/>
      <c r="N878" s="208"/>
      <c r="O878" s="208"/>
      <c r="P878" s="208"/>
      <c r="Q878" s="208"/>
      <c r="R878" s="208"/>
      <c r="S878" s="208"/>
      <c r="T878" s="209"/>
      <c r="U878" s="14"/>
      <c r="V878" s="14"/>
      <c r="W878" s="14"/>
      <c r="X878" s="14"/>
      <c r="Y878" s="14"/>
      <c r="Z878" s="14"/>
      <c r="AA878" s="14"/>
      <c r="AB878" s="14"/>
      <c r="AC878" s="14"/>
      <c r="AD878" s="14"/>
      <c r="AE878" s="14"/>
      <c r="AT878" s="203" t="s">
        <v>264</v>
      </c>
      <c r="AU878" s="203" t="s">
        <v>85</v>
      </c>
      <c r="AV878" s="14" t="s">
        <v>85</v>
      </c>
      <c r="AW878" s="14" t="s">
        <v>32</v>
      </c>
      <c r="AX878" s="14" t="s">
        <v>75</v>
      </c>
      <c r="AY878" s="203" t="s">
        <v>253</v>
      </c>
    </row>
    <row r="879" s="14" customFormat="1">
      <c r="A879" s="14"/>
      <c r="B879" s="202"/>
      <c r="C879" s="14"/>
      <c r="D879" s="195" t="s">
        <v>264</v>
      </c>
      <c r="E879" s="203" t="s">
        <v>1</v>
      </c>
      <c r="F879" s="204" t="s">
        <v>1197</v>
      </c>
      <c r="G879" s="14"/>
      <c r="H879" s="205">
        <v>7.71</v>
      </c>
      <c r="I879" s="206"/>
      <c r="J879" s="14"/>
      <c r="K879" s="14"/>
      <c r="L879" s="202"/>
      <c r="M879" s="207"/>
      <c r="N879" s="208"/>
      <c r="O879" s="208"/>
      <c r="P879" s="208"/>
      <c r="Q879" s="208"/>
      <c r="R879" s="208"/>
      <c r="S879" s="208"/>
      <c r="T879" s="209"/>
      <c r="U879" s="14"/>
      <c r="V879" s="14"/>
      <c r="W879" s="14"/>
      <c r="X879" s="14"/>
      <c r="Y879" s="14"/>
      <c r="Z879" s="14"/>
      <c r="AA879" s="14"/>
      <c r="AB879" s="14"/>
      <c r="AC879" s="14"/>
      <c r="AD879" s="14"/>
      <c r="AE879" s="14"/>
      <c r="AT879" s="203" t="s">
        <v>264</v>
      </c>
      <c r="AU879" s="203" t="s">
        <v>85</v>
      </c>
      <c r="AV879" s="14" t="s">
        <v>85</v>
      </c>
      <c r="AW879" s="14" t="s">
        <v>32</v>
      </c>
      <c r="AX879" s="14" t="s">
        <v>75</v>
      </c>
      <c r="AY879" s="203" t="s">
        <v>253</v>
      </c>
    </row>
    <row r="880" s="14" customFormat="1">
      <c r="A880" s="14"/>
      <c r="B880" s="202"/>
      <c r="C880" s="14"/>
      <c r="D880" s="195" t="s">
        <v>264</v>
      </c>
      <c r="E880" s="203" t="s">
        <v>1</v>
      </c>
      <c r="F880" s="204" t="s">
        <v>1198</v>
      </c>
      <c r="G880" s="14"/>
      <c r="H880" s="205">
        <v>7.71</v>
      </c>
      <c r="I880" s="206"/>
      <c r="J880" s="14"/>
      <c r="K880" s="14"/>
      <c r="L880" s="202"/>
      <c r="M880" s="207"/>
      <c r="N880" s="208"/>
      <c r="O880" s="208"/>
      <c r="P880" s="208"/>
      <c r="Q880" s="208"/>
      <c r="R880" s="208"/>
      <c r="S880" s="208"/>
      <c r="T880" s="209"/>
      <c r="U880" s="14"/>
      <c r="V880" s="14"/>
      <c r="W880" s="14"/>
      <c r="X880" s="14"/>
      <c r="Y880" s="14"/>
      <c r="Z880" s="14"/>
      <c r="AA880" s="14"/>
      <c r="AB880" s="14"/>
      <c r="AC880" s="14"/>
      <c r="AD880" s="14"/>
      <c r="AE880" s="14"/>
      <c r="AT880" s="203" t="s">
        <v>264</v>
      </c>
      <c r="AU880" s="203" t="s">
        <v>85</v>
      </c>
      <c r="AV880" s="14" t="s">
        <v>85</v>
      </c>
      <c r="AW880" s="14" t="s">
        <v>32</v>
      </c>
      <c r="AX880" s="14" t="s">
        <v>75</v>
      </c>
      <c r="AY880" s="203" t="s">
        <v>253</v>
      </c>
    </row>
    <row r="881" s="14" customFormat="1">
      <c r="A881" s="14"/>
      <c r="B881" s="202"/>
      <c r="C881" s="14"/>
      <c r="D881" s="195" t="s">
        <v>264</v>
      </c>
      <c r="E881" s="203" t="s">
        <v>1</v>
      </c>
      <c r="F881" s="204" t="s">
        <v>1199</v>
      </c>
      <c r="G881" s="14"/>
      <c r="H881" s="205">
        <v>10.16</v>
      </c>
      <c r="I881" s="206"/>
      <c r="J881" s="14"/>
      <c r="K881" s="14"/>
      <c r="L881" s="202"/>
      <c r="M881" s="207"/>
      <c r="N881" s="208"/>
      <c r="O881" s="208"/>
      <c r="P881" s="208"/>
      <c r="Q881" s="208"/>
      <c r="R881" s="208"/>
      <c r="S881" s="208"/>
      <c r="T881" s="209"/>
      <c r="U881" s="14"/>
      <c r="V881" s="14"/>
      <c r="W881" s="14"/>
      <c r="X881" s="14"/>
      <c r="Y881" s="14"/>
      <c r="Z881" s="14"/>
      <c r="AA881" s="14"/>
      <c r="AB881" s="14"/>
      <c r="AC881" s="14"/>
      <c r="AD881" s="14"/>
      <c r="AE881" s="14"/>
      <c r="AT881" s="203" t="s">
        <v>264</v>
      </c>
      <c r="AU881" s="203" t="s">
        <v>85</v>
      </c>
      <c r="AV881" s="14" t="s">
        <v>85</v>
      </c>
      <c r="AW881" s="14" t="s">
        <v>32</v>
      </c>
      <c r="AX881" s="14" t="s">
        <v>75</v>
      </c>
      <c r="AY881" s="203" t="s">
        <v>253</v>
      </c>
    </row>
    <row r="882" s="14" customFormat="1">
      <c r="A882" s="14"/>
      <c r="B882" s="202"/>
      <c r="C882" s="14"/>
      <c r="D882" s="195" t="s">
        <v>264</v>
      </c>
      <c r="E882" s="203" t="s">
        <v>1</v>
      </c>
      <c r="F882" s="204" t="s">
        <v>1200</v>
      </c>
      <c r="G882" s="14"/>
      <c r="H882" s="205">
        <v>8.2400000000000002</v>
      </c>
      <c r="I882" s="206"/>
      <c r="J882" s="14"/>
      <c r="K882" s="14"/>
      <c r="L882" s="202"/>
      <c r="M882" s="207"/>
      <c r="N882" s="208"/>
      <c r="O882" s="208"/>
      <c r="P882" s="208"/>
      <c r="Q882" s="208"/>
      <c r="R882" s="208"/>
      <c r="S882" s="208"/>
      <c r="T882" s="209"/>
      <c r="U882" s="14"/>
      <c r="V882" s="14"/>
      <c r="W882" s="14"/>
      <c r="X882" s="14"/>
      <c r="Y882" s="14"/>
      <c r="Z882" s="14"/>
      <c r="AA882" s="14"/>
      <c r="AB882" s="14"/>
      <c r="AC882" s="14"/>
      <c r="AD882" s="14"/>
      <c r="AE882" s="14"/>
      <c r="AT882" s="203" t="s">
        <v>264</v>
      </c>
      <c r="AU882" s="203" t="s">
        <v>85</v>
      </c>
      <c r="AV882" s="14" t="s">
        <v>85</v>
      </c>
      <c r="AW882" s="14" t="s">
        <v>32</v>
      </c>
      <c r="AX882" s="14" t="s">
        <v>75</v>
      </c>
      <c r="AY882" s="203" t="s">
        <v>253</v>
      </c>
    </row>
    <row r="883" s="14" customFormat="1">
      <c r="A883" s="14"/>
      <c r="B883" s="202"/>
      <c r="C883" s="14"/>
      <c r="D883" s="195" t="s">
        <v>264</v>
      </c>
      <c r="E883" s="203" t="s">
        <v>1</v>
      </c>
      <c r="F883" s="204" t="s">
        <v>1201</v>
      </c>
      <c r="G883" s="14"/>
      <c r="H883" s="205">
        <v>7.6100000000000003</v>
      </c>
      <c r="I883" s="206"/>
      <c r="J883" s="14"/>
      <c r="K883" s="14"/>
      <c r="L883" s="202"/>
      <c r="M883" s="207"/>
      <c r="N883" s="208"/>
      <c r="O883" s="208"/>
      <c r="P883" s="208"/>
      <c r="Q883" s="208"/>
      <c r="R883" s="208"/>
      <c r="S883" s="208"/>
      <c r="T883" s="209"/>
      <c r="U883" s="14"/>
      <c r="V883" s="14"/>
      <c r="W883" s="14"/>
      <c r="X883" s="14"/>
      <c r="Y883" s="14"/>
      <c r="Z883" s="14"/>
      <c r="AA883" s="14"/>
      <c r="AB883" s="14"/>
      <c r="AC883" s="14"/>
      <c r="AD883" s="14"/>
      <c r="AE883" s="14"/>
      <c r="AT883" s="203" t="s">
        <v>264</v>
      </c>
      <c r="AU883" s="203" t="s">
        <v>85</v>
      </c>
      <c r="AV883" s="14" t="s">
        <v>85</v>
      </c>
      <c r="AW883" s="14" t="s">
        <v>32</v>
      </c>
      <c r="AX883" s="14" t="s">
        <v>75</v>
      </c>
      <c r="AY883" s="203" t="s">
        <v>253</v>
      </c>
    </row>
    <row r="884" s="14" customFormat="1">
      <c r="A884" s="14"/>
      <c r="B884" s="202"/>
      <c r="C884" s="14"/>
      <c r="D884" s="195" t="s">
        <v>264</v>
      </c>
      <c r="E884" s="203" t="s">
        <v>1</v>
      </c>
      <c r="F884" s="204" t="s">
        <v>339</v>
      </c>
      <c r="G884" s="14"/>
      <c r="H884" s="205">
        <v>8.2400000000000002</v>
      </c>
      <c r="I884" s="206"/>
      <c r="J884" s="14"/>
      <c r="K884" s="14"/>
      <c r="L884" s="202"/>
      <c r="M884" s="207"/>
      <c r="N884" s="208"/>
      <c r="O884" s="208"/>
      <c r="P884" s="208"/>
      <c r="Q884" s="208"/>
      <c r="R884" s="208"/>
      <c r="S884" s="208"/>
      <c r="T884" s="209"/>
      <c r="U884" s="14"/>
      <c r="V884" s="14"/>
      <c r="W884" s="14"/>
      <c r="X884" s="14"/>
      <c r="Y884" s="14"/>
      <c r="Z884" s="14"/>
      <c r="AA884" s="14"/>
      <c r="AB884" s="14"/>
      <c r="AC884" s="14"/>
      <c r="AD884" s="14"/>
      <c r="AE884" s="14"/>
      <c r="AT884" s="203" t="s">
        <v>264</v>
      </c>
      <c r="AU884" s="203" t="s">
        <v>85</v>
      </c>
      <c r="AV884" s="14" t="s">
        <v>85</v>
      </c>
      <c r="AW884" s="14" t="s">
        <v>32</v>
      </c>
      <c r="AX884" s="14" t="s">
        <v>75</v>
      </c>
      <c r="AY884" s="203" t="s">
        <v>253</v>
      </c>
    </row>
    <row r="885" s="16" customFormat="1">
      <c r="A885" s="16"/>
      <c r="B885" s="228"/>
      <c r="C885" s="16"/>
      <c r="D885" s="195" t="s">
        <v>264</v>
      </c>
      <c r="E885" s="229" t="s">
        <v>1</v>
      </c>
      <c r="F885" s="230" t="s">
        <v>1078</v>
      </c>
      <c r="G885" s="16"/>
      <c r="H885" s="231">
        <v>253.5</v>
      </c>
      <c r="I885" s="232"/>
      <c r="J885" s="16"/>
      <c r="K885" s="16"/>
      <c r="L885" s="228"/>
      <c r="M885" s="233"/>
      <c r="N885" s="234"/>
      <c r="O885" s="234"/>
      <c r="P885" s="234"/>
      <c r="Q885" s="234"/>
      <c r="R885" s="234"/>
      <c r="S885" s="234"/>
      <c r="T885" s="235"/>
      <c r="U885" s="16"/>
      <c r="V885" s="16"/>
      <c r="W885" s="16"/>
      <c r="X885" s="16"/>
      <c r="Y885" s="16"/>
      <c r="Z885" s="16"/>
      <c r="AA885" s="16"/>
      <c r="AB885" s="16"/>
      <c r="AC885" s="16"/>
      <c r="AD885" s="16"/>
      <c r="AE885" s="16"/>
      <c r="AT885" s="229" t="s">
        <v>264</v>
      </c>
      <c r="AU885" s="229" t="s">
        <v>85</v>
      </c>
      <c r="AV885" s="16" t="s">
        <v>93</v>
      </c>
      <c r="AW885" s="16" t="s">
        <v>32</v>
      </c>
      <c r="AX885" s="16" t="s">
        <v>75</v>
      </c>
      <c r="AY885" s="229" t="s">
        <v>253</v>
      </c>
    </row>
    <row r="886" s="15" customFormat="1">
      <c r="A886" s="15"/>
      <c r="B886" s="210"/>
      <c r="C886" s="15"/>
      <c r="D886" s="195" t="s">
        <v>264</v>
      </c>
      <c r="E886" s="211" t="s">
        <v>1</v>
      </c>
      <c r="F886" s="212" t="s">
        <v>268</v>
      </c>
      <c r="G886" s="15"/>
      <c r="H886" s="213">
        <v>401.19999999999999</v>
      </c>
      <c r="I886" s="214"/>
      <c r="J886" s="15"/>
      <c r="K886" s="15"/>
      <c r="L886" s="210"/>
      <c r="M886" s="215"/>
      <c r="N886" s="216"/>
      <c r="O886" s="216"/>
      <c r="P886" s="216"/>
      <c r="Q886" s="216"/>
      <c r="R886" s="216"/>
      <c r="S886" s="216"/>
      <c r="T886" s="217"/>
      <c r="U886" s="15"/>
      <c r="V886" s="15"/>
      <c r="W886" s="15"/>
      <c r="X886" s="15"/>
      <c r="Y886" s="15"/>
      <c r="Z886" s="15"/>
      <c r="AA886" s="15"/>
      <c r="AB886" s="15"/>
      <c r="AC886" s="15"/>
      <c r="AD886" s="15"/>
      <c r="AE886" s="15"/>
      <c r="AT886" s="211" t="s">
        <v>264</v>
      </c>
      <c r="AU886" s="211" t="s">
        <v>85</v>
      </c>
      <c r="AV886" s="15" t="s">
        <v>109</v>
      </c>
      <c r="AW886" s="15" t="s">
        <v>32</v>
      </c>
      <c r="AX886" s="15" t="s">
        <v>82</v>
      </c>
      <c r="AY886" s="211" t="s">
        <v>253</v>
      </c>
    </row>
    <row r="887" s="2" customFormat="1" ht="24.15" customHeight="1">
      <c r="A887" s="38"/>
      <c r="B887" s="180"/>
      <c r="C887" s="181" t="s">
        <v>1202</v>
      </c>
      <c r="D887" s="181" t="s">
        <v>258</v>
      </c>
      <c r="E887" s="182" t="s">
        <v>1203</v>
      </c>
      <c r="F887" s="183" t="s">
        <v>1204</v>
      </c>
      <c r="G887" s="184" t="s">
        <v>316</v>
      </c>
      <c r="H887" s="185">
        <v>1.3</v>
      </c>
      <c r="I887" s="186"/>
      <c r="J887" s="187">
        <f>ROUND(I887*H887,2)</f>
        <v>0</v>
      </c>
      <c r="K887" s="183" t="s">
        <v>262</v>
      </c>
      <c r="L887" s="39"/>
      <c r="M887" s="188" t="s">
        <v>1</v>
      </c>
      <c r="N887" s="189" t="s">
        <v>40</v>
      </c>
      <c r="O887" s="77"/>
      <c r="P887" s="190">
        <f>O887*H887</f>
        <v>0</v>
      </c>
      <c r="Q887" s="190">
        <v>0.002</v>
      </c>
      <c r="R887" s="190">
        <f>Q887*H887</f>
        <v>0.0026000000000000003</v>
      </c>
      <c r="S887" s="190">
        <v>0</v>
      </c>
      <c r="T887" s="191">
        <f>S887*H887</f>
        <v>0</v>
      </c>
      <c r="U887" s="38"/>
      <c r="V887" s="38"/>
      <c r="W887" s="38"/>
      <c r="X887" s="38"/>
      <c r="Y887" s="38"/>
      <c r="Z887" s="38"/>
      <c r="AA887" s="38"/>
      <c r="AB887" s="38"/>
      <c r="AC887" s="38"/>
      <c r="AD887" s="38"/>
      <c r="AE887" s="38"/>
      <c r="AR887" s="192" t="s">
        <v>335</v>
      </c>
      <c r="AT887" s="192" t="s">
        <v>258</v>
      </c>
      <c r="AU887" s="192" t="s">
        <v>85</v>
      </c>
      <c r="AY887" s="19" t="s">
        <v>253</v>
      </c>
      <c r="BE887" s="193">
        <f>IF(N887="základní",J887,0)</f>
        <v>0</v>
      </c>
      <c r="BF887" s="193">
        <f>IF(N887="snížená",J887,0)</f>
        <v>0</v>
      </c>
      <c r="BG887" s="193">
        <f>IF(N887="zákl. přenesená",J887,0)</f>
        <v>0</v>
      </c>
      <c r="BH887" s="193">
        <f>IF(N887="sníž. přenesená",J887,0)</f>
        <v>0</v>
      </c>
      <c r="BI887" s="193">
        <f>IF(N887="nulová",J887,0)</f>
        <v>0</v>
      </c>
      <c r="BJ887" s="19" t="s">
        <v>82</v>
      </c>
      <c r="BK887" s="193">
        <f>ROUND(I887*H887,2)</f>
        <v>0</v>
      </c>
      <c r="BL887" s="19" t="s">
        <v>335</v>
      </c>
      <c r="BM887" s="192" t="s">
        <v>1205</v>
      </c>
    </row>
    <row r="888" s="13" customFormat="1">
      <c r="A888" s="13"/>
      <c r="B888" s="194"/>
      <c r="C888" s="13"/>
      <c r="D888" s="195" t="s">
        <v>264</v>
      </c>
      <c r="E888" s="196" t="s">
        <v>1</v>
      </c>
      <c r="F888" s="197" t="s">
        <v>265</v>
      </c>
      <c r="G888" s="13"/>
      <c r="H888" s="196" t="s">
        <v>1</v>
      </c>
      <c r="I888" s="198"/>
      <c r="J888" s="13"/>
      <c r="K888" s="13"/>
      <c r="L888" s="194"/>
      <c r="M888" s="199"/>
      <c r="N888" s="200"/>
      <c r="O888" s="200"/>
      <c r="P888" s="200"/>
      <c r="Q888" s="200"/>
      <c r="R888" s="200"/>
      <c r="S888" s="200"/>
      <c r="T888" s="201"/>
      <c r="U888" s="13"/>
      <c r="V888" s="13"/>
      <c r="W888" s="13"/>
      <c r="X888" s="13"/>
      <c r="Y888" s="13"/>
      <c r="Z888" s="13"/>
      <c r="AA888" s="13"/>
      <c r="AB888" s="13"/>
      <c r="AC888" s="13"/>
      <c r="AD888" s="13"/>
      <c r="AE888" s="13"/>
      <c r="AT888" s="196" t="s">
        <v>264</v>
      </c>
      <c r="AU888" s="196" t="s">
        <v>85</v>
      </c>
      <c r="AV888" s="13" t="s">
        <v>82</v>
      </c>
      <c r="AW888" s="13" t="s">
        <v>32</v>
      </c>
      <c r="AX888" s="13" t="s">
        <v>75</v>
      </c>
      <c r="AY888" s="196" t="s">
        <v>253</v>
      </c>
    </row>
    <row r="889" s="14" customFormat="1">
      <c r="A889" s="14"/>
      <c r="B889" s="202"/>
      <c r="C889" s="14"/>
      <c r="D889" s="195" t="s">
        <v>264</v>
      </c>
      <c r="E889" s="203" t="s">
        <v>1</v>
      </c>
      <c r="F889" s="204" t="s">
        <v>1206</v>
      </c>
      <c r="G889" s="14"/>
      <c r="H889" s="205">
        <v>1.3</v>
      </c>
      <c r="I889" s="206"/>
      <c r="J889" s="14"/>
      <c r="K889" s="14"/>
      <c r="L889" s="202"/>
      <c r="M889" s="207"/>
      <c r="N889" s="208"/>
      <c r="O889" s="208"/>
      <c r="P889" s="208"/>
      <c r="Q889" s="208"/>
      <c r="R889" s="208"/>
      <c r="S889" s="208"/>
      <c r="T889" s="209"/>
      <c r="U889" s="14"/>
      <c r="V889" s="14"/>
      <c r="W889" s="14"/>
      <c r="X889" s="14"/>
      <c r="Y889" s="14"/>
      <c r="Z889" s="14"/>
      <c r="AA889" s="14"/>
      <c r="AB889" s="14"/>
      <c r="AC889" s="14"/>
      <c r="AD889" s="14"/>
      <c r="AE889" s="14"/>
      <c r="AT889" s="203" t="s">
        <v>264</v>
      </c>
      <c r="AU889" s="203" t="s">
        <v>85</v>
      </c>
      <c r="AV889" s="14" t="s">
        <v>85</v>
      </c>
      <c r="AW889" s="14" t="s">
        <v>32</v>
      </c>
      <c r="AX889" s="14" t="s">
        <v>75</v>
      </c>
      <c r="AY889" s="203" t="s">
        <v>253</v>
      </c>
    </row>
    <row r="890" s="15" customFormat="1">
      <c r="A890" s="15"/>
      <c r="B890" s="210"/>
      <c r="C890" s="15"/>
      <c r="D890" s="195" t="s">
        <v>264</v>
      </c>
      <c r="E890" s="211" t="s">
        <v>1</v>
      </c>
      <c r="F890" s="212" t="s">
        <v>268</v>
      </c>
      <c r="G890" s="15"/>
      <c r="H890" s="213">
        <v>1.3</v>
      </c>
      <c r="I890" s="214"/>
      <c r="J890" s="15"/>
      <c r="K890" s="15"/>
      <c r="L890" s="210"/>
      <c r="M890" s="215"/>
      <c r="N890" s="216"/>
      <c r="O890" s="216"/>
      <c r="P890" s="216"/>
      <c r="Q890" s="216"/>
      <c r="R890" s="216"/>
      <c r="S890" s="216"/>
      <c r="T890" s="217"/>
      <c r="U890" s="15"/>
      <c r="V890" s="15"/>
      <c r="W890" s="15"/>
      <c r="X890" s="15"/>
      <c r="Y890" s="15"/>
      <c r="Z890" s="15"/>
      <c r="AA890" s="15"/>
      <c r="AB890" s="15"/>
      <c r="AC890" s="15"/>
      <c r="AD890" s="15"/>
      <c r="AE890" s="15"/>
      <c r="AT890" s="211" t="s">
        <v>264</v>
      </c>
      <c r="AU890" s="211" t="s">
        <v>85</v>
      </c>
      <c r="AV890" s="15" t="s">
        <v>109</v>
      </c>
      <c r="AW890" s="15" t="s">
        <v>32</v>
      </c>
      <c r="AX890" s="15" t="s">
        <v>82</v>
      </c>
      <c r="AY890" s="211" t="s">
        <v>253</v>
      </c>
    </row>
    <row r="891" s="2" customFormat="1" ht="33" customHeight="1">
      <c r="A891" s="38"/>
      <c r="B891" s="180"/>
      <c r="C891" s="181" t="s">
        <v>1207</v>
      </c>
      <c r="D891" s="181" t="s">
        <v>258</v>
      </c>
      <c r="E891" s="182" t="s">
        <v>1208</v>
      </c>
      <c r="F891" s="183" t="s">
        <v>1209</v>
      </c>
      <c r="G891" s="184" t="s">
        <v>279</v>
      </c>
      <c r="H891" s="185">
        <v>147.69999999999999</v>
      </c>
      <c r="I891" s="186"/>
      <c r="J891" s="187">
        <f>ROUND(I891*H891,2)</f>
        <v>0</v>
      </c>
      <c r="K891" s="183" t="s">
        <v>262</v>
      </c>
      <c r="L891" s="39"/>
      <c r="M891" s="188" t="s">
        <v>1</v>
      </c>
      <c r="N891" s="189" t="s">
        <v>40</v>
      </c>
      <c r="O891" s="77"/>
      <c r="P891" s="190">
        <f>O891*H891</f>
        <v>0</v>
      </c>
      <c r="Q891" s="190">
        <v>0.0060499999999999998</v>
      </c>
      <c r="R891" s="190">
        <f>Q891*H891</f>
        <v>0.89358499999999985</v>
      </c>
      <c r="S891" s="190">
        <v>0</v>
      </c>
      <c r="T891" s="191">
        <f>S891*H891</f>
        <v>0</v>
      </c>
      <c r="U891" s="38"/>
      <c r="V891" s="38"/>
      <c r="W891" s="38"/>
      <c r="X891" s="38"/>
      <c r="Y891" s="38"/>
      <c r="Z891" s="38"/>
      <c r="AA891" s="38"/>
      <c r="AB891" s="38"/>
      <c r="AC891" s="38"/>
      <c r="AD891" s="38"/>
      <c r="AE891" s="38"/>
      <c r="AR891" s="192" t="s">
        <v>335</v>
      </c>
      <c r="AT891" s="192" t="s">
        <v>258</v>
      </c>
      <c r="AU891" s="192" t="s">
        <v>85</v>
      </c>
      <c r="AY891" s="19" t="s">
        <v>253</v>
      </c>
      <c r="BE891" s="193">
        <f>IF(N891="základní",J891,0)</f>
        <v>0</v>
      </c>
      <c r="BF891" s="193">
        <f>IF(N891="snížená",J891,0)</f>
        <v>0</v>
      </c>
      <c r="BG891" s="193">
        <f>IF(N891="zákl. přenesená",J891,0)</f>
        <v>0</v>
      </c>
      <c r="BH891" s="193">
        <f>IF(N891="sníž. přenesená",J891,0)</f>
        <v>0</v>
      </c>
      <c r="BI891" s="193">
        <f>IF(N891="nulová",J891,0)</f>
        <v>0</v>
      </c>
      <c r="BJ891" s="19" t="s">
        <v>82</v>
      </c>
      <c r="BK891" s="193">
        <f>ROUND(I891*H891,2)</f>
        <v>0</v>
      </c>
      <c r="BL891" s="19" t="s">
        <v>335</v>
      </c>
      <c r="BM891" s="192" t="s">
        <v>1210</v>
      </c>
    </row>
    <row r="892" s="13" customFormat="1">
      <c r="A892" s="13"/>
      <c r="B892" s="194"/>
      <c r="C892" s="13"/>
      <c r="D892" s="195" t="s">
        <v>264</v>
      </c>
      <c r="E892" s="196" t="s">
        <v>1</v>
      </c>
      <c r="F892" s="197" t="s">
        <v>265</v>
      </c>
      <c r="G892" s="13"/>
      <c r="H892" s="196" t="s">
        <v>1</v>
      </c>
      <c r="I892" s="198"/>
      <c r="J892" s="13"/>
      <c r="K892" s="13"/>
      <c r="L892" s="194"/>
      <c r="M892" s="199"/>
      <c r="N892" s="200"/>
      <c r="O892" s="200"/>
      <c r="P892" s="200"/>
      <c r="Q892" s="200"/>
      <c r="R892" s="200"/>
      <c r="S892" s="200"/>
      <c r="T892" s="201"/>
      <c r="U892" s="13"/>
      <c r="V892" s="13"/>
      <c r="W892" s="13"/>
      <c r="X892" s="13"/>
      <c r="Y892" s="13"/>
      <c r="Z892" s="13"/>
      <c r="AA892" s="13"/>
      <c r="AB892" s="13"/>
      <c r="AC892" s="13"/>
      <c r="AD892" s="13"/>
      <c r="AE892" s="13"/>
      <c r="AT892" s="196" t="s">
        <v>264</v>
      </c>
      <c r="AU892" s="196" t="s">
        <v>85</v>
      </c>
      <c r="AV892" s="13" t="s">
        <v>82</v>
      </c>
      <c r="AW892" s="13" t="s">
        <v>32</v>
      </c>
      <c r="AX892" s="13" t="s">
        <v>75</v>
      </c>
      <c r="AY892" s="196" t="s">
        <v>253</v>
      </c>
    </row>
    <row r="893" s="13" customFormat="1">
      <c r="A893" s="13"/>
      <c r="B893" s="194"/>
      <c r="C893" s="13"/>
      <c r="D893" s="195" t="s">
        <v>264</v>
      </c>
      <c r="E893" s="196" t="s">
        <v>1</v>
      </c>
      <c r="F893" s="197" t="s">
        <v>1171</v>
      </c>
      <c r="G893" s="13"/>
      <c r="H893" s="196" t="s">
        <v>1</v>
      </c>
      <c r="I893" s="198"/>
      <c r="J893" s="13"/>
      <c r="K893" s="13"/>
      <c r="L893" s="194"/>
      <c r="M893" s="199"/>
      <c r="N893" s="200"/>
      <c r="O893" s="200"/>
      <c r="P893" s="200"/>
      <c r="Q893" s="200"/>
      <c r="R893" s="200"/>
      <c r="S893" s="200"/>
      <c r="T893" s="201"/>
      <c r="U893" s="13"/>
      <c r="V893" s="13"/>
      <c r="W893" s="13"/>
      <c r="X893" s="13"/>
      <c r="Y893" s="13"/>
      <c r="Z893" s="13"/>
      <c r="AA893" s="13"/>
      <c r="AB893" s="13"/>
      <c r="AC893" s="13"/>
      <c r="AD893" s="13"/>
      <c r="AE893" s="13"/>
      <c r="AT893" s="196" t="s">
        <v>264</v>
      </c>
      <c r="AU893" s="196" t="s">
        <v>85</v>
      </c>
      <c r="AV893" s="13" t="s">
        <v>82</v>
      </c>
      <c r="AW893" s="13" t="s">
        <v>32</v>
      </c>
      <c r="AX893" s="13" t="s">
        <v>75</v>
      </c>
      <c r="AY893" s="196" t="s">
        <v>253</v>
      </c>
    </row>
    <row r="894" s="14" customFormat="1">
      <c r="A894" s="14"/>
      <c r="B894" s="202"/>
      <c r="C894" s="14"/>
      <c r="D894" s="195" t="s">
        <v>264</v>
      </c>
      <c r="E894" s="203" t="s">
        <v>1</v>
      </c>
      <c r="F894" s="204" t="s">
        <v>1172</v>
      </c>
      <c r="G894" s="14"/>
      <c r="H894" s="205">
        <v>19.170000000000002</v>
      </c>
      <c r="I894" s="206"/>
      <c r="J894" s="14"/>
      <c r="K894" s="14"/>
      <c r="L894" s="202"/>
      <c r="M894" s="207"/>
      <c r="N894" s="208"/>
      <c r="O894" s="208"/>
      <c r="P894" s="208"/>
      <c r="Q894" s="208"/>
      <c r="R894" s="208"/>
      <c r="S894" s="208"/>
      <c r="T894" s="209"/>
      <c r="U894" s="14"/>
      <c r="V894" s="14"/>
      <c r="W894" s="14"/>
      <c r="X894" s="14"/>
      <c r="Y894" s="14"/>
      <c r="Z894" s="14"/>
      <c r="AA894" s="14"/>
      <c r="AB894" s="14"/>
      <c r="AC894" s="14"/>
      <c r="AD894" s="14"/>
      <c r="AE894" s="14"/>
      <c r="AT894" s="203" t="s">
        <v>264</v>
      </c>
      <c r="AU894" s="203" t="s">
        <v>85</v>
      </c>
      <c r="AV894" s="14" t="s">
        <v>85</v>
      </c>
      <c r="AW894" s="14" t="s">
        <v>32</v>
      </c>
      <c r="AX894" s="14" t="s">
        <v>75</v>
      </c>
      <c r="AY894" s="203" t="s">
        <v>253</v>
      </c>
    </row>
    <row r="895" s="14" customFormat="1">
      <c r="A895" s="14"/>
      <c r="B895" s="202"/>
      <c r="C895" s="14"/>
      <c r="D895" s="195" t="s">
        <v>264</v>
      </c>
      <c r="E895" s="203" t="s">
        <v>1</v>
      </c>
      <c r="F895" s="204" t="s">
        <v>338</v>
      </c>
      <c r="G895" s="14"/>
      <c r="H895" s="205">
        <v>28.469999999999999</v>
      </c>
      <c r="I895" s="206"/>
      <c r="J895" s="14"/>
      <c r="K895" s="14"/>
      <c r="L895" s="202"/>
      <c r="M895" s="207"/>
      <c r="N895" s="208"/>
      <c r="O895" s="208"/>
      <c r="P895" s="208"/>
      <c r="Q895" s="208"/>
      <c r="R895" s="208"/>
      <c r="S895" s="208"/>
      <c r="T895" s="209"/>
      <c r="U895" s="14"/>
      <c r="V895" s="14"/>
      <c r="W895" s="14"/>
      <c r="X895" s="14"/>
      <c r="Y895" s="14"/>
      <c r="Z895" s="14"/>
      <c r="AA895" s="14"/>
      <c r="AB895" s="14"/>
      <c r="AC895" s="14"/>
      <c r="AD895" s="14"/>
      <c r="AE895" s="14"/>
      <c r="AT895" s="203" t="s">
        <v>264</v>
      </c>
      <c r="AU895" s="203" t="s">
        <v>85</v>
      </c>
      <c r="AV895" s="14" t="s">
        <v>85</v>
      </c>
      <c r="AW895" s="14" t="s">
        <v>32</v>
      </c>
      <c r="AX895" s="14" t="s">
        <v>75</v>
      </c>
      <c r="AY895" s="203" t="s">
        <v>253</v>
      </c>
    </row>
    <row r="896" s="14" customFormat="1">
      <c r="A896" s="14"/>
      <c r="B896" s="202"/>
      <c r="C896" s="14"/>
      <c r="D896" s="195" t="s">
        <v>264</v>
      </c>
      <c r="E896" s="203" t="s">
        <v>1</v>
      </c>
      <c r="F896" s="204" t="s">
        <v>1173</v>
      </c>
      <c r="G896" s="14"/>
      <c r="H896" s="205">
        <v>26.050000000000001</v>
      </c>
      <c r="I896" s="206"/>
      <c r="J896" s="14"/>
      <c r="K896" s="14"/>
      <c r="L896" s="202"/>
      <c r="M896" s="207"/>
      <c r="N896" s="208"/>
      <c r="O896" s="208"/>
      <c r="P896" s="208"/>
      <c r="Q896" s="208"/>
      <c r="R896" s="208"/>
      <c r="S896" s="208"/>
      <c r="T896" s="209"/>
      <c r="U896" s="14"/>
      <c r="V896" s="14"/>
      <c r="W896" s="14"/>
      <c r="X896" s="14"/>
      <c r="Y896" s="14"/>
      <c r="Z896" s="14"/>
      <c r="AA896" s="14"/>
      <c r="AB896" s="14"/>
      <c r="AC896" s="14"/>
      <c r="AD896" s="14"/>
      <c r="AE896" s="14"/>
      <c r="AT896" s="203" t="s">
        <v>264</v>
      </c>
      <c r="AU896" s="203" t="s">
        <v>85</v>
      </c>
      <c r="AV896" s="14" t="s">
        <v>85</v>
      </c>
      <c r="AW896" s="14" t="s">
        <v>32</v>
      </c>
      <c r="AX896" s="14" t="s">
        <v>75</v>
      </c>
      <c r="AY896" s="203" t="s">
        <v>253</v>
      </c>
    </row>
    <row r="897" s="14" customFormat="1">
      <c r="A897" s="14"/>
      <c r="B897" s="202"/>
      <c r="C897" s="14"/>
      <c r="D897" s="195" t="s">
        <v>264</v>
      </c>
      <c r="E897" s="203" t="s">
        <v>1</v>
      </c>
      <c r="F897" s="204" t="s">
        <v>1174</v>
      </c>
      <c r="G897" s="14"/>
      <c r="H897" s="205">
        <v>27.07</v>
      </c>
      <c r="I897" s="206"/>
      <c r="J897" s="14"/>
      <c r="K897" s="14"/>
      <c r="L897" s="202"/>
      <c r="M897" s="207"/>
      <c r="N897" s="208"/>
      <c r="O897" s="208"/>
      <c r="P897" s="208"/>
      <c r="Q897" s="208"/>
      <c r="R897" s="208"/>
      <c r="S897" s="208"/>
      <c r="T897" s="209"/>
      <c r="U897" s="14"/>
      <c r="V897" s="14"/>
      <c r="W897" s="14"/>
      <c r="X897" s="14"/>
      <c r="Y897" s="14"/>
      <c r="Z897" s="14"/>
      <c r="AA897" s="14"/>
      <c r="AB897" s="14"/>
      <c r="AC897" s="14"/>
      <c r="AD897" s="14"/>
      <c r="AE897" s="14"/>
      <c r="AT897" s="203" t="s">
        <v>264</v>
      </c>
      <c r="AU897" s="203" t="s">
        <v>85</v>
      </c>
      <c r="AV897" s="14" t="s">
        <v>85</v>
      </c>
      <c r="AW897" s="14" t="s">
        <v>32</v>
      </c>
      <c r="AX897" s="14" t="s">
        <v>75</v>
      </c>
      <c r="AY897" s="203" t="s">
        <v>253</v>
      </c>
    </row>
    <row r="898" s="14" customFormat="1">
      <c r="A898" s="14"/>
      <c r="B898" s="202"/>
      <c r="C898" s="14"/>
      <c r="D898" s="195" t="s">
        <v>264</v>
      </c>
      <c r="E898" s="203" t="s">
        <v>1</v>
      </c>
      <c r="F898" s="204" t="s">
        <v>1175</v>
      </c>
      <c r="G898" s="14"/>
      <c r="H898" s="205">
        <v>12.08</v>
      </c>
      <c r="I898" s="206"/>
      <c r="J898" s="14"/>
      <c r="K898" s="14"/>
      <c r="L898" s="202"/>
      <c r="M898" s="207"/>
      <c r="N898" s="208"/>
      <c r="O898" s="208"/>
      <c r="P898" s="208"/>
      <c r="Q898" s="208"/>
      <c r="R898" s="208"/>
      <c r="S898" s="208"/>
      <c r="T898" s="209"/>
      <c r="U898" s="14"/>
      <c r="V898" s="14"/>
      <c r="W898" s="14"/>
      <c r="X898" s="14"/>
      <c r="Y898" s="14"/>
      <c r="Z898" s="14"/>
      <c r="AA898" s="14"/>
      <c r="AB898" s="14"/>
      <c r="AC898" s="14"/>
      <c r="AD898" s="14"/>
      <c r="AE898" s="14"/>
      <c r="AT898" s="203" t="s">
        <v>264</v>
      </c>
      <c r="AU898" s="203" t="s">
        <v>85</v>
      </c>
      <c r="AV898" s="14" t="s">
        <v>85</v>
      </c>
      <c r="AW898" s="14" t="s">
        <v>32</v>
      </c>
      <c r="AX898" s="14" t="s">
        <v>75</v>
      </c>
      <c r="AY898" s="203" t="s">
        <v>253</v>
      </c>
    </row>
    <row r="899" s="14" customFormat="1">
      <c r="A899" s="14"/>
      <c r="B899" s="202"/>
      <c r="C899" s="14"/>
      <c r="D899" s="195" t="s">
        <v>264</v>
      </c>
      <c r="E899" s="203" t="s">
        <v>1</v>
      </c>
      <c r="F899" s="204" t="s">
        <v>1176</v>
      </c>
      <c r="G899" s="14"/>
      <c r="H899" s="205">
        <v>10.77</v>
      </c>
      <c r="I899" s="206"/>
      <c r="J899" s="14"/>
      <c r="K899" s="14"/>
      <c r="L899" s="202"/>
      <c r="M899" s="207"/>
      <c r="N899" s="208"/>
      <c r="O899" s="208"/>
      <c r="P899" s="208"/>
      <c r="Q899" s="208"/>
      <c r="R899" s="208"/>
      <c r="S899" s="208"/>
      <c r="T899" s="209"/>
      <c r="U899" s="14"/>
      <c r="V899" s="14"/>
      <c r="W899" s="14"/>
      <c r="X899" s="14"/>
      <c r="Y899" s="14"/>
      <c r="Z899" s="14"/>
      <c r="AA899" s="14"/>
      <c r="AB899" s="14"/>
      <c r="AC899" s="14"/>
      <c r="AD899" s="14"/>
      <c r="AE899" s="14"/>
      <c r="AT899" s="203" t="s">
        <v>264</v>
      </c>
      <c r="AU899" s="203" t="s">
        <v>85</v>
      </c>
      <c r="AV899" s="14" t="s">
        <v>85</v>
      </c>
      <c r="AW899" s="14" t="s">
        <v>32</v>
      </c>
      <c r="AX899" s="14" t="s">
        <v>75</v>
      </c>
      <c r="AY899" s="203" t="s">
        <v>253</v>
      </c>
    </row>
    <row r="900" s="14" customFormat="1">
      <c r="A900" s="14"/>
      <c r="B900" s="202"/>
      <c r="C900" s="14"/>
      <c r="D900" s="195" t="s">
        <v>264</v>
      </c>
      <c r="E900" s="203" t="s">
        <v>1</v>
      </c>
      <c r="F900" s="204" t="s">
        <v>1177</v>
      </c>
      <c r="G900" s="14"/>
      <c r="H900" s="205">
        <v>24.09</v>
      </c>
      <c r="I900" s="206"/>
      <c r="J900" s="14"/>
      <c r="K900" s="14"/>
      <c r="L900" s="202"/>
      <c r="M900" s="207"/>
      <c r="N900" s="208"/>
      <c r="O900" s="208"/>
      <c r="P900" s="208"/>
      <c r="Q900" s="208"/>
      <c r="R900" s="208"/>
      <c r="S900" s="208"/>
      <c r="T900" s="209"/>
      <c r="U900" s="14"/>
      <c r="V900" s="14"/>
      <c r="W900" s="14"/>
      <c r="X900" s="14"/>
      <c r="Y900" s="14"/>
      <c r="Z900" s="14"/>
      <c r="AA900" s="14"/>
      <c r="AB900" s="14"/>
      <c r="AC900" s="14"/>
      <c r="AD900" s="14"/>
      <c r="AE900" s="14"/>
      <c r="AT900" s="203" t="s">
        <v>264</v>
      </c>
      <c r="AU900" s="203" t="s">
        <v>85</v>
      </c>
      <c r="AV900" s="14" t="s">
        <v>85</v>
      </c>
      <c r="AW900" s="14" t="s">
        <v>32</v>
      </c>
      <c r="AX900" s="14" t="s">
        <v>75</v>
      </c>
      <c r="AY900" s="203" t="s">
        <v>253</v>
      </c>
    </row>
    <row r="901" s="15" customFormat="1">
      <c r="A901" s="15"/>
      <c r="B901" s="210"/>
      <c r="C901" s="15"/>
      <c r="D901" s="195" t="s">
        <v>264</v>
      </c>
      <c r="E901" s="211" t="s">
        <v>1</v>
      </c>
      <c r="F901" s="212" t="s">
        <v>268</v>
      </c>
      <c r="G901" s="15"/>
      <c r="H901" s="213">
        <v>147.69999999999999</v>
      </c>
      <c r="I901" s="214"/>
      <c r="J901" s="15"/>
      <c r="K901" s="15"/>
      <c r="L901" s="210"/>
      <c r="M901" s="215"/>
      <c r="N901" s="216"/>
      <c r="O901" s="216"/>
      <c r="P901" s="216"/>
      <c r="Q901" s="216"/>
      <c r="R901" s="216"/>
      <c r="S901" s="216"/>
      <c r="T901" s="217"/>
      <c r="U901" s="15"/>
      <c r="V901" s="15"/>
      <c r="W901" s="15"/>
      <c r="X901" s="15"/>
      <c r="Y901" s="15"/>
      <c r="Z901" s="15"/>
      <c r="AA901" s="15"/>
      <c r="AB901" s="15"/>
      <c r="AC901" s="15"/>
      <c r="AD901" s="15"/>
      <c r="AE901" s="15"/>
      <c r="AT901" s="211" t="s">
        <v>264</v>
      </c>
      <c r="AU901" s="211" t="s">
        <v>85</v>
      </c>
      <c r="AV901" s="15" t="s">
        <v>109</v>
      </c>
      <c r="AW901" s="15" t="s">
        <v>32</v>
      </c>
      <c r="AX901" s="15" t="s">
        <v>82</v>
      </c>
      <c r="AY901" s="211" t="s">
        <v>253</v>
      </c>
    </row>
    <row r="902" s="2" customFormat="1" ht="16.5" customHeight="1">
      <c r="A902" s="38"/>
      <c r="B902" s="180"/>
      <c r="C902" s="218" t="s">
        <v>1211</v>
      </c>
      <c r="D902" s="218" t="s">
        <v>346</v>
      </c>
      <c r="E902" s="219" t="s">
        <v>1212</v>
      </c>
      <c r="F902" s="220" t="s">
        <v>1213</v>
      </c>
      <c r="G902" s="221" t="s">
        <v>279</v>
      </c>
      <c r="H902" s="222">
        <v>166.90100000000001</v>
      </c>
      <c r="I902" s="223"/>
      <c r="J902" s="224">
        <f>ROUND(I902*H902,2)</f>
        <v>0</v>
      </c>
      <c r="K902" s="220" t="s">
        <v>1</v>
      </c>
      <c r="L902" s="225"/>
      <c r="M902" s="226" t="s">
        <v>1</v>
      </c>
      <c r="N902" s="227" t="s">
        <v>40</v>
      </c>
      <c r="O902" s="77"/>
      <c r="P902" s="190">
        <f>O902*H902</f>
        <v>0</v>
      </c>
      <c r="Q902" s="190">
        <v>0.0129</v>
      </c>
      <c r="R902" s="190">
        <f>Q902*H902</f>
        <v>2.1530229000000003</v>
      </c>
      <c r="S902" s="190">
        <v>0</v>
      </c>
      <c r="T902" s="191">
        <f>S902*H902</f>
        <v>0</v>
      </c>
      <c r="U902" s="38"/>
      <c r="V902" s="38"/>
      <c r="W902" s="38"/>
      <c r="X902" s="38"/>
      <c r="Y902" s="38"/>
      <c r="Z902" s="38"/>
      <c r="AA902" s="38"/>
      <c r="AB902" s="38"/>
      <c r="AC902" s="38"/>
      <c r="AD902" s="38"/>
      <c r="AE902" s="38"/>
      <c r="AR902" s="192" t="s">
        <v>349</v>
      </c>
      <c r="AT902" s="192" t="s">
        <v>346</v>
      </c>
      <c r="AU902" s="192" t="s">
        <v>85</v>
      </c>
      <c r="AY902" s="19" t="s">
        <v>253</v>
      </c>
      <c r="BE902" s="193">
        <f>IF(N902="základní",J902,0)</f>
        <v>0</v>
      </c>
      <c r="BF902" s="193">
        <f>IF(N902="snížená",J902,0)</f>
        <v>0</v>
      </c>
      <c r="BG902" s="193">
        <f>IF(N902="zákl. přenesená",J902,0)</f>
        <v>0</v>
      </c>
      <c r="BH902" s="193">
        <f>IF(N902="sníž. přenesená",J902,0)</f>
        <v>0</v>
      </c>
      <c r="BI902" s="193">
        <f>IF(N902="nulová",J902,0)</f>
        <v>0</v>
      </c>
      <c r="BJ902" s="19" t="s">
        <v>82</v>
      </c>
      <c r="BK902" s="193">
        <f>ROUND(I902*H902,2)</f>
        <v>0</v>
      </c>
      <c r="BL902" s="19" t="s">
        <v>335</v>
      </c>
      <c r="BM902" s="192" t="s">
        <v>1214</v>
      </c>
    </row>
    <row r="903" s="13" customFormat="1">
      <c r="A903" s="13"/>
      <c r="B903" s="194"/>
      <c r="C903" s="13"/>
      <c r="D903" s="195" t="s">
        <v>264</v>
      </c>
      <c r="E903" s="196" t="s">
        <v>1</v>
      </c>
      <c r="F903" s="197" t="s">
        <v>1215</v>
      </c>
      <c r="G903" s="13"/>
      <c r="H903" s="196" t="s">
        <v>1</v>
      </c>
      <c r="I903" s="198"/>
      <c r="J903" s="13"/>
      <c r="K903" s="13"/>
      <c r="L903" s="194"/>
      <c r="M903" s="199"/>
      <c r="N903" s="200"/>
      <c r="O903" s="200"/>
      <c r="P903" s="200"/>
      <c r="Q903" s="200"/>
      <c r="R903" s="200"/>
      <c r="S903" s="200"/>
      <c r="T903" s="201"/>
      <c r="U903" s="13"/>
      <c r="V903" s="13"/>
      <c r="W903" s="13"/>
      <c r="X903" s="13"/>
      <c r="Y903" s="13"/>
      <c r="Z903" s="13"/>
      <c r="AA903" s="13"/>
      <c r="AB903" s="13"/>
      <c r="AC903" s="13"/>
      <c r="AD903" s="13"/>
      <c r="AE903" s="13"/>
      <c r="AT903" s="196" t="s">
        <v>264</v>
      </c>
      <c r="AU903" s="196" t="s">
        <v>85</v>
      </c>
      <c r="AV903" s="13" t="s">
        <v>82</v>
      </c>
      <c r="AW903" s="13" t="s">
        <v>32</v>
      </c>
      <c r="AX903" s="13" t="s">
        <v>75</v>
      </c>
      <c r="AY903" s="196" t="s">
        <v>253</v>
      </c>
    </row>
    <row r="904" s="14" customFormat="1">
      <c r="A904" s="14"/>
      <c r="B904" s="202"/>
      <c r="C904" s="14"/>
      <c r="D904" s="195" t="s">
        <v>264</v>
      </c>
      <c r="E904" s="203" t="s">
        <v>1</v>
      </c>
      <c r="F904" s="204" t="s">
        <v>1216</v>
      </c>
      <c r="G904" s="14"/>
      <c r="H904" s="205">
        <v>147.69999999999999</v>
      </c>
      <c r="I904" s="206"/>
      <c r="J904" s="14"/>
      <c r="K904" s="14"/>
      <c r="L904" s="202"/>
      <c r="M904" s="207"/>
      <c r="N904" s="208"/>
      <c r="O904" s="208"/>
      <c r="P904" s="208"/>
      <c r="Q904" s="208"/>
      <c r="R904" s="208"/>
      <c r="S904" s="208"/>
      <c r="T904" s="209"/>
      <c r="U904" s="14"/>
      <c r="V904" s="14"/>
      <c r="W904" s="14"/>
      <c r="X904" s="14"/>
      <c r="Y904" s="14"/>
      <c r="Z904" s="14"/>
      <c r="AA904" s="14"/>
      <c r="AB904" s="14"/>
      <c r="AC904" s="14"/>
      <c r="AD904" s="14"/>
      <c r="AE904" s="14"/>
      <c r="AT904" s="203" t="s">
        <v>264</v>
      </c>
      <c r="AU904" s="203" t="s">
        <v>85</v>
      </c>
      <c r="AV904" s="14" t="s">
        <v>85</v>
      </c>
      <c r="AW904" s="14" t="s">
        <v>32</v>
      </c>
      <c r="AX904" s="14" t="s">
        <v>75</v>
      </c>
      <c r="AY904" s="203" t="s">
        <v>253</v>
      </c>
    </row>
    <row r="905" s="15" customFormat="1">
      <c r="A905" s="15"/>
      <c r="B905" s="210"/>
      <c r="C905" s="15"/>
      <c r="D905" s="195" t="s">
        <v>264</v>
      </c>
      <c r="E905" s="211" t="s">
        <v>1</v>
      </c>
      <c r="F905" s="212" t="s">
        <v>268</v>
      </c>
      <c r="G905" s="15"/>
      <c r="H905" s="213">
        <v>147.69999999999999</v>
      </c>
      <c r="I905" s="214"/>
      <c r="J905" s="15"/>
      <c r="K905" s="15"/>
      <c r="L905" s="210"/>
      <c r="M905" s="215"/>
      <c r="N905" s="216"/>
      <c r="O905" s="216"/>
      <c r="P905" s="216"/>
      <c r="Q905" s="216"/>
      <c r="R905" s="216"/>
      <c r="S905" s="216"/>
      <c r="T905" s="217"/>
      <c r="U905" s="15"/>
      <c r="V905" s="15"/>
      <c r="W905" s="15"/>
      <c r="X905" s="15"/>
      <c r="Y905" s="15"/>
      <c r="Z905" s="15"/>
      <c r="AA905" s="15"/>
      <c r="AB905" s="15"/>
      <c r="AC905" s="15"/>
      <c r="AD905" s="15"/>
      <c r="AE905" s="15"/>
      <c r="AT905" s="211" t="s">
        <v>264</v>
      </c>
      <c r="AU905" s="211" t="s">
        <v>85</v>
      </c>
      <c r="AV905" s="15" t="s">
        <v>109</v>
      </c>
      <c r="AW905" s="15" t="s">
        <v>32</v>
      </c>
      <c r="AX905" s="15" t="s">
        <v>82</v>
      </c>
      <c r="AY905" s="211" t="s">
        <v>253</v>
      </c>
    </row>
    <row r="906" s="14" customFormat="1">
      <c r="A906" s="14"/>
      <c r="B906" s="202"/>
      <c r="C906" s="14"/>
      <c r="D906" s="195" t="s">
        <v>264</v>
      </c>
      <c r="E906" s="14"/>
      <c r="F906" s="204" t="s">
        <v>1217</v>
      </c>
      <c r="G906" s="14"/>
      <c r="H906" s="205">
        <v>166.90100000000001</v>
      </c>
      <c r="I906" s="206"/>
      <c r="J906" s="14"/>
      <c r="K906" s="14"/>
      <c r="L906" s="202"/>
      <c r="M906" s="207"/>
      <c r="N906" s="208"/>
      <c r="O906" s="208"/>
      <c r="P906" s="208"/>
      <c r="Q906" s="208"/>
      <c r="R906" s="208"/>
      <c r="S906" s="208"/>
      <c r="T906" s="209"/>
      <c r="U906" s="14"/>
      <c r="V906" s="14"/>
      <c r="W906" s="14"/>
      <c r="X906" s="14"/>
      <c r="Y906" s="14"/>
      <c r="Z906" s="14"/>
      <c r="AA906" s="14"/>
      <c r="AB906" s="14"/>
      <c r="AC906" s="14"/>
      <c r="AD906" s="14"/>
      <c r="AE906" s="14"/>
      <c r="AT906" s="203" t="s">
        <v>264</v>
      </c>
      <c r="AU906" s="203" t="s">
        <v>85</v>
      </c>
      <c r="AV906" s="14" t="s">
        <v>85</v>
      </c>
      <c r="AW906" s="14" t="s">
        <v>3</v>
      </c>
      <c r="AX906" s="14" t="s">
        <v>82</v>
      </c>
      <c r="AY906" s="203" t="s">
        <v>253</v>
      </c>
    </row>
    <row r="907" s="2" customFormat="1" ht="37.8" customHeight="1">
      <c r="A907" s="38"/>
      <c r="B907" s="180"/>
      <c r="C907" s="181" t="s">
        <v>1218</v>
      </c>
      <c r="D907" s="181" t="s">
        <v>258</v>
      </c>
      <c r="E907" s="182" t="s">
        <v>1219</v>
      </c>
      <c r="F907" s="183" t="s">
        <v>1220</v>
      </c>
      <c r="G907" s="184" t="s">
        <v>279</v>
      </c>
      <c r="H907" s="185">
        <v>253.5</v>
      </c>
      <c r="I907" s="186"/>
      <c r="J907" s="187">
        <f>ROUND(I907*H907,2)</f>
        <v>0</v>
      </c>
      <c r="K907" s="183" t="s">
        <v>262</v>
      </c>
      <c r="L907" s="39"/>
      <c r="M907" s="188" t="s">
        <v>1</v>
      </c>
      <c r="N907" s="189" t="s">
        <v>40</v>
      </c>
      <c r="O907" s="77"/>
      <c r="P907" s="190">
        <f>O907*H907</f>
        <v>0</v>
      </c>
      <c r="Q907" s="190">
        <v>0.0089999999999999993</v>
      </c>
      <c r="R907" s="190">
        <f>Q907*H907</f>
        <v>2.2814999999999999</v>
      </c>
      <c r="S907" s="190">
        <v>0</v>
      </c>
      <c r="T907" s="191">
        <f>S907*H907</f>
        <v>0</v>
      </c>
      <c r="U907" s="38"/>
      <c r="V907" s="38"/>
      <c r="W907" s="38"/>
      <c r="X907" s="38"/>
      <c r="Y907" s="38"/>
      <c r="Z907" s="38"/>
      <c r="AA907" s="38"/>
      <c r="AB907" s="38"/>
      <c r="AC907" s="38"/>
      <c r="AD907" s="38"/>
      <c r="AE907" s="38"/>
      <c r="AR907" s="192" t="s">
        <v>335</v>
      </c>
      <c r="AT907" s="192" t="s">
        <v>258</v>
      </c>
      <c r="AU907" s="192" t="s">
        <v>85</v>
      </c>
      <c r="AY907" s="19" t="s">
        <v>253</v>
      </c>
      <c r="BE907" s="193">
        <f>IF(N907="základní",J907,0)</f>
        <v>0</v>
      </c>
      <c r="BF907" s="193">
        <f>IF(N907="snížená",J907,0)</f>
        <v>0</v>
      </c>
      <c r="BG907" s="193">
        <f>IF(N907="zákl. přenesená",J907,0)</f>
        <v>0</v>
      </c>
      <c r="BH907" s="193">
        <f>IF(N907="sníž. přenesená",J907,0)</f>
        <v>0</v>
      </c>
      <c r="BI907" s="193">
        <f>IF(N907="nulová",J907,0)</f>
        <v>0</v>
      </c>
      <c r="BJ907" s="19" t="s">
        <v>82</v>
      </c>
      <c r="BK907" s="193">
        <f>ROUND(I907*H907,2)</f>
        <v>0</v>
      </c>
      <c r="BL907" s="19" t="s">
        <v>335</v>
      </c>
      <c r="BM907" s="192" t="s">
        <v>1221</v>
      </c>
    </row>
    <row r="908" s="13" customFormat="1">
      <c r="A908" s="13"/>
      <c r="B908" s="194"/>
      <c r="C908" s="13"/>
      <c r="D908" s="195" t="s">
        <v>264</v>
      </c>
      <c r="E908" s="196" t="s">
        <v>1</v>
      </c>
      <c r="F908" s="197" t="s">
        <v>265</v>
      </c>
      <c r="G908" s="13"/>
      <c r="H908" s="196" t="s">
        <v>1</v>
      </c>
      <c r="I908" s="198"/>
      <c r="J908" s="13"/>
      <c r="K908" s="13"/>
      <c r="L908" s="194"/>
      <c r="M908" s="199"/>
      <c r="N908" s="200"/>
      <c r="O908" s="200"/>
      <c r="P908" s="200"/>
      <c r="Q908" s="200"/>
      <c r="R908" s="200"/>
      <c r="S908" s="200"/>
      <c r="T908" s="201"/>
      <c r="U908" s="13"/>
      <c r="V908" s="13"/>
      <c r="W908" s="13"/>
      <c r="X908" s="13"/>
      <c r="Y908" s="13"/>
      <c r="Z908" s="13"/>
      <c r="AA908" s="13"/>
      <c r="AB908" s="13"/>
      <c r="AC908" s="13"/>
      <c r="AD908" s="13"/>
      <c r="AE908" s="13"/>
      <c r="AT908" s="196" t="s">
        <v>264</v>
      </c>
      <c r="AU908" s="196" t="s">
        <v>85</v>
      </c>
      <c r="AV908" s="13" t="s">
        <v>82</v>
      </c>
      <c r="AW908" s="13" t="s">
        <v>32</v>
      </c>
      <c r="AX908" s="13" t="s">
        <v>75</v>
      </c>
      <c r="AY908" s="196" t="s">
        <v>253</v>
      </c>
    </row>
    <row r="909" s="13" customFormat="1">
      <c r="A909" s="13"/>
      <c r="B909" s="194"/>
      <c r="C909" s="13"/>
      <c r="D909" s="195" t="s">
        <v>264</v>
      </c>
      <c r="E909" s="196" t="s">
        <v>1</v>
      </c>
      <c r="F909" s="197" t="s">
        <v>1178</v>
      </c>
      <c r="G909" s="13"/>
      <c r="H909" s="196" t="s">
        <v>1</v>
      </c>
      <c r="I909" s="198"/>
      <c r="J909" s="13"/>
      <c r="K909" s="13"/>
      <c r="L909" s="194"/>
      <c r="M909" s="199"/>
      <c r="N909" s="200"/>
      <c r="O909" s="200"/>
      <c r="P909" s="200"/>
      <c r="Q909" s="200"/>
      <c r="R909" s="200"/>
      <c r="S909" s="200"/>
      <c r="T909" s="201"/>
      <c r="U909" s="13"/>
      <c r="V909" s="13"/>
      <c r="W909" s="13"/>
      <c r="X909" s="13"/>
      <c r="Y909" s="13"/>
      <c r="Z909" s="13"/>
      <c r="AA909" s="13"/>
      <c r="AB909" s="13"/>
      <c r="AC909" s="13"/>
      <c r="AD909" s="13"/>
      <c r="AE909" s="13"/>
      <c r="AT909" s="196" t="s">
        <v>264</v>
      </c>
      <c r="AU909" s="196" t="s">
        <v>85</v>
      </c>
      <c r="AV909" s="13" t="s">
        <v>82</v>
      </c>
      <c r="AW909" s="13" t="s">
        <v>32</v>
      </c>
      <c r="AX909" s="13" t="s">
        <v>75</v>
      </c>
      <c r="AY909" s="196" t="s">
        <v>253</v>
      </c>
    </row>
    <row r="910" s="14" customFormat="1">
      <c r="A910" s="14"/>
      <c r="B910" s="202"/>
      <c r="C910" s="14"/>
      <c r="D910" s="195" t="s">
        <v>264</v>
      </c>
      <c r="E910" s="203" t="s">
        <v>1</v>
      </c>
      <c r="F910" s="204" t="s">
        <v>1179</v>
      </c>
      <c r="G910" s="14"/>
      <c r="H910" s="205">
        <v>9.1600000000000001</v>
      </c>
      <c r="I910" s="206"/>
      <c r="J910" s="14"/>
      <c r="K910" s="14"/>
      <c r="L910" s="202"/>
      <c r="M910" s="207"/>
      <c r="N910" s="208"/>
      <c r="O910" s="208"/>
      <c r="P910" s="208"/>
      <c r="Q910" s="208"/>
      <c r="R910" s="208"/>
      <c r="S910" s="208"/>
      <c r="T910" s="209"/>
      <c r="U910" s="14"/>
      <c r="V910" s="14"/>
      <c r="W910" s="14"/>
      <c r="X910" s="14"/>
      <c r="Y910" s="14"/>
      <c r="Z910" s="14"/>
      <c r="AA910" s="14"/>
      <c r="AB910" s="14"/>
      <c r="AC910" s="14"/>
      <c r="AD910" s="14"/>
      <c r="AE910" s="14"/>
      <c r="AT910" s="203" t="s">
        <v>264</v>
      </c>
      <c r="AU910" s="203" t="s">
        <v>85</v>
      </c>
      <c r="AV910" s="14" t="s">
        <v>85</v>
      </c>
      <c r="AW910" s="14" t="s">
        <v>32</v>
      </c>
      <c r="AX910" s="14" t="s">
        <v>75</v>
      </c>
      <c r="AY910" s="203" t="s">
        <v>253</v>
      </c>
    </row>
    <row r="911" s="14" customFormat="1">
      <c r="A911" s="14"/>
      <c r="B911" s="202"/>
      <c r="C911" s="14"/>
      <c r="D911" s="195" t="s">
        <v>264</v>
      </c>
      <c r="E911" s="203" t="s">
        <v>1</v>
      </c>
      <c r="F911" s="204" t="s">
        <v>1180</v>
      </c>
      <c r="G911" s="14"/>
      <c r="H911" s="205">
        <v>9.0399999999999991</v>
      </c>
      <c r="I911" s="206"/>
      <c r="J911" s="14"/>
      <c r="K911" s="14"/>
      <c r="L911" s="202"/>
      <c r="M911" s="207"/>
      <c r="N911" s="208"/>
      <c r="O911" s="208"/>
      <c r="P911" s="208"/>
      <c r="Q911" s="208"/>
      <c r="R911" s="208"/>
      <c r="S911" s="208"/>
      <c r="T911" s="209"/>
      <c r="U911" s="14"/>
      <c r="V911" s="14"/>
      <c r="W911" s="14"/>
      <c r="X911" s="14"/>
      <c r="Y911" s="14"/>
      <c r="Z911" s="14"/>
      <c r="AA911" s="14"/>
      <c r="AB911" s="14"/>
      <c r="AC911" s="14"/>
      <c r="AD911" s="14"/>
      <c r="AE911" s="14"/>
      <c r="AT911" s="203" t="s">
        <v>264</v>
      </c>
      <c r="AU911" s="203" t="s">
        <v>85</v>
      </c>
      <c r="AV911" s="14" t="s">
        <v>85</v>
      </c>
      <c r="AW911" s="14" t="s">
        <v>32</v>
      </c>
      <c r="AX911" s="14" t="s">
        <v>75</v>
      </c>
      <c r="AY911" s="203" t="s">
        <v>253</v>
      </c>
    </row>
    <row r="912" s="14" customFormat="1">
      <c r="A912" s="14"/>
      <c r="B912" s="202"/>
      <c r="C912" s="14"/>
      <c r="D912" s="195" t="s">
        <v>264</v>
      </c>
      <c r="E912" s="203" t="s">
        <v>1</v>
      </c>
      <c r="F912" s="204" t="s">
        <v>1181</v>
      </c>
      <c r="G912" s="14"/>
      <c r="H912" s="205">
        <v>9.1600000000000001</v>
      </c>
      <c r="I912" s="206"/>
      <c r="J912" s="14"/>
      <c r="K912" s="14"/>
      <c r="L912" s="202"/>
      <c r="M912" s="207"/>
      <c r="N912" s="208"/>
      <c r="O912" s="208"/>
      <c r="P912" s="208"/>
      <c r="Q912" s="208"/>
      <c r="R912" s="208"/>
      <c r="S912" s="208"/>
      <c r="T912" s="209"/>
      <c r="U912" s="14"/>
      <c r="V912" s="14"/>
      <c r="W912" s="14"/>
      <c r="X912" s="14"/>
      <c r="Y912" s="14"/>
      <c r="Z912" s="14"/>
      <c r="AA912" s="14"/>
      <c r="AB912" s="14"/>
      <c r="AC912" s="14"/>
      <c r="AD912" s="14"/>
      <c r="AE912" s="14"/>
      <c r="AT912" s="203" t="s">
        <v>264</v>
      </c>
      <c r="AU912" s="203" t="s">
        <v>85</v>
      </c>
      <c r="AV912" s="14" t="s">
        <v>85</v>
      </c>
      <c r="AW912" s="14" t="s">
        <v>32</v>
      </c>
      <c r="AX912" s="14" t="s">
        <v>75</v>
      </c>
      <c r="AY912" s="203" t="s">
        <v>253</v>
      </c>
    </row>
    <row r="913" s="14" customFormat="1">
      <c r="A913" s="14"/>
      <c r="B913" s="202"/>
      <c r="C913" s="14"/>
      <c r="D913" s="195" t="s">
        <v>264</v>
      </c>
      <c r="E913" s="203" t="s">
        <v>1</v>
      </c>
      <c r="F913" s="204" t="s">
        <v>1182</v>
      </c>
      <c r="G913" s="14"/>
      <c r="H913" s="205">
        <v>9.0399999999999991</v>
      </c>
      <c r="I913" s="206"/>
      <c r="J913" s="14"/>
      <c r="K913" s="14"/>
      <c r="L913" s="202"/>
      <c r="M913" s="207"/>
      <c r="N913" s="208"/>
      <c r="O913" s="208"/>
      <c r="P913" s="208"/>
      <c r="Q913" s="208"/>
      <c r="R913" s="208"/>
      <c r="S913" s="208"/>
      <c r="T913" s="209"/>
      <c r="U913" s="14"/>
      <c r="V913" s="14"/>
      <c r="W913" s="14"/>
      <c r="X913" s="14"/>
      <c r="Y913" s="14"/>
      <c r="Z913" s="14"/>
      <c r="AA913" s="14"/>
      <c r="AB913" s="14"/>
      <c r="AC913" s="14"/>
      <c r="AD913" s="14"/>
      <c r="AE913" s="14"/>
      <c r="AT913" s="203" t="s">
        <v>264</v>
      </c>
      <c r="AU913" s="203" t="s">
        <v>85</v>
      </c>
      <c r="AV913" s="14" t="s">
        <v>85</v>
      </c>
      <c r="AW913" s="14" t="s">
        <v>32</v>
      </c>
      <c r="AX913" s="14" t="s">
        <v>75</v>
      </c>
      <c r="AY913" s="203" t="s">
        <v>253</v>
      </c>
    </row>
    <row r="914" s="14" customFormat="1">
      <c r="A914" s="14"/>
      <c r="B914" s="202"/>
      <c r="C914" s="14"/>
      <c r="D914" s="195" t="s">
        <v>264</v>
      </c>
      <c r="E914" s="203" t="s">
        <v>1</v>
      </c>
      <c r="F914" s="204" t="s">
        <v>1183</v>
      </c>
      <c r="G914" s="14"/>
      <c r="H914" s="205">
        <v>8.5099999999999998</v>
      </c>
      <c r="I914" s="206"/>
      <c r="J914" s="14"/>
      <c r="K914" s="14"/>
      <c r="L914" s="202"/>
      <c r="M914" s="207"/>
      <c r="N914" s="208"/>
      <c r="O914" s="208"/>
      <c r="P914" s="208"/>
      <c r="Q914" s="208"/>
      <c r="R914" s="208"/>
      <c r="S914" s="208"/>
      <c r="T914" s="209"/>
      <c r="U914" s="14"/>
      <c r="V914" s="14"/>
      <c r="W914" s="14"/>
      <c r="X914" s="14"/>
      <c r="Y914" s="14"/>
      <c r="Z914" s="14"/>
      <c r="AA914" s="14"/>
      <c r="AB914" s="14"/>
      <c r="AC914" s="14"/>
      <c r="AD914" s="14"/>
      <c r="AE914" s="14"/>
      <c r="AT914" s="203" t="s">
        <v>264</v>
      </c>
      <c r="AU914" s="203" t="s">
        <v>85</v>
      </c>
      <c r="AV914" s="14" t="s">
        <v>85</v>
      </c>
      <c r="AW914" s="14" t="s">
        <v>32</v>
      </c>
      <c r="AX914" s="14" t="s">
        <v>75</v>
      </c>
      <c r="AY914" s="203" t="s">
        <v>253</v>
      </c>
    </row>
    <row r="915" s="14" customFormat="1">
      <c r="A915" s="14"/>
      <c r="B915" s="202"/>
      <c r="C915" s="14"/>
      <c r="D915" s="195" t="s">
        <v>264</v>
      </c>
      <c r="E915" s="203" t="s">
        <v>1</v>
      </c>
      <c r="F915" s="204" t="s">
        <v>1184</v>
      </c>
      <c r="G915" s="14"/>
      <c r="H915" s="205">
        <v>10.890000000000001</v>
      </c>
      <c r="I915" s="206"/>
      <c r="J915" s="14"/>
      <c r="K915" s="14"/>
      <c r="L915" s="202"/>
      <c r="M915" s="207"/>
      <c r="N915" s="208"/>
      <c r="O915" s="208"/>
      <c r="P915" s="208"/>
      <c r="Q915" s="208"/>
      <c r="R915" s="208"/>
      <c r="S915" s="208"/>
      <c r="T915" s="209"/>
      <c r="U915" s="14"/>
      <c r="V915" s="14"/>
      <c r="W915" s="14"/>
      <c r="X915" s="14"/>
      <c r="Y915" s="14"/>
      <c r="Z915" s="14"/>
      <c r="AA915" s="14"/>
      <c r="AB915" s="14"/>
      <c r="AC915" s="14"/>
      <c r="AD915" s="14"/>
      <c r="AE915" s="14"/>
      <c r="AT915" s="203" t="s">
        <v>264</v>
      </c>
      <c r="AU915" s="203" t="s">
        <v>85</v>
      </c>
      <c r="AV915" s="14" t="s">
        <v>85</v>
      </c>
      <c r="AW915" s="14" t="s">
        <v>32</v>
      </c>
      <c r="AX915" s="14" t="s">
        <v>75</v>
      </c>
      <c r="AY915" s="203" t="s">
        <v>253</v>
      </c>
    </row>
    <row r="916" s="14" customFormat="1">
      <c r="A916" s="14"/>
      <c r="B916" s="202"/>
      <c r="C916" s="14"/>
      <c r="D916" s="195" t="s">
        <v>264</v>
      </c>
      <c r="E916" s="203" t="s">
        <v>1</v>
      </c>
      <c r="F916" s="204" t="s">
        <v>1185</v>
      </c>
      <c r="G916" s="14"/>
      <c r="H916" s="205">
        <v>9.5800000000000001</v>
      </c>
      <c r="I916" s="206"/>
      <c r="J916" s="14"/>
      <c r="K916" s="14"/>
      <c r="L916" s="202"/>
      <c r="M916" s="207"/>
      <c r="N916" s="208"/>
      <c r="O916" s="208"/>
      <c r="P916" s="208"/>
      <c r="Q916" s="208"/>
      <c r="R916" s="208"/>
      <c r="S916" s="208"/>
      <c r="T916" s="209"/>
      <c r="U916" s="14"/>
      <c r="V916" s="14"/>
      <c r="W916" s="14"/>
      <c r="X916" s="14"/>
      <c r="Y916" s="14"/>
      <c r="Z916" s="14"/>
      <c r="AA916" s="14"/>
      <c r="AB916" s="14"/>
      <c r="AC916" s="14"/>
      <c r="AD916" s="14"/>
      <c r="AE916" s="14"/>
      <c r="AT916" s="203" t="s">
        <v>264</v>
      </c>
      <c r="AU916" s="203" t="s">
        <v>85</v>
      </c>
      <c r="AV916" s="14" t="s">
        <v>85</v>
      </c>
      <c r="AW916" s="14" t="s">
        <v>32</v>
      </c>
      <c r="AX916" s="14" t="s">
        <v>75</v>
      </c>
      <c r="AY916" s="203" t="s">
        <v>253</v>
      </c>
    </row>
    <row r="917" s="14" customFormat="1">
      <c r="A917" s="14"/>
      <c r="B917" s="202"/>
      <c r="C917" s="14"/>
      <c r="D917" s="195" t="s">
        <v>264</v>
      </c>
      <c r="E917" s="203" t="s">
        <v>1</v>
      </c>
      <c r="F917" s="204" t="s">
        <v>1186</v>
      </c>
      <c r="G917" s="14"/>
      <c r="H917" s="205">
        <v>9.0399999999999991</v>
      </c>
      <c r="I917" s="206"/>
      <c r="J917" s="14"/>
      <c r="K917" s="14"/>
      <c r="L917" s="202"/>
      <c r="M917" s="207"/>
      <c r="N917" s="208"/>
      <c r="O917" s="208"/>
      <c r="P917" s="208"/>
      <c r="Q917" s="208"/>
      <c r="R917" s="208"/>
      <c r="S917" s="208"/>
      <c r="T917" s="209"/>
      <c r="U917" s="14"/>
      <c r="V917" s="14"/>
      <c r="W917" s="14"/>
      <c r="X917" s="14"/>
      <c r="Y917" s="14"/>
      <c r="Z917" s="14"/>
      <c r="AA917" s="14"/>
      <c r="AB917" s="14"/>
      <c r="AC917" s="14"/>
      <c r="AD917" s="14"/>
      <c r="AE917" s="14"/>
      <c r="AT917" s="203" t="s">
        <v>264</v>
      </c>
      <c r="AU917" s="203" t="s">
        <v>85</v>
      </c>
      <c r="AV917" s="14" t="s">
        <v>85</v>
      </c>
      <c r="AW917" s="14" t="s">
        <v>32</v>
      </c>
      <c r="AX917" s="14" t="s">
        <v>75</v>
      </c>
      <c r="AY917" s="203" t="s">
        <v>253</v>
      </c>
    </row>
    <row r="918" s="14" customFormat="1">
      <c r="A918" s="14"/>
      <c r="B918" s="202"/>
      <c r="C918" s="14"/>
      <c r="D918" s="195" t="s">
        <v>264</v>
      </c>
      <c r="E918" s="203" t="s">
        <v>1</v>
      </c>
      <c r="F918" s="204" t="s">
        <v>1187</v>
      </c>
      <c r="G918" s="14"/>
      <c r="H918" s="205">
        <v>17.239999999999998</v>
      </c>
      <c r="I918" s="206"/>
      <c r="J918" s="14"/>
      <c r="K918" s="14"/>
      <c r="L918" s="202"/>
      <c r="M918" s="207"/>
      <c r="N918" s="208"/>
      <c r="O918" s="208"/>
      <c r="P918" s="208"/>
      <c r="Q918" s="208"/>
      <c r="R918" s="208"/>
      <c r="S918" s="208"/>
      <c r="T918" s="209"/>
      <c r="U918" s="14"/>
      <c r="V918" s="14"/>
      <c r="W918" s="14"/>
      <c r="X918" s="14"/>
      <c r="Y918" s="14"/>
      <c r="Z918" s="14"/>
      <c r="AA918" s="14"/>
      <c r="AB918" s="14"/>
      <c r="AC918" s="14"/>
      <c r="AD918" s="14"/>
      <c r="AE918" s="14"/>
      <c r="AT918" s="203" t="s">
        <v>264</v>
      </c>
      <c r="AU918" s="203" t="s">
        <v>85</v>
      </c>
      <c r="AV918" s="14" t="s">
        <v>85</v>
      </c>
      <c r="AW918" s="14" t="s">
        <v>32</v>
      </c>
      <c r="AX918" s="14" t="s">
        <v>75</v>
      </c>
      <c r="AY918" s="203" t="s">
        <v>253</v>
      </c>
    </row>
    <row r="919" s="14" customFormat="1">
      <c r="A919" s="14"/>
      <c r="B919" s="202"/>
      <c r="C919" s="14"/>
      <c r="D919" s="195" t="s">
        <v>264</v>
      </c>
      <c r="E919" s="203" t="s">
        <v>1</v>
      </c>
      <c r="F919" s="204" t="s">
        <v>1188</v>
      </c>
      <c r="G919" s="14"/>
      <c r="H919" s="205">
        <v>14.25</v>
      </c>
      <c r="I919" s="206"/>
      <c r="J919" s="14"/>
      <c r="K919" s="14"/>
      <c r="L919" s="202"/>
      <c r="M919" s="207"/>
      <c r="N919" s="208"/>
      <c r="O919" s="208"/>
      <c r="P919" s="208"/>
      <c r="Q919" s="208"/>
      <c r="R919" s="208"/>
      <c r="S919" s="208"/>
      <c r="T919" s="209"/>
      <c r="U919" s="14"/>
      <c r="V919" s="14"/>
      <c r="W919" s="14"/>
      <c r="X919" s="14"/>
      <c r="Y919" s="14"/>
      <c r="Z919" s="14"/>
      <c r="AA919" s="14"/>
      <c r="AB919" s="14"/>
      <c r="AC919" s="14"/>
      <c r="AD919" s="14"/>
      <c r="AE919" s="14"/>
      <c r="AT919" s="203" t="s">
        <v>264</v>
      </c>
      <c r="AU919" s="203" t="s">
        <v>85</v>
      </c>
      <c r="AV919" s="14" t="s">
        <v>85</v>
      </c>
      <c r="AW919" s="14" t="s">
        <v>32</v>
      </c>
      <c r="AX919" s="14" t="s">
        <v>75</v>
      </c>
      <c r="AY919" s="203" t="s">
        <v>253</v>
      </c>
    </row>
    <row r="920" s="14" customFormat="1">
      <c r="A920" s="14"/>
      <c r="B920" s="202"/>
      <c r="C920" s="14"/>
      <c r="D920" s="195" t="s">
        <v>264</v>
      </c>
      <c r="E920" s="203" t="s">
        <v>1</v>
      </c>
      <c r="F920" s="204" t="s">
        <v>1189</v>
      </c>
      <c r="G920" s="14"/>
      <c r="H920" s="205">
        <v>14.470000000000001</v>
      </c>
      <c r="I920" s="206"/>
      <c r="J920" s="14"/>
      <c r="K920" s="14"/>
      <c r="L920" s="202"/>
      <c r="M920" s="207"/>
      <c r="N920" s="208"/>
      <c r="O920" s="208"/>
      <c r="P920" s="208"/>
      <c r="Q920" s="208"/>
      <c r="R920" s="208"/>
      <c r="S920" s="208"/>
      <c r="T920" s="209"/>
      <c r="U920" s="14"/>
      <c r="V920" s="14"/>
      <c r="W920" s="14"/>
      <c r="X920" s="14"/>
      <c r="Y920" s="14"/>
      <c r="Z920" s="14"/>
      <c r="AA920" s="14"/>
      <c r="AB920" s="14"/>
      <c r="AC920" s="14"/>
      <c r="AD920" s="14"/>
      <c r="AE920" s="14"/>
      <c r="AT920" s="203" t="s">
        <v>264</v>
      </c>
      <c r="AU920" s="203" t="s">
        <v>85</v>
      </c>
      <c r="AV920" s="14" t="s">
        <v>85</v>
      </c>
      <c r="AW920" s="14" t="s">
        <v>32</v>
      </c>
      <c r="AX920" s="14" t="s">
        <v>75</v>
      </c>
      <c r="AY920" s="203" t="s">
        <v>253</v>
      </c>
    </row>
    <row r="921" s="14" customFormat="1">
      <c r="A921" s="14"/>
      <c r="B921" s="202"/>
      <c r="C921" s="14"/>
      <c r="D921" s="195" t="s">
        <v>264</v>
      </c>
      <c r="E921" s="203" t="s">
        <v>1</v>
      </c>
      <c r="F921" s="204" t="s">
        <v>1190</v>
      </c>
      <c r="G921" s="14"/>
      <c r="H921" s="205">
        <v>7.71</v>
      </c>
      <c r="I921" s="206"/>
      <c r="J921" s="14"/>
      <c r="K921" s="14"/>
      <c r="L921" s="202"/>
      <c r="M921" s="207"/>
      <c r="N921" s="208"/>
      <c r="O921" s="208"/>
      <c r="P921" s="208"/>
      <c r="Q921" s="208"/>
      <c r="R921" s="208"/>
      <c r="S921" s="208"/>
      <c r="T921" s="209"/>
      <c r="U921" s="14"/>
      <c r="V921" s="14"/>
      <c r="W921" s="14"/>
      <c r="X921" s="14"/>
      <c r="Y921" s="14"/>
      <c r="Z921" s="14"/>
      <c r="AA921" s="14"/>
      <c r="AB921" s="14"/>
      <c r="AC921" s="14"/>
      <c r="AD921" s="14"/>
      <c r="AE921" s="14"/>
      <c r="AT921" s="203" t="s">
        <v>264</v>
      </c>
      <c r="AU921" s="203" t="s">
        <v>85</v>
      </c>
      <c r="AV921" s="14" t="s">
        <v>85</v>
      </c>
      <c r="AW921" s="14" t="s">
        <v>32</v>
      </c>
      <c r="AX921" s="14" t="s">
        <v>75</v>
      </c>
      <c r="AY921" s="203" t="s">
        <v>253</v>
      </c>
    </row>
    <row r="922" s="14" customFormat="1">
      <c r="A922" s="14"/>
      <c r="B922" s="202"/>
      <c r="C922" s="14"/>
      <c r="D922" s="195" t="s">
        <v>264</v>
      </c>
      <c r="E922" s="203" t="s">
        <v>1</v>
      </c>
      <c r="F922" s="204" t="s">
        <v>1191</v>
      </c>
      <c r="G922" s="14"/>
      <c r="H922" s="205">
        <v>7.71</v>
      </c>
      <c r="I922" s="206"/>
      <c r="J922" s="14"/>
      <c r="K922" s="14"/>
      <c r="L922" s="202"/>
      <c r="M922" s="207"/>
      <c r="N922" s="208"/>
      <c r="O922" s="208"/>
      <c r="P922" s="208"/>
      <c r="Q922" s="208"/>
      <c r="R922" s="208"/>
      <c r="S922" s="208"/>
      <c r="T922" s="209"/>
      <c r="U922" s="14"/>
      <c r="V922" s="14"/>
      <c r="W922" s="14"/>
      <c r="X922" s="14"/>
      <c r="Y922" s="14"/>
      <c r="Z922" s="14"/>
      <c r="AA922" s="14"/>
      <c r="AB922" s="14"/>
      <c r="AC922" s="14"/>
      <c r="AD922" s="14"/>
      <c r="AE922" s="14"/>
      <c r="AT922" s="203" t="s">
        <v>264</v>
      </c>
      <c r="AU922" s="203" t="s">
        <v>85</v>
      </c>
      <c r="AV922" s="14" t="s">
        <v>85</v>
      </c>
      <c r="AW922" s="14" t="s">
        <v>32</v>
      </c>
      <c r="AX922" s="14" t="s">
        <v>75</v>
      </c>
      <c r="AY922" s="203" t="s">
        <v>253</v>
      </c>
    </row>
    <row r="923" s="14" customFormat="1">
      <c r="A923" s="14"/>
      <c r="B923" s="202"/>
      <c r="C923" s="14"/>
      <c r="D923" s="195" t="s">
        <v>264</v>
      </c>
      <c r="E923" s="203" t="s">
        <v>1</v>
      </c>
      <c r="F923" s="204" t="s">
        <v>1192</v>
      </c>
      <c r="G923" s="14"/>
      <c r="H923" s="205">
        <v>7.71</v>
      </c>
      <c r="I923" s="206"/>
      <c r="J923" s="14"/>
      <c r="K923" s="14"/>
      <c r="L923" s="202"/>
      <c r="M923" s="207"/>
      <c r="N923" s="208"/>
      <c r="O923" s="208"/>
      <c r="P923" s="208"/>
      <c r="Q923" s="208"/>
      <c r="R923" s="208"/>
      <c r="S923" s="208"/>
      <c r="T923" s="209"/>
      <c r="U923" s="14"/>
      <c r="V923" s="14"/>
      <c r="W923" s="14"/>
      <c r="X923" s="14"/>
      <c r="Y923" s="14"/>
      <c r="Z923" s="14"/>
      <c r="AA923" s="14"/>
      <c r="AB923" s="14"/>
      <c r="AC923" s="14"/>
      <c r="AD923" s="14"/>
      <c r="AE923" s="14"/>
      <c r="AT923" s="203" t="s">
        <v>264</v>
      </c>
      <c r="AU923" s="203" t="s">
        <v>85</v>
      </c>
      <c r="AV923" s="14" t="s">
        <v>85</v>
      </c>
      <c r="AW923" s="14" t="s">
        <v>32</v>
      </c>
      <c r="AX923" s="14" t="s">
        <v>75</v>
      </c>
      <c r="AY923" s="203" t="s">
        <v>253</v>
      </c>
    </row>
    <row r="924" s="14" customFormat="1">
      <c r="A924" s="14"/>
      <c r="B924" s="202"/>
      <c r="C924" s="14"/>
      <c r="D924" s="195" t="s">
        <v>264</v>
      </c>
      <c r="E924" s="203" t="s">
        <v>1</v>
      </c>
      <c r="F924" s="204" t="s">
        <v>1193</v>
      </c>
      <c r="G924" s="14"/>
      <c r="H924" s="205">
        <v>20.309999999999999</v>
      </c>
      <c r="I924" s="206"/>
      <c r="J924" s="14"/>
      <c r="K924" s="14"/>
      <c r="L924" s="202"/>
      <c r="M924" s="207"/>
      <c r="N924" s="208"/>
      <c r="O924" s="208"/>
      <c r="P924" s="208"/>
      <c r="Q924" s="208"/>
      <c r="R924" s="208"/>
      <c r="S924" s="208"/>
      <c r="T924" s="209"/>
      <c r="U924" s="14"/>
      <c r="V924" s="14"/>
      <c r="W924" s="14"/>
      <c r="X924" s="14"/>
      <c r="Y924" s="14"/>
      <c r="Z924" s="14"/>
      <c r="AA924" s="14"/>
      <c r="AB924" s="14"/>
      <c r="AC924" s="14"/>
      <c r="AD924" s="14"/>
      <c r="AE924" s="14"/>
      <c r="AT924" s="203" t="s">
        <v>264</v>
      </c>
      <c r="AU924" s="203" t="s">
        <v>85</v>
      </c>
      <c r="AV924" s="14" t="s">
        <v>85</v>
      </c>
      <c r="AW924" s="14" t="s">
        <v>32</v>
      </c>
      <c r="AX924" s="14" t="s">
        <v>75</v>
      </c>
      <c r="AY924" s="203" t="s">
        <v>253</v>
      </c>
    </row>
    <row r="925" s="14" customFormat="1">
      <c r="A925" s="14"/>
      <c r="B925" s="202"/>
      <c r="C925" s="14"/>
      <c r="D925" s="195" t="s">
        <v>264</v>
      </c>
      <c r="E925" s="203" t="s">
        <v>1</v>
      </c>
      <c r="F925" s="204" t="s">
        <v>1194</v>
      </c>
      <c r="G925" s="14"/>
      <c r="H925" s="205">
        <v>14.25</v>
      </c>
      <c r="I925" s="206"/>
      <c r="J925" s="14"/>
      <c r="K925" s="14"/>
      <c r="L925" s="202"/>
      <c r="M925" s="207"/>
      <c r="N925" s="208"/>
      <c r="O925" s="208"/>
      <c r="P925" s="208"/>
      <c r="Q925" s="208"/>
      <c r="R925" s="208"/>
      <c r="S925" s="208"/>
      <c r="T925" s="209"/>
      <c r="U925" s="14"/>
      <c r="V925" s="14"/>
      <c r="W925" s="14"/>
      <c r="X925" s="14"/>
      <c r="Y925" s="14"/>
      <c r="Z925" s="14"/>
      <c r="AA925" s="14"/>
      <c r="AB925" s="14"/>
      <c r="AC925" s="14"/>
      <c r="AD925" s="14"/>
      <c r="AE925" s="14"/>
      <c r="AT925" s="203" t="s">
        <v>264</v>
      </c>
      <c r="AU925" s="203" t="s">
        <v>85</v>
      </c>
      <c r="AV925" s="14" t="s">
        <v>85</v>
      </c>
      <c r="AW925" s="14" t="s">
        <v>32</v>
      </c>
      <c r="AX925" s="14" t="s">
        <v>75</v>
      </c>
      <c r="AY925" s="203" t="s">
        <v>253</v>
      </c>
    </row>
    <row r="926" s="14" customFormat="1">
      <c r="A926" s="14"/>
      <c r="B926" s="202"/>
      <c r="C926" s="14"/>
      <c r="D926" s="195" t="s">
        <v>264</v>
      </c>
      <c r="E926" s="203" t="s">
        <v>1</v>
      </c>
      <c r="F926" s="204" t="s">
        <v>1195</v>
      </c>
      <c r="G926" s="14"/>
      <c r="H926" s="205">
        <v>18.050000000000001</v>
      </c>
      <c r="I926" s="206"/>
      <c r="J926" s="14"/>
      <c r="K926" s="14"/>
      <c r="L926" s="202"/>
      <c r="M926" s="207"/>
      <c r="N926" s="208"/>
      <c r="O926" s="208"/>
      <c r="P926" s="208"/>
      <c r="Q926" s="208"/>
      <c r="R926" s="208"/>
      <c r="S926" s="208"/>
      <c r="T926" s="209"/>
      <c r="U926" s="14"/>
      <c r="V926" s="14"/>
      <c r="W926" s="14"/>
      <c r="X926" s="14"/>
      <c r="Y926" s="14"/>
      <c r="Z926" s="14"/>
      <c r="AA926" s="14"/>
      <c r="AB926" s="14"/>
      <c r="AC926" s="14"/>
      <c r="AD926" s="14"/>
      <c r="AE926" s="14"/>
      <c r="AT926" s="203" t="s">
        <v>264</v>
      </c>
      <c r="AU926" s="203" t="s">
        <v>85</v>
      </c>
      <c r="AV926" s="14" t="s">
        <v>85</v>
      </c>
      <c r="AW926" s="14" t="s">
        <v>32</v>
      </c>
      <c r="AX926" s="14" t="s">
        <v>75</v>
      </c>
      <c r="AY926" s="203" t="s">
        <v>253</v>
      </c>
    </row>
    <row r="927" s="14" customFormat="1">
      <c r="A927" s="14"/>
      <c r="B927" s="202"/>
      <c r="C927" s="14"/>
      <c r="D927" s="195" t="s">
        <v>264</v>
      </c>
      <c r="E927" s="203" t="s">
        <v>1</v>
      </c>
      <c r="F927" s="204" t="s">
        <v>1196</v>
      </c>
      <c r="G927" s="14"/>
      <c r="H927" s="205">
        <v>7.71</v>
      </c>
      <c r="I927" s="206"/>
      <c r="J927" s="14"/>
      <c r="K927" s="14"/>
      <c r="L927" s="202"/>
      <c r="M927" s="207"/>
      <c r="N927" s="208"/>
      <c r="O927" s="208"/>
      <c r="P927" s="208"/>
      <c r="Q927" s="208"/>
      <c r="R927" s="208"/>
      <c r="S927" s="208"/>
      <c r="T927" s="209"/>
      <c r="U927" s="14"/>
      <c r="V927" s="14"/>
      <c r="W927" s="14"/>
      <c r="X927" s="14"/>
      <c r="Y927" s="14"/>
      <c r="Z927" s="14"/>
      <c r="AA927" s="14"/>
      <c r="AB927" s="14"/>
      <c r="AC927" s="14"/>
      <c r="AD927" s="14"/>
      <c r="AE927" s="14"/>
      <c r="AT927" s="203" t="s">
        <v>264</v>
      </c>
      <c r="AU927" s="203" t="s">
        <v>85</v>
      </c>
      <c r="AV927" s="14" t="s">
        <v>85</v>
      </c>
      <c r="AW927" s="14" t="s">
        <v>32</v>
      </c>
      <c r="AX927" s="14" t="s">
        <v>75</v>
      </c>
      <c r="AY927" s="203" t="s">
        <v>253</v>
      </c>
    </row>
    <row r="928" s="14" customFormat="1">
      <c r="A928" s="14"/>
      <c r="B928" s="202"/>
      <c r="C928" s="14"/>
      <c r="D928" s="195" t="s">
        <v>264</v>
      </c>
      <c r="E928" s="203" t="s">
        <v>1</v>
      </c>
      <c r="F928" s="204" t="s">
        <v>1197</v>
      </c>
      <c r="G928" s="14"/>
      <c r="H928" s="205">
        <v>7.71</v>
      </c>
      <c r="I928" s="206"/>
      <c r="J928" s="14"/>
      <c r="K928" s="14"/>
      <c r="L928" s="202"/>
      <c r="M928" s="207"/>
      <c r="N928" s="208"/>
      <c r="O928" s="208"/>
      <c r="P928" s="208"/>
      <c r="Q928" s="208"/>
      <c r="R928" s="208"/>
      <c r="S928" s="208"/>
      <c r="T928" s="209"/>
      <c r="U928" s="14"/>
      <c r="V928" s="14"/>
      <c r="W928" s="14"/>
      <c r="X928" s="14"/>
      <c r="Y928" s="14"/>
      <c r="Z928" s="14"/>
      <c r="AA928" s="14"/>
      <c r="AB928" s="14"/>
      <c r="AC928" s="14"/>
      <c r="AD928" s="14"/>
      <c r="AE928" s="14"/>
      <c r="AT928" s="203" t="s">
        <v>264</v>
      </c>
      <c r="AU928" s="203" t="s">
        <v>85</v>
      </c>
      <c r="AV928" s="14" t="s">
        <v>85</v>
      </c>
      <c r="AW928" s="14" t="s">
        <v>32</v>
      </c>
      <c r="AX928" s="14" t="s">
        <v>75</v>
      </c>
      <c r="AY928" s="203" t="s">
        <v>253</v>
      </c>
    </row>
    <row r="929" s="14" customFormat="1">
      <c r="A929" s="14"/>
      <c r="B929" s="202"/>
      <c r="C929" s="14"/>
      <c r="D929" s="195" t="s">
        <v>264</v>
      </c>
      <c r="E929" s="203" t="s">
        <v>1</v>
      </c>
      <c r="F929" s="204" t="s">
        <v>1198</v>
      </c>
      <c r="G929" s="14"/>
      <c r="H929" s="205">
        <v>7.71</v>
      </c>
      <c r="I929" s="206"/>
      <c r="J929" s="14"/>
      <c r="K929" s="14"/>
      <c r="L929" s="202"/>
      <c r="M929" s="207"/>
      <c r="N929" s="208"/>
      <c r="O929" s="208"/>
      <c r="P929" s="208"/>
      <c r="Q929" s="208"/>
      <c r="R929" s="208"/>
      <c r="S929" s="208"/>
      <c r="T929" s="209"/>
      <c r="U929" s="14"/>
      <c r="V929" s="14"/>
      <c r="W929" s="14"/>
      <c r="X929" s="14"/>
      <c r="Y929" s="14"/>
      <c r="Z929" s="14"/>
      <c r="AA929" s="14"/>
      <c r="AB929" s="14"/>
      <c r="AC929" s="14"/>
      <c r="AD929" s="14"/>
      <c r="AE929" s="14"/>
      <c r="AT929" s="203" t="s">
        <v>264</v>
      </c>
      <c r="AU929" s="203" t="s">
        <v>85</v>
      </c>
      <c r="AV929" s="14" t="s">
        <v>85</v>
      </c>
      <c r="AW929" s="14" t="s">
        <v>32</v>
      </c>
      <c r="AX929" s="14" t="s">
        <v>75</v>
      </c>
      <c r="AY929" s="203" t="s">
        <v>253</v>
      </c>
    </row>
    <row r="930" s="14" customFormat="1">
      <c r="A930" s="14"/>
      <c r="B930" s="202"/>
      <c r="C930" s="14"/>
      <c r="D930" s="195" t="s">
        <v>264</v>
      </c>
      <c r="E930" s="203" t="s">
        <v>1</v>
      </c>
      <c r="F930" s="204" t="s">
        <v>1199</v>
      </c>
      <c r="G930" s="14"/>
      <c r="H930" s="205">
        <v>10.16</v>
      </c>
      <c r="I930" s="206"/>
      <c r="J930" s="14"/>
      <c r="K930" s="14"/>
      <c r="L930" s="202"/>
      <c r="M930" s="207"/>
      <c r="N930" s="208"/>
      <c r="O930" s="208"/>
      <c r="P930" s="208"/>
      <c r="Q930" s="208"/>
      <c r="R930" s="208"/>
      <c r="S930" s="208"/>
      <c r="T930" s="209"/>
      <c r="U930" s="14"/>
      <c r="V930" s="14"/>
      <c r="W930" s="14"/>
      <c r="X930" s="14"/>
      <c r="Y930" s="14"/>
      <c r="Z930" s="14"/>
      <c r="AA930" s="14"/>
      <c r="AB930" s="14"/>
      <c r="AC930" s="14"/>
      <c r="AD930" s="14"/>
      <c r="AE930" s="14"/>
      <c r="AT930" s="203" t="s">
        <v>264</v>
      </c>
      <c r="AU930" s="203" t="s">
        <v>85</v>
      </c>
      <c r="AV930" s="14" t="s">
        <v>85</v>
      </c>
      <c r="AW930" s="14" t="s">
        <v>32</v>
      </c>
      <c r="AX930" s="14" t="s">
        <v>75</v>
      </c>
      <c r="AY930" s="203" t="s">
        <v>253</v>
      </c>
    </row>
    <row r="931" s="14" customFormat="1">
      <c r="A931" s="14"/>
      <c r="B931" s="202"/>
      <c r="C931" s="14"/>
      <c r="D931" s="195" t="s">
        <v>264</v>
      </c>
      <c r="E931" s="203" t="s">
        <v>1</v>
      </c>
      <c r="F931" s="204" t="s">
        <v>1200</v>
      </c>
      <c r="G931" s="14"/>
      <c r="H931" s="205">
        <v>8.2400000000000002</v>
      </c>
      <c r="I931" s="206"/>
      <c r="J931" s="14"/>
      <c r="K931" s="14"/>
      <c r="L931" s="202"/>
      <c r="M931" s="207"/>
      <c r="N931" s="208"/>
      <c r="O931" s="208"/>
      <c r="P931" s="208"/>
      <c r="Q931" s="208"/>
      <c r="R931" s="208"/>
      <c r="S931" s="208"/>
      <c r="T931" s="209"/>
      <c r="U931" s="14"/>
      <c r="V931" s="14"/>
      <c r="W931" s="14"/>
      <c r="X931" s="14"/>
      <c r="Y931" s="14"/>
      <c r="Z931" s="14"/>
      <c r="AA931" s="14"/>
      <c r="AB931" s="14"/>
      <c r="AC931" s="14"/>
      <c r="AD931" s="14"/>
      <c r="AE931" s="14"/>
      <c r="AT931" s="203" t="s">
        <v>264</v>
      </c>
      <c r="AU931" s="203" t="s">
        <v>85</v>
      </c>
      <c r="AV931" s="14" t="s">
        <v>85</v>
      </c>
      <c r="AW931" s="14" t="s">
        <v>32</v>
      </c>
      <c r="AX931" s="14" t="s">
        <v>75</v>
      </c>
      <c r="AY931" s="203" t="s">
        <v>253</v>
      </c>
    </row>
    <row r="932" s="14" customFormat="1">
      <c r="A932" s="14"/>
      <c r="B932" s="202"/>
      <c r="C932" s="14"/>
      <c r="D932" s="195" t="s">
        <v>264</v>
      </c>
      <c r="E932" s="203" t="s">
        <v>1</v>
      </c>
      <c r="F932" s="204" t="s">
        <v>1201</v>
      </c>
      <c r="G932" s="14"/>
      <c r="H932" s="205">
        <v>7.6100000000000003</v>
      </c>
      <c r="I932" s="206"/>
      <c r="J932" s="14"/>
      <c r="K932" s="14"/>
      <c r="L932" s="202"/>
      <c r="M932" s="207"/>
      <c r="N932" s="208"/>
      <c r="O932" s="208"/>
      <c r="P932" s="208"/>
      <c r="Q932" s="208"/>
      <c r="R932" s="208"/>
      <c r="S932" s="208"/>
      <c r="T932" s="209"/>
      <c r="U932" s="14"/>
      <c r="V932" s="14"/>
      <c r="W932" s="14"/>
      <c r="X932" s="14"/>
      <c r="Y932" s="14"/>
      <c r="Z932" s="14"/>
      <c r="AA932" s="14"/>
      <c r="AB932" s="14"/>
      <c r="AC932" s="14"/>
      <c r="AD932" s="14"/>
      <c r="AE932" s="14"/>
      <c r="AT932" s="203" t="s">
        <v>264</v>
      </c>
      <c r="AU932" s="203" t="s">
        <v>85</v>
      </c>
      <c r="AV932" s="14" t="s">
        <v>85</v>
      </c>
      <c r="AW932" s="14" t="s">
        <v>32</v>
      </c>
      <c r="AX932" s="14" t="s">
        <v>75</v>
      </c>
      <c r="AY932" s="203" t="s">
        <v>253</v>
      </c>
    </row>
    <row r="933" s="14" customFormat="1">
      <c r="A933" s="14"/>
      <c r="B933" s="202"/>
      <c r="C933" s="14"/>
      <c r="D933" s="195" t="s">
        <v>264</v>
      </c>
      <c r="E933" s="203" t="s">
        <v>1</v>
      </c>
      <c r="F933" s="204" t="s">
        <v>339</v>
      </c>
      <c r="G933" s="14"/>
      <c r="H933" s="205">
        <v>8.2400000000000002</v>
      </c>
      <c r="I933" s="206"/>
      <c r="J933" s="14"/>
      <c r="K933" s="14"/>
      <c r="L933" s="202"/>
      <c r="M933" s="207"/>
      <c r="N933" s="208"/>
      <c r="O933" s="208"/>
      <c r="P933" s="208"/>
      <c r="Q933" s="208"/>
      <c r="R933" s="208"/>
      <c r="S933" s="208"/>
      <c r="T933" s="209"/>
      <c r="U933" s="14"/>
      <c r="V933" s="14"/>
      <c r="W933" s="14"/>
      <c r="X933" s="14"/>
      <c r="Y933" s="14"/>
      <c r="Z933" s="14"/>
      <c r="AA933" s="14"/>
      <c r="AB933" s="14"/>
      <c r="AC933" s="14"/>
      <c r="AD933" s="14"/>
      <c r="AE933" s="14"/>
      <c r="AT933" s="203" t="s">
        <v>264</v>
      </c>
      <c r="AU933" s="203" t="s">
        <v>85</v>
      </c>
      <c r="AV933" s="14" t="s">
        <v>85</v>
      </c>
      <c r="AW933" s="14" t="s">
        <v>32</v>
      </c>
      <c r="AX933" s="14" t="s">
        <v>75</v>
      </c>
      <c r="AY933" s="203" t="s">
        <v>253</v>
      </c>
    </row>
    <row r="934" s="15" customFormat="1">
      <c r="A934" s="15"/>
      <c r="B934" s="210"/>
      <c r="C934" s="15"/>
      <c r="D934" s="195" t="s">
        <v>264</v>
      </c>
      <c r="E934" s="211" t="s">
        <v>1</v>
      </c>
      <c r="F934" s="212" t="s">
        <v>268</v>
      </c>
      <c r="G934" s="15"/>
      <c r="H934" s="213">
        <v>253.5</v>
      </c>
      <c r="I934" s="214"/>
      <c r="J934" s="15"/>
      <c r="K934" s="15"/>
      <c r="L934" s="210"/>
      <c r="M934" s="215"/>
      <c r="N934" s="216"/>
      <c r="O934" s="216"/>
      <c r="P934" s="216"/>
      <c r="Q934" s="216"/>
      <c r="R934" s="216"/>
      <c r="S934" s="216"/>
      <c r="T934" s="217"/>
      <c r="U934" s="15"/>
      <c r="V934" s="15"/>
      <c r="W934" s="15"/>
      <c r="X934" s="15"/>
      <c r="Y934" s="15"/>
      <c r="Z934" s="15"/>
      <c r="AA934" s="15"/>
      <c r="AB934" s="15"/>
      <c r="AC934" s="15"/>
      <c r="AD934" s="15"/>
      <c r="AE934" s="15"/>
      <c r="AT934" s="211" t="s">
        <v>264</v>
      </c>
      <c r="AU934" s="211" t="s">
        <v>85</v>
      </c>
      <c r="AV934" s="15" t="s">
        <v>109</v>
      </c>
      <c r="AW934" s="15" t="s">
        <v>32</v>
      </c>
      <c r="AX934" s="15" t="s">
        <v>82</v>
      </c>
      <c r="AY934" s="211" t="s">
        <v>253</v>
      </c>
    </row>
    <row r="935" s="2" customFormat="1" ht="24.15" customHeight="1">
      <c r="A935" s="38"/>
      <c r="B935" s="180"/>
      <c r="C935" s="218" t="s">
        <v>1222</v>
      </c>
      <c r="D935" s="218" t="s">
        <v>346</v>
      </c>
      <c r="E935" s="219" t="s">
        <v>1223</v>
      </c>
      <c r="F935" s="220" t="s">
        <v>1224</v>
      </c>
      <c r="G935" s="221" t="s">
        <v>279</v>
      </c>
      <c r="H935" s="222">
        <v>286.45499999999998</v>
      </c>
      <c r="I935" s="223"/>
      <c r="J935" s="224">
        <f>ROUND(I935*H935,2)</f>
        <v>0</v>
      </c>
      <c r="K935" s="220" t="s">
        <v>262</v>
      </c>
      <c r="L935" s="225"/>
      <c r="M935" s="226" t="s">
        <v>1</v>
      </c>
      <c r="N935" s="227" t="s">
        <v>40</v>
      </c>
      <c r="O935" s="77"/>
      <c r="P935" s="190">
        <f>O935*H935</f>
        <v>0</v>
      </c>
      <c r="Q935" s="190">
        <v>0.02</v>
      </c>
      <c r="R935" s="190">
        <f>Q935*H935</f>
        <v>5.7290999999999999</v>
      </c>
      <c r="S935" s="190">
        <v>0</v>
      </c>
      <c r="T935" s="191">
        <f>S935*H935</f>
        <v>0</v>
      </c>
      <c r="U935" s="38"/>
      <c r="V935" s="38"/>
      <c r="W935" s="38"/>
      <c r="X935" s="38"/>
      <c r="Y935" s="38"/>
      <c r="Z935" s="38"/>
      <c r="AA935" s="38"/>
      <c r="AB935" s="38"/>
      <c r="AC935" s="38"/>
      <c r="AD935" s="38"/>
      <c r="AE935" s="38"/>
      <c r="AR935" s="192" t="s">
        <v>349</v>
      </c>
      <c r="AT935" s="192" t="s">
        <v>346</v>
      </c>
      <c r="AU935" s="192" t="s">
        <v>85</v>
      </c>
      <c r="AY935" s="19" t="s">
        <v>253</v>
      </c>
      <c r="BE935" s="193">
        <f>IF(N935="základní",J935,0)</f>
        <v>0</v>
      </c>
      <c r="BF935" s="193">
        <f>IF(N935="snížená",J935,0)</f>
        <v>0</v>
      </c>
      <c r="BG935" s="193">
        <f>IF(N935="zákl. přenesená",J935,0)</f>
        <v>0</v>
      </c>
      <c r="BH935" s="193">
        <f>IF(N935="sníž. přenesená",J935,0)</f>
        <v>0</v>
      </c>
      <c r="BI935" s="193">
        <f>IF(N935="nulová",J935,0)</f>
        <v>0</v>
      </c>
      <c r="BJ935" s="19" t="s">
        <v>82</v>
      </c>
      <c r="BK935" s="193">
        <f>ROUND(I935*H935,2)</f>
        <v>0</v>
      </c>
      <c r="BL935" s="19" t="s">
        <v>335</v>
      </c>
      <c r="BM935" s="192" t="s">
        <v>1225</v>
      </c>
    </row>
    <row r="936" s="14" customFormat="1">
      <c r="A936" s="14"/>
      <c r="B936" s="202"/>
      <c r="C936" s="14"/>
      <c r="D936" s="195" t="s">
        <v>264</v>
      </c>
      <c r="E936" s="203" t="s">
        <v>1</v>
      </c>
      <c r="F936" s="204" t="s">
        <v>1226</v>
      </c>
      <c r="G936" s="14"/>
      <c r="H936" s="205">
        <v>253.5</v>
      </c>
      <c r="I936" s="206"/>
      <c r="J936" s="14"/>
      <c r="K936" s="14"/>
      <c r="L936" s="202"/>
      <c r="M936" s="207"/>
      <c r="N936" s="208"/>
      <c r="O936" s="208"/>
      <c r="P936" s="208"/>
      <c r="Q936" s="208"/>
      <c r="R936" s="208"/>
      <c r="S936" s="208"/>
      <c r="T936" s="209"/>
      <c r="U936" s="14"/>
      <c r="V936" s="14"/>
      <c r="W936" s="14"/>
      <c r="X936" s="14"/>
      <c r="Y936" s="14"/>
      <c r="Z936" s="14"/>
      <c r="AA936" s="14"/>
      <c r="AB936" s="14"/>
      <c r="AC936" s="14"/>
      <c r="AD936" s="14"/>
      <c r="AE936" s="14"/>
      <c r="AT936" s="203" t="s">
        <v>264</v>
      </c>
      <c r="AU936" s="203" t="s">
        <v>85</v>
      </c>
      <c r="AV936" s="14" t="s">
        <v>85</v>
      </c>
      <c r="AW936" s="14" t="s">
        <v>32</v>
      </c>
      <c r="AX936" s="14" t="s">
        <v>75</v>
      </c>
      <c r="AY936" s="203" t="s">
        <v>253</v>
      </c>
    </row>
    <row r="937" s="15" customFormat="1">
      <c r="A937" s="15"/>
      <c r="B937" s="210"/>
      <c r="C937" s="15"/>
      <c r="D937" s="195" t="s">
        <v>264</v>
      </c>
      <c r="E937" s="211" t="s">
        <v>1</v>
      </c>
      <c r="F937" s="212" t="s">
        <v>268</v>
      </c>
      <c r="G937" s="15"/>
      <c r="H937" s="213">
        <v>253.5</v>
      </c>
      <c r="I937" s="214"/>
      <c r="J937" s="15"/>
      <c r="K937" s="15"/>
      <c r="L937" s="210"/>
      <c r="M937" s="215"/>
      <c r="N937" s="216"/>
      <c r="O937" s="216"/>
      <c r="P937" s="216"/>
      <c r="Q937" s="216"/>
      <c r="R937" s="216"/>
      <c r="S937" s="216"/>
      <c r="T937" s="217"/>
      <c r="U937" s="15"/>
      <c r="V937" s="15"/>
      <c r="W937" s="15"/>
      <c r="X937" s="15"/>
      <c r="Y937" s="15"/>
      <c r="Z937" s="15"/>
      <c r="AA937" s="15"/>
      <c r="AB937" s="15"/>
      <c r="AC937" s="15"/>
      <c r="AD937" s="15"/>
      <c r="AE937" s="15"/>
      <c r="AT937" s="211" t="s">
        <v>264</v>
      </c>
      <c r="AU937" s="211" t="s">
        <v>85</v>
      </c>
      <c r="AV937" s="15" t="s">
        <v>109</v>
      </c>
      <c r="AW937" s="15" t="s">
        <v>32</v>
      </c>
      <c r="AX937" s="15" t="s">
        <v>82</v>
      </c>
      <c r="AY937" s="211" t="s">
        <v>253</v>
      </c>
    </row>
    <row r="938" s="14" customFormat="1">
      <c r="A938" s="14"/>
      <c r="B938" s="202"/>
      <c r="C938" s="14"/>
      <c r="D938" s="195" t="s">
        <v>264</v>
      </c>
      <c r="E938" s="14"/>
      <c r="F938" s="204" t="s">
        <v>1227</v>
      </c>
      <c r="G938" s="14"/>
      <c r="H938" s="205">
        <v>286.45499999999998</v>
      </c>
      <c r="I938" s="206"/>
      <c r="J938" s="14"/>
      <c r="K938" s="14"/>
      <c r="L938" s="202"/>
      <c r="M938" s="207"/>
      <c r="N938" s="208"/>
      <c r="O938" s="208"/>
      <c r="P938" s="208"/>
      <c r="Q938" s="208"/>
      <c r="R938" s="208"/>
      <c r="S938" s="208"/>
      <c r="T938" s="209"/>
      <c r="U938" s="14"/>
      <c r="V938" s="14"/>
      <c r="W938" s="14"/>
      <c r="X938" s="14"/>
      <c r="Y938" s="14"/>
      <c r="Z938" s="14"/>
      <c r="AA938" s="14"/>
      <c r="AB938" s="14"/>
      <c r="AC938" s="14"/>
      <c r="AD938" s="14"/>
      <c r="AE938" s="14"/>
      <c r="AT938" s="203" t="s">
        <v>264</v>
      </c>
      <c r="AU938" s="203" t="s">
        <v>85</v>
      </c>
      <c r="AV938" s="14" t="s">
        <v>85</v>
      </c>
      <c r="AW938" s="14" t="s">
        <v>3</v>
      </c>
      <c r="AX938" s="14" t="s">
        <v>82</v>
      </c>
      <c r="AY938" s="203" t="s">
        <v>253</v>
      </c>
    </row>
    <row r="939" s="2" customFormat="1" ht="16.5" customHeight="1">
      <c r="A939" s="38"/>
      <c r="B939" s="180"/>
      <c r="C939" s="181" t="s">
        <v>1228</v>
      </c>
      <c r="D939" s="181" t="s">
        <v>258</v>
      </c>
      <c r="E939" s="182" t="s">
        <v>1229</v>
      </c>
      <c r="F939" s="183" t="s">
        <v>1230</v>
      </c>
      <c r="G939" s="184" t="s">
        <v>316</v>
      </c>
      <c r="H939" s="185">
        <v>266.60000000000002</v>
      </c>
      <c r="I939" s="186"/>
      <c r="J939" s="187">
        <f>ROUND(I939*H939,2)</f>
        <v>0</v>
      </c>
      <c r="K939" s="183" t="s">
        <v>262</v>
      </c>
      <c r="L939" s="39"/>
      <c r="M939" s="188" t="s">
        <v>1</v>
      </c>
      <c r="N939" s="189" t="s">
        <v>40</v>
      </c>
      <c r="O939" s="77"/>
      <c r="P939" s="190">
        <f>O939*H939</f>
        <v>0</v>
      </c>
      <c r="Q939" s="190">
        <v>3.0000000000000001E-05</v>
      </c>
      <c r="R939" s="190">
        <f>Q939*H939</f>
        <v>0.0079980000000000016</v>
      </c>
      <c r="S939" s="190">
        <v>0</v>
      </c>
      <c r="T939" s="191">
        <f>S939*H939</f>
        <v>0</v>
      </c>
      <c r="U939" s="38"/>
      <c r="V939" s="38"/>
      <c r="W939" s="38"/>
      <c r="X939" s="38"/>
      <c r="Y939" s="38"/>
      <c r="Z939" s="38"/>
      <c r="AA939" s="38"/>
      <c r="AB939" s="38"/>
      <c r="AC939" s="38"/>
      <c r="AD939" s="38"/>
      <c r="AE939" s="38"/>
      <c r="AR939" s="192" t="s">
        <v>335</v>
      </c>
      <c r="AT939" s="192" t="s">
        <v>258</v>
      </c>
      <c r="AU939" s="192" t="s">
        <v>85</v>
      </c>
      <c r="AY939" s="19" t="s">
        <v>253</v>
      </c>
      <c r="BE939" s="193">
        <f>IF(N939="základní",J939,0)</f>
        <v>0</v>
      </c>
      <c r="BF939" s="193">
        <f>IF(N939="snížená",J939,0)</f>
        <v>0</v>
      </c>
      <c r="BG939" s="193">
        <f>IF(N939="zákl. přenesená",J939,0)</f>
        <v>0</v>
      </c>
      <c r="BH939" s="193">
        <f>IF(N939="sníž. přenesená",J939,0)</f>
        <v>0</v>
      </c>
      <c r="BI939" s="193">
        <f>IF(N939="nulová",J939,0)</f>
        <v>0</v>
      </c>
      <c r="BJ939" s="19" t="s">
        <v>82</v>
      </c>
      <c r="BK939" s="193">
        <f>ROUND(I939*H939,2)</f>
        <v>0</v>
      </c>
      <c r="BL939" s="19" t="s">
        <v>335</v>
      </c>
      <c r="BM939" s="192" t="s">
        <v>1231</v>
      </c>
    </row>
    <row r="940" s="13" customFormat="1">
      <c r="A940" s="13"/>
      <c r="B940" s="194"/>
      <c r="C940" s="13"/>
      <c r="D940" s="195" t="s">
        <v>264</v>
      </c>
      <c r="E940" s="196" t="s">
        <v>1</v>
      </c>
      <c r="F940" s="197" t="s">
        <v>265</v>
      </c>
      <c r="G940" s="13"/>
      <c r="H940" s="196" t="s">
        <v>1</v>
      </c>
      <c r="I940" s="198"/>
      <c r="J940" s="13"/>
      <c r="K940" s="13"/>
      <c r="L940" s="194"/>
      <c r="M940" s="199"/>
      <c r="N940" s="200"/>
      <c r="O940" s="200"/>
      <c r="P940" s="200"/>
      <c r="Q940" s="200"/>
      <c r="R940" s="200"/>
      <c r="S940" s="200"/>
      <c r="T940" s="201"/>
      <c r="U940" s="13"/>
      <c r="V940" s="13"/>
      <c r="W940" s="13"/>
      <c r="X940" s="13"/>
      <c r="Y940" s="13"/>
      <c r="Z940" s="13"/>
      <c r="AA940" s="13"/>
      <c r="AB940" s="13"/>
      <c r="AC940" s="13"/>
      <c r="AD940" s="13"/>
      <c r="AE940" s="13"/>
      <c r="AT940" s="196" t="s">
        <v>264</v>
      </c>
      <c r="AU940" s="196" t="s">
        <v>85</v>
      </c>
      <c r="AV940" s="13" t="s">
        <v>82</v>
      </c>
      <c r="AW940" s="13" t="s">
        <v>32</v>
      </c>
      <c r="AX940" s="13" t="s">
        <v>75</v>
      </c>
      <c r="AY940" s="196" t="s">
        <v>253</v>
      </c>
    </row>
    <row r="941" s="14" customFormat="1">
      <c r="A941" s="14"/>
      <c r="B941" s="202"/>
      <c r="C941" s="14"/>
      <c r="D941" s="195" t="s">
        <v>264</v>
      </c>
      <c r="E941" s="203" t="s">
        <v>1</v>
      </c>
      <c r="F941" s="204" t="s">
        <v>1232</v>
      </c>
      <c r="G941" s="14"/>
      <c r="H941" s="205">
        <v>266.60000000000002</v>
      </c>
      <c r="I941" s="206"/>
      <c r="J941" s="14"/>
      <c r="K941" s="14"/>
      <c r="L941" s="202"/>
      <c r="M941" s="207"/>
      <c r="N941" s="208"/>
      <c r="O941" s="208"/>
      <c r="P941" s="208"/>
      <c r="Q941" s="208"/>
      <c r="R941" s="208"/>
      <c r="S941" s="208"/>
      <c r="T941" s="209"/>
      <c r="U941" s="14"/>
      <c r="V941" s="14"/>
      <c r="W941" s="14"/>
      <c r="X941" s="14"/>
      <c r="Y941" s="14"/>
      <c r="Z941" s="14"/>
      <c r="AA941" s="14"/>
      <c r="AB941" s="14"/>
      <c r="AC941" s="14"/>
      <c r="AD941" s="14"/>
      <c r="AE941" s="14"/>
      <c r="AT941" s="203" t="s">
        <v>264</v>
      </c>
      <c r="AU941" s="203" t="s">
        <v>85</v>
      </c>
      <c r="AV941" s="14" t="s">
        <v>85</v>
      </c>
      <c r="AW941" s="14" t="s">
        <v>32</v>
      </c>
      <c r="AX941" s="14" t="s">
        <v>75</v>
      </c>
      <c r="AY941" s="203" t="s">
        <v>253</v>
      </c>
    </row>
    <row r="942" s="15" customFormat="1">
      <c r="A942" s="15"/>
      <c r="B942" s="210"/>
      <c r="C942" s="15"/>
      <c r="D942" s="195" t="s">
        <v>264</v>
      </c>
      <c r="E942" s="211" t="s">
        <v>1</v>
      </c>
      <c r="F942" s="212" t="s">
        <v>268</v>
      </c>
      <c r="G942" s="15"/>
      <c r="H942" s="213">
        <v>266.60000000000002</v>
      </c>
      <c r="I942" s="214"/>
      <c r="J942" s="15"/>
      <c r="K942" s="15"/>
      <c r="L942" s="210"/>
      <c r="M942" s="215"/>
      <c r="N942" s="216"/>
      <c r="O942" s="216"/>
      <c r="P942" s="216"/>
      <c r="Q942" s="216"/>
      <c r="R942" s="216"/>
      <c r="S942" s="216"/>
      <c r="T942" s="217"/>
      <c r="U942" s="15"/>
      <c r="V942" s="15"/>
      <c r="W942" s="15"/>
      <c r="X942" s="15"/>
      <c r="Y942" s="15"/>
      <c r="Z942" s="15"/>
      <c r="AA942" s="15"/>
      <c r="AB942" s="15"/>
      <c r="AC942" s="15"/>
      <c r="AD942" s="15"/>
      <c r="AE942" s="15"/>
      <c r="AT942" s="211" t="s">
        <v>264</v>
      </c>
      <c r="AU942" s="211" t="s">
        <v>85</v>
      </c>
      <c r="AV942" s="15" t="s">
        <v>109</v>
      </c>
      <c r="AW942" s="15" t="s">
        <v>32</v>
      </c>
      <c r="AX942" s="15" t="s">
        <v>82</v>
      </c>
      <c r="AY942" s="211" t="s">
        <v>253</v>
      </c>
    </row>
    <row r="943" s="2" customFormat="1" ht="24.15" customHeight="1">
      <c r="A943" s="38"/>
      <c r="B943" s="180"/>
      <c r="C943" s="181" t="s">
        <v>1233</v>
      </c>
      <c r="D943" s="181" t="s">
        <v>258</v>
      </c>
      <c r="E943" s="182" t="s">
        <v>1234</v>
      </c>
      <c r="F943" s="183" t="s">
        <v>1235</v>
      </c>
      <c r="G943" s="184" t="s">
        <v>274</v>
      </c>
      <c r="H943" s="185">
        <v>11.188000000000001</v>
      </c>
      <c r="I943" s="186"/>
      <c r="J943" s="187">
        <f>ROUND(I943*H943,2)</f>
        <v>0</v>
      </c>
      <c r="K943" s="183" t="s">
        <v>262</v>
      </c>
      <c r="L943" s="39"/>
      <c r="M943" s="188" t="s">
        <v>1</v>
      </c>
      <c r="N943" s="189" t="s">
        <v>40</v>
      </c>
      <c r="O943" s="77"/>
      <c r="P943" s="190">
        <f>O943*H943</f>
        <v>0</v>
      </c>
      <c r="Q943" s="190">
        <v>0</v>
      </c>
      <c r="R943" s="190">
        <f>Q943*H943</f>
        <v>0</v>
      </c>
      <c r="S943" s="190">
        <v>0</v>
      </c>
      <c r="T943" s="191">
        <f>S943*H943</f>
        <v>0</v>
      </c>
      <c r="U943" s="38"/>
      <c r="V943" s="38"/>
      <c r="W943" s="38"/>
      <c r="X943" s="38"/>
      <c r="Y943" s="38"/>
      <c r="Z943" s="38"/>
      <c r="AA943" s="38"/>
      <c r="AB943" s="38"/>
      <c r="AC943" s="38"/>
      <c r="AD943" s="38"/>
      <c r="AE943" s="38"/>
      <c r="AR943" s="192" t="s">
        <v>335</v>
      </c>
      <c r="AT943" s="192" t="s">
        <v>258</v>
      </c>
      <c r="AU943" s="192" t="s">
        <v>85</v>
      </c>
      <c r="AY943" s="19" t="s">
        <v>253</v>
      </c>
      <c r="BE943" s="193">
        <f>IF(N943="základní",J943,0)</f>
        <v>0</v>
      </c>
      <c r="BF943" s="193">
        <f>IF(N943="snížená",J943,0)</f>
        <v>0</v>
      </c>
      <c r="BG943" s="193">
        <f>IF(N943="zákl. přenesená",J943,0)</f>
        <v>0</v>
      </c>
      <c r="BH943" s="193">
        <f>IF(N943="sníž. přenesená",J943,0)</f>
        <v>0</v>
      </c>
      <c r="BI943" s="193">
        <f>IF(N943="nulová",J943,0)</f>
        <v>0</v>
      </c>
      <c r="BJ943" s="19" t="s">
        <v>82</v>
      </c>
      <c r="BK943" s="193">
        <f>ROUND(I943*H943,2)</f>
        <v>0</v>
      </c>
      <c r="BL943" s="19" t="s">
        <v>335</v>
      </c>
      <c r="BM943" s="192" t="s">
        <v>1236</v>
      </c>
    </row>
    <row r="944" s="2" customFormat="1" ht="24.15" customHeight="1">
      <c r="A944" s="38"/>
      <c r="B944" s="180"/>
      <c r="C944" s="181" t="s">
        <v>1237</v>
      </c>
      <c r="D944" s="181" t="s">
        <v>258</v>
      </c>
      <c r="E944" s="182" t="s">
        <v>1238</v>
      </c>
      <c r="F944" s="183" t="s">
        <v>1239</v>
      </c>
      <c r="G944" s="184" t="s">
        <v>274</v>
      </c>
      <c r="H944" s="185">
        <v>11.188000000000001</v>
      </c>
      <c r="I944" s="186"/>
      <c r="J944" s="187">
        <f>ROUND(I944*H944,2)</f>
        <v>0</v>
      </c>
      <c r="K944" s="183" t="s">
        <v>262</v>
      </c>
      <c r="L944" s="39"/>
      <c r="M944" s="188" t="s">
        <v>1</v>
      </c>
      <c r="N944" s="189" t="s">
        <v>40</v>
      </c>
      <c r="O944" s="77"/>
      <c r="P944" s="190">
        <f>O944*H944</f>
        <v>0</v>
      </c>
      <c r="Q944" s="190">
        <v>0</v>
      </c>
      <c r="R944" s="190">
        <f>Q944*H944</f>
        <v>0</v>
      </c>
      <c r="S944" s="190">
        <v>0</v>
      </c>
      <c r="T944" s="191">
        <f>S944*H944</f>
        <v>0</v>
      </c>
      <c r="U944" s="38"/>
      <c r="V944" s="38"/>
      <c r="W944" s="38"/>
      <c r="X944" s="38"/>
      <c r="Y944" s="38"/>
      <c r="Z944" s="38"/>
      <c r="AA944" s="38"/>
      <c r="AB944" s="38"/>
      <c r="AC944" s="38"/>
      <c r="AD944" s="38"/>
      <c r="AE944" s="38"/>
      <c r="AR944" s="192" t="s">
        <v>335</v>
      </c>
      <c r="AT944" s="192" t="s">
        <v>258</v>
      </c>
      <c r="AU944" s="192" t="s">
        <v>85</v>
      </c>
      <c r="AY944" s="19" t="s">
        <v>253</v>
      </c>
      <c r="BE944" s="193">
        <f>IF(N944="základní",J944,0)</f>
        <v>0</v>
      </c>
      <c r="BF944" s="193">
        <f>IF(N944="snížená",J944,0)</f>
        <v>0</v>
      </c>
      <c r="BG944" s="193">
        <f>IF(N944="zákl. přenesená",J944,0)</f>
        <v>0</v>
      </c>
      <c r="BH944" s="193">
        <f>IF(N944="sníž. přenesená",J944,0)</f>
        <v>0</v>
      </c>
      <c r="BI944" s="193">
        <f>IF(N944="nulová",J944,0)</f>
        <v>0</v>
      </c>
      <c r="BJ944" s="19" t="s">
        <v>82</v>
      </c>
      <c r="BK944" s="193">
        <f>ROUND(I944*H944,2)</f>
        <v>0</v>
      </c>
      <c r="BL944" s="19" t="s">
        <v>335</v>
      </c>
      <c r="BM944" s="192" t="s">
        <v>1240</v>
      </c>
    </row>
    <row r="945" s="12" customFormat="1" ht="22.8" customHeight="1">
      <c r="A945" s="12"/>
      <c r="B945" s="167"/>
      <c r="C945" s="12"/>
      <c r="D945" s="168" t="s">
        <v>74</v>
      </c>
      <c r="E945" s="178" t="s">
        <v>1241</v>
      </c>
      <c r="F945" s="178" t="s">
        <v>1242</v>
      </c>
      <c r="G945" s="12"/>
      <c r="H945" s="12"/>
      <c r="I945" s="170"/>
      <c r="J945" s="179">
        <f>BK945</f>
        <v>0</v>
      </c>
      <c r="K945" s="12"/>
      <c r="L945" s="167"/>
      <c r="M945" s="172"/>
      <c r="N945" s="173"/>
      <c r="O945" s="173"/>
      <c r="P945" s="174">
        <f>SUM(P946:P957)</f>
        <v>0</v>
      </c>
      <c r="Q945" s="173"/>
      <c r="R945" s="174">
        <f>SUM(R946:R957)</f>
        <v>0.094507800000000003</v>
      </c>
      <c r="S945" s="173"/>
      <c r="T945" s="175">
        <f>SUM(T946:T957)</f>
        <v>0</v>
      </c>
      <c r="U945" s="12"/>
      <c r="V945" s="12"/>
      <c r="W945" s="12"/>
      <c r="X945" s="12"/>
      <c r="Y945" s="12"/>
      <c r="Z945" s="12"/>
      <c r="AA945" s="12"/>
      <c r="AB945" s="12"/>
      <c r="AC945" s="12"/>
      <c r="AD945" s="12"/>
      <c r="AE945" s="12"/>
      <c r="AR945" s="168" t="s">
        <v>85</v>
      </c>
      <c r="AT945" s="176" t="s">
        <v>74</v>
      </c>
      <c r="AU945" s="176" t="s">
        <v>82</v>
      </c>
      <c r="AY945" s="168" t="s">
        <v>253</v>
      </c>
      <c r="BK945" s="177">
        <f>SUM(BK946:BK957)</f>
        <v>0</v>
      </c>
    </row>
    <row r="946" s="2" customFormat="1" ht="21.75" customHeight="1">
      <c r="A946" s="38"/>
      <c r="B946" s="180"/>
      <c r="C946" s="181" t="s">
        <v>1243</v>
      </c>
      <c r="D946" s="181" t="s">
        <v>258</v>
      </c>
      <c r="E946" s="182" t="s">
        <v>1244</v>
      </c>
      <c r="F946" s="183" t="s">
        <v>1245</v>
      </c>
      <c r="G946" s="184" t="s">
        <v>279</v>
      </c>
      <c r="H946" s="185">
        <v>17.100000000000001</v>
      </c>
      <c r="I946" s="186"/>
      <c r="J946" s="187">
        <f>ROUND(I946*H946,2)</f>
        <v>0</v>
      </c>
      <c r="K946" s="183" t="s">
        <v>262</v>
      </c>
      <c r="L946" s="39"/>
      <c r="M946" s="188" t="s">
        <v>1</v>
      </c>
      <c r="N946" s="189" t="s">
        <v>40</v>
      </c>
      <c r="O946" s="77"/>
      <c r="P946" s="190">
        <f>O946*H946</f>
        <v>0</v>
      </c>
      <c r="Q946" s="190">
        <v>0</v>
      </c>
      <c r="R946" s="190">
        <f>Q946*H946</f>
        <v>0</v>
      </c>
      <c r="S946" s="190">
        <v>0</v>
      </c>
      <c r="T946" s="191">
        <f>S946*H946</f>
        <v>0</v>
      </c>
      <c r="U946" s="38"/>
      <c r="V946" s="38"/>
      <c r="W946" s="38"/>
      <c r="X946" s="38"/>
      <c r="Y946" s="38"/>
      <c r="Z946" s="38"/>
      <c r="AA946" s="38"/>
      <c r="AB946" s="38"/>
      <c r="AC946" s="38"/>
      <c r="AD946" s="38"/>
      <c r="AE946" s="38"/>
      <c r="AR946" s="192" t="s">
        <v>335</v>
      </c>
      <c r="AT946" s="192" t="s">
        <v>258</v>
      </c>
      <c r="AU946" s="192" t="s">
        <v>85</v>
      </c>
      <c r="AY946" s="19" t="s">
        <v>253</v>
      </c>
      <c r="BE946" s="193">
        <f>IF(N946="základní",J946,0)</f>
        <v>0</v>
      </c>
      <c r="BF946" s="193">
        <f>IF(N946="snížená",J946,0)</f>
        <v>0</v>
      </c>
      <c r="BG946" s="193">
        <f>IF(N946="zákl. přenesená",J946,0)</f>
        <v>0</v>
      </c>
      <c r="BH946" s="193">
        <f>IF(N946="sníž. přenesená",J946,0)</f>
        <v>0</v>
      </c>
      <c r="BI946" s="193">
        <f>IF(N946="nulová",J946,0)</f>
        <v>0</v>
      </c>
      <c r="BJ946" s="19" t="s">
        <v>82</v>
      </c>
      <c r="BK946" s="193">
        <f>ROUND(I946*H946,2)</f>
        <v>0</v>
      </c>
      <c r="BL946" s="19" t="s">
        <v>335</v>
      </c>
      <c r="BM946" s="192" t="s">
        <v>1246</v>
      </c>
    </row>
    <row r="947" s="2" customFormat="1" ht="24.15" customHeight="1">
      <c r="A947" s="38"/>
      <c r="B947" s="180"/>
      <c r="C947" s="181" t="s">
        <v>1247</v>
      </c>
      <c r="D947" s="181" t="s">
        <v>258</v>
      </c>
      <c r="E947" s="182" t="s">
        <v>1248</v>
      </c>
      <c r="F947" s="183" t="s">
        <v>1249</v>
      </c>
      <c r="G947" s="184" t="s">
        <v>279</v>
      </c>
      <c r="H947" s="185">
        <v>17.100000000000001</v>
      </c>
      <c r="I947" s="186"/>
      <c r="J947" s="187">
        <f>ROUND(I947*H947,2)</f>
        <v>0</v>
      </c>
      <c r="K947" s="183" t="s">
        <v>262</v>
      </c>
      <c r="L947" s="39"/>
      <c r="M947" s="188" t="s">
        <v>1</v>
      </c>
      <c r="N947" s="189" t="s">
        <v>40</v>
      </c>
      <c r="O947" s="77"/>
      <c r="P947" s="190">
        <f>O947*H947</f>
        <v>0</v>
      </c>
      <c r="Q947" s="190">
        <v>0.0047999999999999996</v>
      </c>
      <c r="R947" s="190">
        <f>Q947*H947</f>
        <v>0.08208</v>
      </c>
      <c r="S947" s="190">
        <v>0</v>
      </c>
      <c r="T947" s="191">
        <f>S947*H947</f>
        <v>0</v>
      </c>
      <c r="U947" s="38"/>
      <c r="V947" s="38"/>
      <c r="W947" s="38"/>
      <c r="X947" s="38"/>
      <c r="Y947" s="38"/>
      <c r="Z947" s="38"/>
      <c r="AA947" s="38"/>
      <c r="AB947" s="38"/>
      <c r="AC947" s="38"/>
      <c r="AD947" s="38"/>
      <c r="AE947" s="38"/>
      <c r="AR947" s="192" t="s">
        <v>335</v>
      </c>
      <c r="AT947" s="192" t="s">
        <v>258</v>
      </c>
      <c r="AU947" s="192" t="s">
        <v>85</v>
      </c>
      <c r="AY947" s="19" t="s">
        <v>253</v>
      </c>
      <c r="BE947" s="193">
        <f>IF(N947="základní",J947,0)</f>
        <v>0</v>
      </c>
      <c r="BF947" s="193">
        <f>IF(N947="snížená",J947,0)</f>
        <v>0</v>
      </c>
      <c r="BG947" s="193">
        <f>IF(N947="zákl. přenesená",J947,0)</f>
        <v>0</v>
      </c>
      <c r="BH947" s="193">
        <f>IF(N947="sníž. přenesená",J947,0)</f>
        <v>0</v>
      </c>
      <c r="BI947" s="193">
        <f>IF(N947="nulová",J947,0)</f>
        <v>0</v>
      </c>
      <c r="BJ947" s="19" t="s">
        <v>82</v>
      </c>
      <c r="BK947" s="193">
        <f>ROUND(I947*H947,2)</f>
        <v>0</v>
      </c>
      <c r="BL947" s="19" t="s">
        <v>335</v>
      </c>
      <c r="BM947" s="192" t="s">
        <v>1250</v>
      </c>
    </row>
    <row r="948" s="13" customFormat="1">
      <c r="A948" s="13"/>
      <c r="B948" s="194"/>
      <c r="C948" s="13"/>
      <c r="D948" s="195" t="s">
        <v>264</v>
      </c>
      <c r="E948" s="196" t="s">
        <v>1</v>
      </c>
      <c r="F948" s="197" t="s">
        <v>265</v>
      </c>
      <c r="G948" s="13"/>
      <c r="H948" s="196" t="s">
        <v>1</v>
      </c>
      <c r="I948" s="198"/>
      <c r="J948" s="13"/>
      <c r="K948" s="13"/>
      <c r="L948" s="194"/>
      <c r="M948" s="199"/>
      <c r="N948" s="200"/>
      <c r="O948" s="200"/>
      <c r="P948" s="200"/>
      <c r="Q948" s="200"/>
      <c r="R948" s="200"/>
      <c r="S948" s="200"/>
      <c r="T948" s="201"/>
      <c r="U948" s="13"/>
      <c r="V948" s="13"/>
      <c r="W948" s="13"/>
      <c r="X948" s="13"/>
      <c r="Y948" s="13"/>
      <c r="Z948" s="13"/>
      <c r="AA948" s="13"/>
      <c r="AB948" s="13"/>
      <c r="AC948" s="13"/>
      <c r="AD948" s="13"/>
      <c r="AE948" s="13"/>
      <c r="AT948" s="196" t="s">
        <v>264</v>
      </c>
      <c r="AU948" s="196" t="s">
        <v>85</v>
      </c>
      <c r="AV948" s="13" t="s">
        <v>82</v>
      </c>
      <c r="AW948" s="13" t="s">
        <v>32</v>
      </c>
      <c r="AX948" s="13" t="s">
        <v>75</v>
      </c>
      <c r="AY948" s="196" t="s">
        <v>253</v>
      </c>
    </row>
    <row r="949" s="13" customFormat="1">
      <c r="A949" s="13"/>
      <c r="B949" s="194"/>
      <c r="C949" s="13"/>
      <c r="D949" s="195" t="s">
        <v>264</v>
      </c>
      <c r="E949" s="196" t="s">
        <v>1</v>
      </c>
      <c r="F949" s="197" t="s">
        <v>266</v>
      </c>
      <c r="G949" s="13"/>
      <c r="H949" s="196" t="s">
        <v>1</v>
      </c>
      <c r="I949" s="198"/>
      <c r="J949" s="13"/>
      <c r="K949" s="13"/>
      <c r="L949" s="194"/>
      <c r="M949" s="199"/>
      <c r="N949" s="200"/>
      <c r="O949" s="200"/>
      <c r="P949" s="200"/>
      <c r="Q949" s="200"/>
      <c r="R949" s="200"/>
      <c r="S949" s="200"/>
      <c r="T949" s="201"/>
      <c r="U949" s="13"/>
      <c r="V949" s="13"/>
      <c r="W949" s="13"/>
      <c r="X949" s="13"/>
      <c r="Y949" s="13"/>
      <c r="Z949" s="13"/>
      <c r="AA949" s="13"/>
      <c r="AB949" s="13"/>
      <c r="AC949" s="13"/>
      <c r="AD949" s="13"/>
      <c r="AE949" s="13"/>
      <c r="AT949" s="196" t="s">
        <v>264</v>
      </c>
      <c r="AU949" s="196" t="s">
        <v>85</v>
      </c>
      <c r="AV949" s="13" t="s">
        <v>82</v>
      </c>
      <c r="AW949" s="13" t="s">
        <v>32</v>
      </c>
      <c r="AX949" s="13" t="s">
        <v>75</v>
      </c>
      <c r="AY949" s="196" t="s">
        <v>253</v>
      </c>
    </row>
    <row r="950" s="14" customFormat="1">
      <c r="A950" s="14"/>
      <c r="B950" s="202"/>
      <c r="C950" s="14"/>
      <c r="D950" s="195" t="s">
        <v>264</v>
      </c>
      <c r="E950" s="203" t="s">
        <v>1</v>
      </c>
      <c r="F950" s="204" t="s">
        <v>302</v>
      </c>
      <c r="G950" s="14"/>
      <c r="H950" s="205">
        <v>17.100000000000001</v>
      </c>
      <c r="I950" s="206"/>
      <c r="J950" s="14"/>
      <c r="K950" s="14"/>
      <c r="L950" s="202"/>
      <c r="M950" s="207"/>
      <c r="N950" s="208"/>
      <c r="O950" s="208"/>
      <c r="P950" s="208"/>
      <c r="Q950" s="208"/>
      <c r="R950" s="208"/>
      <c r="S950" s="208"/>
      <c r="T950" s="209"/>
      <c r="U950" s="14"/>
      <c r="V950" s="14"/>
      <c r="W950" s="14"/>
      <c r="X950" s="14"/>
      <c r="Y950" s="14"/>
      <c r="Z950" s="14"/>
      <c r="AA950" s="14"/>
      <c r="AB950" s="14"/>
      <c r="AC950" s="14"/>
      <c r="AD950" s="14"/>
      <c r="AE950" s="14"/>
      <c r="AT950" s="203" t="s">
        <v>264</v>
      </c>
      <c r="AU950" s="203" t="s">
        <v>85</v>
      </c>
      <c r="AV950" s="14" t="s">
        <v>85</v>
      </c>
      <c r="AW950" s="14" t="s">
        <v>32</v>
      </c>
      <c r="AX950" s="14" t="s">
        <v>75</v>
      </c>
      <c r="AY950" s="203" t="s">
        <v>253</v>
      </c>
    </row>
    <row r="951" s="15" customFormat="1">
      <c r="A951" s="15"/>
      <c r="B951" s="210"/>
      <c r="C951" s="15"/>
      <c r="D951" s="195" t="s">
        <v>264</v>
      </c>
      <c r="E951" s="211" t="s">
        <v>1</v>
      </c>
      <c r="F951" s="212" t="s">
        <v>268</v>
      </c>
      <c r="G951" s="15"/>
      <c r="H951" s="213">
        <v>17.100000000000001</v>
      </c>
      <c r="I951" s="214"/>
      <c r="J951" s="15"/>
      <c r="K951" s="15"/>
      <c r="L951" s="210"/>
      <c r="M951" s="215"/>
      <c r="N951" s="216"/>
      <c r="O951" s="216"/>
      <c r="P951" s="216"/>
      <c r="Q951" s="216"/>
      <c r="R951" s="216"/>
      <c r="S951" s="216"/>
      <c r="T951" s="217"/>
      <c r="U951" s="15"/>
      <c r="V951" s="15"/>
      <c r="W951" s="15"/>
      <c r="X951" s="15"/>
      <c r="Y951" s="15"/>
      <c r="Z951" s="15"/>
      <c r="AA951" s="15"/>
      <c r="AB951" s="15"/>
      <c r="AC951" s="15"/>
      <c r="AD951" s="15"/>
      <c r="AE951" s="15"/>
      <c r="AT951" s="211" t="s">
        <v>264</v>
      </c>
      <c r="AU951" s="211" t="s">
        <v>85</v>
      </c>
      <c r="AV951" s="15" t="s">
        <v>109</v>
      </c>
      <c r="AW951" s="15" t="s">
        <v>32</v>
      </c>
      <c r="AX951" s="15" t="s">
        <v>82</v>
      </c>
      <c r="AY951" s="211" t="s">
        <v>253</v>
      </c>
    </row>
    <row r="952" s="2" customFormat="1" ht="33" customHeight="1">
      <c r="A952" s="38"/>
      <c r="B952" s="180"/>
      <c r="C952" s="181" t="s">
        <v>1251</v>
      </c>
      <c r="D952" s="181" t="s">
        <v>258</v>
      </c>
      <c r="E952" s="182" t="s">
        <v>1252</v>
      </c>
      <c r="F952" s="183" t="s">
        <v>1253</v>
      </c>
      <c r="G952" s="184" t="s">
        <v>279</v>
      </c>
      <c r="H952" s="185">
        <v>18.829999999999998</v>
      </c>
      <c r="I952" s="186"/>
      <c r="J952" s="187">
        <f>ROUND(I952*H952,2)</f>
        <v>0</v>
      </c>
      <c r="K952" s="183" t="s">
        <v>1</v>
      </c>
      <c r="L952" s="39"/>
      <c r="M952" s="188" t="s">
        <v>1</v>
      </c>
      <c r="N952" s="189" t="s">
        <v>40</v>
      </c>
      <c r="O952" s="77"/>
      <c r="P952" s="190">
        <f>O952*H952</f>
        <v>0</v>
      </c>
      <c r="Q952" s="190">
        <v>0.00066</v>
      </c>
      <c r="R952" s="190">
        <f>Q952*H952</f>
        <v>0.012427799999999999</v>
      </c>
      <c r="S952" s="190">
        <v>0</v>
      </c>
      <c r="T952" s="191">
        <f>S952*H952</f>
        <v>0</v>
      </c>
      <c r="U952" s="38"/>
      <c r="V952" s="38"/>
      <c r="W952" s="38"/>
      <c r="X952" s="38"/>
      <c r="Y952" s="38"/>
      <c r="Z952" s="38"/>
      <c r="AA952" s="38"/>
      <c r="AB952" s="38"/>
      <c r="AC952" s="38"/>
      <c r="AD952" s="38"/>
      <c r="AE952" s="38"/>
      <c r="AR952" s="192" t="s">
        <v>335</v>
      </c>
      <c r="AT952" s="192" t="s">
        <v>258</v>
      </c>
      <c r="AU952" s="192" t="s">
        <v>85</v>
      </c>
      <c r="AY952" s="19" t="s">
        <v>253</v>
      </c>
      <c r="BE952" s="193">
        <f>IF(N952="základní",J952,0)</f>
        <v>0</v>
      </c>
      <c r="BF952" s="193">
        <f>IF(N952="snížená",J952,0)</f>
        <v>0</v>
      </c>
      <c r="BG952" s="193">
        <f>IF(N952="zákl. přenesená",J952,0)</f>
        <v>0</v>
      </c>
      <c r="BH952" s="193">
        <f>IF(N952="sníž. přenesená",J952,0)</f>
        <v>0</v>
      </c>
      <c r="BI952" s="193">
        <f>IF(N952="nulová",J952,0)</f>
        <v>0</v>
      </c>
      <c r="BJ952" s="19" t="s">
        <v>82</v>
      </c>
      <c r="BK952" s="193">
        <f>ROUND(I952*H952,2)</f>
        <v>0</v>
      </c>
      <c r="BL952" s="19" t="s">
        <v>335</v>
      </c>
      <c r="BM952" s="192" t="s">
        <v>1254</v>
      </c>
    </row>
    <row r="953" s="13" customFormat="1">
      <c r="A953" s="13"/>
      <c r="B953" s="194"/>
      <c r="C953" s="13"/>
      <c r="D953" s="195" t="s">
        <v>264</v>
      </c>
      <c r="E953" s="196" t="s">
        <v>1</v>
      </c>
      <c r="F953" s="197" t="s">
        <v>265</v>
      </c>
      <c r="G953" s="13"/>
      <c r="H953" s="196" t="s">
        <v>1</v>
      </c>
      <c r="I953" s="198"/>
      <c r="J953" s="13"/>
      <c r="K953" s="13"/>
      <c r="L953" s="194"/>
      <c r="M953" s="199"/>
      <c r="N953" s="200"/>
      <c r="O953" s="200"/>
      <c r="P953" s="200"/>
      <c r="Q953" s="200"/>
      <c r="R953" s="200"/>
      <c r="S953" s="200"/>
      <c r="T953" s="201"/>
      <c r="U953" s="13"/>
      <c r="V953" s="13"/>
      <c r="W953" s="13"/>
      <c r="X953" s="13"/>
      <c r="Y953" s="13"/>
      <c r="Z953" s="13"/>
      <c r="AA953" s="13"/>
      <c r="AB953" s="13"/>
      <c r="AC953" s="13"/>
      <c r="AD953" s="13"/>
      <c r="AE953" s="13"/>
      <c r="AT953" s="196" t="s">
        <v>264</v>
      </c>
      <c r="AU953" s="196" t="s">
        <v>85</v>
      </c>
      <c r="AV953" s="13" t="s">
        <v>82</v>
      </c>
      <c r="AW953" s="13" t="s">
        <v>32</v>
      </c>
      <c r="AX953" s="13" t="s">
        <v>75</v>
      </c>
      <c r="AY953" s="196" t="s">
        <v>253</v>
      </c>
    </row>
    <row r="954" s="13" customFormat="1">
      <c r="A954" s="13"/>
      <c r="B954" s="194"/>
      <c r="C954" s="13"/>
      <c r="D954" s="195" t="s">
        <v>264</v>
      </c>
      <c r="E954" s="196" t="s">
        <v>1</v>
      </c>
      <c r="F954" s="197" t="s">
        <v>266</v>
      </c>
      <c r="G954" s="13"/>
      <c r="H954" s="196" t="s">
        <v>1</v>
      </c>
      <c r="I954" s="198"/>
      <c r="J954" s="13"/>
      <c r="K954" s="13"/>
      <c r="L954" s="194"/>
      <c r="M954" s="199"/>
      <c r="N954" s="200"/>
      <c r="O954" s="200"/>
      <c r="P954" s="200"/>
      <c r="Q954" s="200"/>
      <c r="R954" s="200"/>
      <c r="S954" s="200"/>
      <c r="T954" s="201"/>
      <c r="U954" s="13"/>
      <c r="V954" s="13"/>
      <c r="W954" s="13"/>
      <c r="X954" s="13"/>
      <c r="Y954" s="13"/>
      <c r="Z954" s="13"/>
      <c r="AA954" s="13"/>
      <c r="AB954" s="13"/>
      <c r="AC954" s="13"/>
      <c r="AD954" s="13"/>
      <c r="AE954" s="13"/>
      <c r="AT954" s="196" t="s">
        <v>264</v>
      </c>
      <c r="AU954" s="196" t="s">
        <v>85</v>
      </c>
      <c r="AV954" s="13" t="s">
        <v>82</v>
      </c>
      <c r="AW954" s="13" t="s">
        <v>32</v>
      </c>
      <c r="AX954" s="13" t="s">
        <v>75</v>
      </c>
      <c r="AY954" s="196" t="s">
        <v>253</v>
      </c>
    </row>
    <row r="955" s="14" customFormat="1">
      <c r="A955" s="14"/>
      <c r="B955" s="202"/>
      <c r="C955" s="14"/>
      <c r="D955" s="195" t="s">
        <v>264</v>
      </c>
      <c r="E955" s="203" t="s">
        <v>1</v>
      </c>
      <c r="F955" s="204" t="s">
        <v>1255</v>
      </c>
      <c r="G955" s="14"/>
      <c r="H955" s="205">
        <v>17.100000000000001</v>
      </c>
      <c r="I955" s="206"/>
      <c r="J955" s="14"/>
      <c r="K955" s="14"/>
      <c r="L955" s="202"/>
      <c r="M955" s="207"/>
      <c r="N955" s="208"/>
      <c r="O955" s="208"/>
      <c r="P955" s="208"/>
      <c r="Q955" s="208"/>
      <c r="R955" s="208"/>
      <c r="S955" s="208"/>
      <c r="T955" s="209"/>
      <c r="U955" s="14"/>
      <c r="V955" s="14"/>
      <c r="W955" s="14"/>
      <c r="X955" s="14"/>
      <c r="Y955" s="14"/>
      <c r="Z955" s="14"/>
      <c r="AA955" s="14"/>
      <c r="AB955" s="14"/>
      <c r="AC955" s="14"/>
      <c r="AD955" s="14"/>
      <c r="AE955" s="14"/>
      <c r="AT955" s="203" t="s">
        <v>264</v>
      </c>
      <c r="AU955" s="203" t="s">
        <v>85</v>
      </c>
      <c r="AV955" s="14" t="s">
        <v>85</v>
      </c>
      <c r="AW955" s="14" t="s">
        <v>32</v>
      </c>
      <c r="AX955" s="14" t="s">
        <v>75</v>
      </c>
      <c r="AY955" s="203" t="s">
        <v>253</v>
      </c>
    </row>
    <row r="956" s="14" customFormat="1">
      <c r="A956" s="14"/>
      <c r="B956" s="202"/>
      <c r="C956" s="14"/>
      <c r="D956" s="195" t="s">
        <v>264</v>
      </c>
      <c r="E956" s="203" t="s">
        <v>1</v>
      </c>
      <c r="F956" s="204" t="s">
        <v>1256</v>
      </c>
      <c r="G956" s="14"/>
      <c r="H956" s="205">
        <v>1.73</v>
      </c>
      <c r="I956" s="206"/>
      <c r="J956" s="14"/>
      <c r="K956" s="14"/>
      <c r="L956" s="202"/>
      <c r="M956" s="207"/>
      <c r="N956" s="208"/>
      <c r="O956" s="208"/>
      <c r="P956" s="208"/>
      <c r="Q956" s="208"/>
      <c r="R956" s="208"/>
      <c r="S956" s="208"/>
      <c r="T956" s="209"/>
      <c r="U956" s="14"/>
      <c r="V956" s="14"/>
      <c r="W956" s="14"/>
      <c r="X956" s="14"/>
      <c r="Y956" s="14"/>
      <c r="Z956" s="14"/>
      <c r="AA956" s="14"/>
      <c r="AB956" s="14"/>
      <c r="AC956" s="14"/>
      <c r="AD956" s="14"/>
      <c r="AE956" s="14"/>
      <c r="AT956" s="203" t="s">
        <v>264</v>
      </c>
      <c r="AU956" s="203" t="s">
        <v>85</v>
      </c>
      <c r="AV956" s="14" t="s">
        <v>85</v>
      </c>
      <c r="AW956" s="14" t="s">
        <v>32</v>
      </c>
      <c r="AX956" s="14" t="s">
        <v>75</v>
      </c>
      <c r="AY956" s="203" t="s">
        <v>253</v>
      </c>
    </row>
    <row r="957" s="15" customFormat="1">
      <c r="A957" s="15"/>
      <c r="B957" s="210"/>
      <c r="C957" s="15"/>
      <c r="D957" s="195" t="s">
        <v>264</v>
      </c>
      <c r="E957" s="211" t="s">
        <v>1</v>
      </c>
      <c r="F957" s="212" t="s">
        <v>268</v>
      </c>
      <c r="G957" s="15"/>
      <c r="H957" s="213">
        <v>18.830000000000002</v>
      </c>
      <c r="I957" s="214"/>
      <c r="J957" s="15"/>
      <c r="K957" s="15"/>
      <c r="L957" s="210"/>
      <c r="M957" s="215"/>
      <c r="N957" s="216"/>
      <c r="O957" s="216"/>
      <c r="P957" s="216"/>
      <c r="Q957" s="216"/>
      <c r="R957" s="216"/>
      <c r="S957" s="216"/>
      <c r="T957" s="217"/>
      <c r="U957" s="15"/>
      <c r="V957" s="15"/>
      <c r="W957" s="15"/>
      <c r="X957" s="15"/>
      <c r="Y957" s="15"/>
      <c r="Z957" s="15"/>
      <c r="AA957" s="15"/>
      <c r="AB957" s="15"/>
      <c r="AC957" s="15"/>
      <c r="AD957" s="15"/>
      <c r="AE957" s="15"/>
      <c r="AT957" s="211" t="s">
        <v>264</v>
      </c>
      <c r="AU957" s="211" t="s">
        <v>85</v>
      </c>
      <c r="AV957" s="15" t="s">
        <v>109</v>
      </c>
      <c r="AW957" s="15" t="s">
        <v>32</v>
      </c>
      <c r="AX957" s="15" t="s">
        <v>82</v>
      </c>
      <c r="AY957" s="211" t="s">
        <v>253</v>
      </c>
    </row>
    <row r="958" s="12" customFormat="1" ht="22.8" customHeight="1">
      <c r="A958" s="12"/>
      <c r="B958" s="167"/>
      <c r="C958" s="12"/>
      <c r="D958" s="168" t="s">
        <v>74</v>
      </c>
      <c r="E958" s="178" t="s">
        <v>1257</v>
      </c>
      <c r="F958" s="178" t="s">
        <v>1258</v>
      </c>
      <c r="G958" s="12"/>
      <c r="H958" s="12"/>
      <c r="I958" s="170"/>
      <c r="J958" s="179">
        <f>BK958</f>
        <v>0</v>
      </c>
      <c r="K958" s="12"/>
      <c r="L958" s="167"/>
      <c r="M958" s="172"/>
      <c r="N958" s="173"/>
      <c r="O958" s="173"/>
      <c r="P958" s="174">
        <f>SUM(P959:P1041)</f>
        <v>0</v>
      </c>
      <c r="Q958" s="173"/>
      <c r="R958" s="174">
        <f>SUM(R959:R1041)</f>
        <v>2.1796020199999999</v>
      </c>
      <c r="S958" s="173"/>
      <c r="T958" s="175">
        <f>SUM(T959:T1041)</f>
        <v>0</v>
      </c>
      <c r="U958" s="12"/>
      <c r="V958" s="12"/>
      <c r="W958" s="12"/>
      <c r="X958" s="12"/>
      <c r="Y958" s="12"/>
      <c r="Z958" s="12"/>
      <c r="AA958" s="12"/>
      <c r="AB958" s="12"/>
      <c r="AC958" s="12"/>
      <c r="AD958" s="12"/>
      <c r="AE958" s="12"/>
      <c r="AR958" s="168" t="s">
        <v>85</v>
      </c>
      <c r="AT958" s="176" t="s">
        <v>74</v>
      </c>
      <c r="AU958" s="176" t="s">
        <v>82</v>
      </c>
      <c r="AY958" s="168" t="s">
        <v>253</v>
      </c>
      <c r="BK958" s="177">
        <f>SUM(BK959:BK1041)</f>
        <v>0</v>
      </c>
    </row>
    <row r="959" s="2" customFormat="1" ht="24.15" customHeight="1">
      <c r="A959" s="38"/>
      <c r="B959" s="180"/>
      <c r="C959" s="181" t="s">
        <v>1259</v>
      </c>
      <c r="D959" s="181" t="s">
        <v>258</v>
      </c>
      <c r="E959" s="182" t="s">
        <v>1260</v>
      </c>
      <c r="F959" s="183" t="s">
        <v>1261</v>
      </c>
      <c r="G959" s="184" t="s">
        <v>279</v>
      </c>
      <c r="H959" s="185">
        <v>4690.6970000000001</v>
      </c>
      <c r="I959" s="186"/>
      <c r="J959" s="187">
        <f>ROUND(I959*H959,2)</f>
        <v>0</v>
      </c>
      <c r="K959" s="183" t="s">
        <v>262</v>
      </c>
      <c r="L959" s="39"/>
      <c r="M959" s="188" t="s">
        <v>1</v>
      </c>
      <c r="N959" s="189" t="s">
        <v>40</v>
      </c>
      <c r="O959" s="77"/>
      <c r="P959" s="190">
        <f>O959*H959</f>
        <v>0</v>
      </c>
      <c r="Q959" s="190">
        <v>0.00020000000000000001</v>
      </c>
      <c r="R959" s="190">
        <f>Q959*H959</f>
        <v>0.93813940000000007</v>
      </c>
      <c r="S959" s="190">
        <v>0</v>
      </c>
      <c r="T959" s="191">
        <f>S959*H959</f>
        <v>0</v>
      </c>
      <c r="U959" s="38"/>
      <c r="V959" s="38"/>
      <c r="W959" s="38"/>
      <c r="X959" s="38"/>
      <c r="Y959" s="38"/>
      <c r="Z959" s="38"/>
      <c r="AA959" s="38"/>
      <c r="AB959" s="38"/>
      <c r="AC959" s="38"/>
      <c r="AD959" s="38"/>
      <c r="AE959" s="38"/>
      <c r="AR959" s="192" t="s">
        <v>335</v>
      </c>
      <c r="AT959" s="192" t="s">
        <v>258</v>
      </c>
      <c r="AU959" s="192" t="s">
        <v>85</v>
      </c>
      <c r="AY959" s="19" t="s">
        <v>253</v>
      </c>
      <c r="BE959" s="193">
        <f>IF(N959="základní",J959,0)</f>
        <v>0</v>
      </c>
      <c r="BF959" s="193">
        <f>IF(N959="snížená",J959,0)</f>
        <v>0</v>
      </c>
      <c r="BG959" s="193">
        <f>IF(N959="zákl. přenesená",J959,0)</f>
        <v>0</v>
      </c>
      <c r="BH959" s="193">
        <f>IF(N959="sníž. přenesená",J959,0)</f>
        <v>0</v>
      </c>
      <c r="BI959" s="193">
        <f>IF(N959="nulová",J959,0)</f>
        <v>0</v>
      </c>
      <c r="BJ959" s="19" t="s">
        <v>82</v>
      </c>
      <c r="BK959" s="193">
        <f>ROUND(I959*H959,2)</f>
        <v>0</v>
      </c>
      <c r="BL959" s="19" t="s">
        <v>335</v>
      </c>
      <c r="BM959" s="192" t="s">
        <v>1262</v>
      </c>
    </row>
    <row r="960" s="2" customFormat="1" ht="33" customHeight="1">
      <c r="A960" s="38"/>
      <c r="B960" s="180"/>
      <c r="C960" s="181" t="s">
        <v>1263</v>
      </c>
      <c r="D960" s="181" t="s">
        <v>258</v>
      </c>
      <c r="E960" s="182" t="s">
        <v>1264</v>
      </c>
      <c r="F960" s="183" t="s">
        <v>1265</v>
      </c>
      <c r="G960" s="184" t="s">
        <v>279</v>
      </c>
      <c r="H960" s="185">
        <v>4690.6970000000001</v>
      </c>
      <c r="I960" s="186"/>
      <c r="J960" s="187">
        <f>ROUND(I960*H960,2)</f>
        <v>0</v>
      </c>
      <c r="K960" s="183" t="s">
        <v>262</v>
      </c>
      <c r="L960" s="39"/>
      <c r="M960" s="188" t="s">
        <v>1</v>
      </c>
      <c r="N960" s="189" t="s">
        <v>40</v>
      </c>
      <c r="O960" s="77"/>
      <c r="P960" s="190">
        <f>O960*H960</f>
        <v>0</v>
      </c>
      <c r="Q960" s="190">
        <v>0.00025999999999999998</v>
      </c>
      <c r="R960" s="190">
        <f>Q960*H960</f>
        <v>1.21958122</v>
      </c>
      <c r="S960" s="190">
        <v>0</v>
      </c>
      <c r="T960" s="191">
        <f>S960*H960</f>
        <v>0</v>
      </c>
      <c r="U960" s="38"/>
      <c r="V960" s="38"/>
      <c r="W960" s="38"/>
      <c r="X960" s="38"/>
      <c r="Y960" s="38"/>
      <c r="Z960" s="38"/>
      <c r="AA960" s="38"/>
      <c r="AB960" s="38"/>
      <c r="AC960" s="38"/>
      <c r="AD960" s="38"/>
      <c r="AE960" s="38"/>
      <c r="AR960" s="192" t="s">
        <v>335</v>
      </c>
      <c r="AT960" s="192" t="s">
        <v>258</v>
      </c>
      <c r="AU960" s="192" t="s">
        <v>85</v>
      </c>
      <c r="AY960" s="19" t="s">
        <v>253</v>
      </c>
      <c r="BE960" s="193">
        <f>IF(N960="základní",J960,0)</f>
        <v>0</v>
      </c>
      <c r="BF960" s="193">
        <f>IF(N960="snížená",J960,0)</f>
        <v>0</v>
      </c>
      <c r="BG960" s="193">
        <f>IF(N960="zákl. přenesená",J960,0)</f>
        <v>0</v>
      </c>
      <c r="BH960" s="193">
        <f>IF(N960="sníž. přenesená",J960,0)</f>
        <v>0</v>
      </c>
      <c r="BI960" s="193">
        <f>IF(N960="nulová",J960,0)</f>
        <v>0</v>
      </c>
      <c r="BJ960" s="19" t="s">
        <v>82</v>
      </c>
      <c r="BK960" s="193">
        <f>ROUND(I960*H960,2)</f>
        <v>0</v>
      </c>
      <c r="BL960" s="19" t="s">
        <v>335</v>
      </c>
      <c r="BM960" s="192" t="s">
        <v>1266</v>
      </c>
    </row>
    <row r="961" s="13" customFormat="1">
      <c r="A961" s="13"/>
      <c r="B961" s="194"/>
      <c r="C961" s="13"/>
      <c r="D961" s="195" t="s">
        <v>264</v>
      </c>
      <c r="E961" s="196" t="s">
        <v>1</v>
      </c>
      <c r="F961" s="197" t="s">
        <v>1267</v>
      </c>
      <c r="G961" s="13"/>
      <c r="H961" s="196" t="s">
        <v>1</v>
      </c>
      <c r="I961" s="198"/>
      <c r="J961" s="13"/>
      <c r="K961" s="13"/>
      <c r="L961" s="194"/>
      <c r="M961" s="199"/>
      <c r="N961" s="200"/>
      <c r="O961" s="200"/>
      <c r="P961" s="200"/>
      <c r="Q961" s="200"/>
      <c r="R961" s="200"/>
      <c r="S961" s="200"/>
      <c r="T961" s="201"/>
      <c r="U961" s="13"/>
      <c r="V961" s="13"/>
      <c r="W961" s="13"/>
      <c r="X961" s="13"/>
      <c r="Y961" s="13"/>
      <c r="Z961" s="13"/>
      <c r="AA961" s="13"/>
      <c r="AB961" s="13"/>
      <c r="AC961" s="13"/>
      <c r="AD961" s="13"/>
      <c r="AE961" s="13"/>
      <c r="AT961" s="196" t="s">
        <v>264</v>
      </c>
      <c r="AU961" s="196" t="s">
        <v>85</v>
      </c>
      <c r="AV961" s="13" t="s">
        <v>82</v>
      </c>
      <c r="AW961" s="13" t="s">
        <v>32</v>
      </c>
      <c r="AX961" s="13" t="s">
        <v>75</v>
      </c>
      <c r="AY961" s="196" t="s">
        <v>253</v>
      </c>
    </row>
    <row r="962" s="14" customFormat="1">
      <c r="A962" s="14"/>
      <c r="B962" s="202"/>
      <c r="C962" s="14"/>
      <c r="D962" s="195" t="s">
        <v>264</v>
      </c>
      <c r="E962" s="203" t="s">
        <v>1</v>
      </c>
      <c r="F962" s="204" t="s">
        <v>1268</v>
      </c>
      <c r="G962" s="14"/>
      <c r="H962" s="205">
        <v>502.26799999999997</v>
      </c>
      <c r="I962" s="206"/>
      <c r="J962" s="14"/>
      <c r="K962" s="14"/>
      <c r="L962" s="202"/>
      <c r="M962" s="207"/>
      <c r="N962" s="208"/>
      <c r="O962" s="208"/>
      <c r="P962" s="208"/>
      <c r="Q962" s="208"/>
      <c r="R962" s="208"/>
      <c r="S962" s="208"/>
      <c r="T962" s="209"/>
      <c r="U962" s="14"/>
      <c r="V962" s="14"/>
      <c r="W962" s="14"/>
      <c r="X962" s="14"/>
      <c r="Y962" s="14"/>
      <c r="Z962" s="14"/>
      <c r="AA962" s="14"/>
      <c r="AB962" s="14"/>
      <c r="AC962" s="14"/>
      <c r="AD962" s="14"/>
      <c r="AE962" s="14"/>
      <c r="AT962" s="203" t="s">
        <v>264</v>
      </c>
      <c r="AU962" s="203" t="s">
        <v>85</v>
      </c>
      <c r="AV962" s="14" t="s">
        <v>85</v>
      </c>
      <c r="AW962" s="14" t="s">
        <v>32</v>
      </c>
      <c r="AX962" s="14" t="s">
        <v>75</v>
      </c>
      <c r="AY962" s="203" t="s">
        <v>253</v>
      </c>
    </row>
    <row r="963" s="14" customFormat="1">
      <c r="A963" s="14"/>
      <c r="B963" s="202"/>
      <c r="C963" s="14"/>
      <c r="D963" s="195" t="s">
        <v>264</v>
      </c>
      <c r="E963" s="203" t="s">
        <v>1</v>
      </c>
      <c r="F963" s="204" t="s">
        <v>1269</v>
      </c>
      <c r="G963" s="14"/>
      <c r="H963" s="205">
        <v>38.636000000000003</v>
      </c>
      <c r="I963" s="206"/>
      <c r="J963" s="14"/>
      <c r="K963" s="14"/>
      <c r="L963" s="202"/>
      <c r="M963" s="207"/>
      <c r="N963" s="208"/>
      <c r="O963" s="208"/>
      <c r="P963" s="208"/>
      <c r="Q963" s="208"/>
      <c r="R963" s="208"/>
      <c r="S963" s="208"/>
      <c r="T963" s="209"/>
      <c r="U963" s="14"/>
      <c r="V963" s="14"/>
      <c r="W963" s="14"/>
      <c r="X963" s="14"/>
      <c r="Y963" s="14"/>
      <c r="Z963" s="14"/>
      <c r="AA963" s="14"/>
      <c r="AB963" s="14"/>
      <c r="AC963" s="14"/>
      <c r="AD963" s="14"/>
      <c r="AE963" s="14"/>
      <c r="AT963" s="203" t="s">
        <v>264</v>
      </c>
      <c r="AU963" s="203" t="s">
        <v>85</v>
      </c>
      <c r="AV963" s="14" t="s">
        <v>85</v>
      </c>
      <c r="AW963" s="14" t="s">
        <v>32</v>
      </c>
      <c r="AX963" s="14" t="s">
        <v>75</v>
      </c>
      <c r="AY963" s="203" t="s">
        <v>253</v>
      </c>
    </row>
    <row r="964" s="14" customFormat="1">
      <c r="A964" s="14"/>
      <c r="B964" s="202"/>
      <c r="C964" s="14"/>
      <c r="D964" s="195" t="s">
        <v>264</v>
      </c>
      <c r="E964" s="203" t="s">
        <v>1</v>
      </c>
      <c r="F964" s="204" t="s">
        <v>1270</v>
      </c>
      <c r="G964" s="14"/>
      <c r="H964" s="205">
        <v>57.954000000000001</v>
      </c>
      <c r="I964" s="206"/>
      <c r="J964" s="14"/>
      <c r="K964" s="14"/>
      <c r="L964" s="202"/>
      <c r="M964" s="207"/>
      <c r="N964" s="208"/>
      <c r="O964" s="208"/>
      <c r="P964" s="208"/>
      <c r="Q964" s="208"/>
      <c r="R964" s="208"/>
      <c r="S964" s="208"/>
      <c r="T964" s="209"/>
      <c r="U964" s="14"/>
      <c r="V964" s="14"/>
      <c r="W964" s="14"/>
      <c r="X964" s="14"/>
      <c r="Y964" s="14"/>
      <c r="Z964" s="14"/>
      <c r="AA964" s="14"/>
      <c r="AB964" s="14"/>
      <c r="AC964" s="14"/>
      <c r="AD964" s="14"/>
      <c r="AE964" s="14"/>
      <c r="AT964" s="203" t="s">
        <v>264</v>
      </c>
      <c r="AU964" s="203" t="s">
        <v>85</v>
      </c>
      <c r="AV964" s="14" t="s">
        <v>85</v>
      </c>
      <c r="AW964" s="14" t="s">
        <v>32</v>
      </c>
      <c r="AX964" s="14" t="s">
        <v>75</v>
      </c>
      <c r="AY964" s="203" t="s">
        <v>253</v>
      </c>
    </row>
    <row r="965" s="14" customFormat="1">
      <c r="A965" s="14"/>
      <c r="B965" s="202"/>
      <c r="C965" s="14"/>
      <c r="D965" s="195" t="s">
        <v>264</v>
      </c>
      <c r="E965" s="203" t="s">
        <v>1</v>
      </c>
      <c r="F965" s="204" t="s">
        <v>1271</v>
      </c>
      <c r="G965" s="14"/>
      <c r="H965" s="205">
        <v>50.896000000000001</v>
      </c>
      <c r="I965" s="206"/>
      <c r="J965" s="14"/>
      <c r="K965" s="14"/>
      <c r="L965" s="202"/>
      <c r="M965" s="207"/>
      <c r="N965" s="208"/>
      <c r="O965" s="208"/>
      <c r="P965" s="208"/>
      <c r="Q965" s="208"/>
      <c r="R965" s="208"/>
      <c r="S965" s="208"/>
      <c r="T965" s="209"/>
      <c r="U965" s="14"/>
      <c r="V965" s="14"/>
      <c r="W965" s="14"/>
      <c r="X965" s="14"/>
      <c r="Y965" s="14"/>
      <c r="Z965" s="14"/>
      <c r="AA965" s="14"/>
      <c r="AB965" s="14"/>
      <c r="AC965" s="14"/>
      <c r="AD965" s="14"/>
      <c r="AE965" s="14"/>
      <c r="AT965" s="203" t="s">
        <v>264</v>
      </c>
      <c r="AU965" s="203" t="s">
        <v>85</v>
      </c>
      <c r="AV965" s="14" t="s">
        <v>85</v>
      </c>
      <c r="AW965" s="14" t="s">
        <v>32</v>
      </c>
      <c r="AX965" s="14" t="s">
        <v>75</v>
      </c>
      <c r="AY965" s="203" t="s">
        <v>253</v>
      </c>
    </row>
    <row r="966" s="14" customFormat="1">
      <c r="A966" s="14"/>
      <c r="B966" s="202"/>
      <c r="C966" s="14"/>
      <c r="D966" s="195" t="s">
        <v>264</v>
      </c>
      <c r="E966" s="203" t="s">
        <v>1</v>
      </c>
      <c r="F966" s="204" t="s">
        <v>1272</v>
      </c>
      <c r="G966" s="14"/>
      <c r="H966" s="205">
        <v>63.155000000000001</v>
      </c>
      <c r="I966" s="206"/>
      <c r="J966" s="14"/>
      <c r="K966" s="14"/>
      <c r="L966" s="202"/>
      <c r="M966" s="207"/>
      <c r="N966" s="208"/>
      <c r="O966" s="208"/>
      <c r="P966" s="208"/>
      <c r="Q966" s="208"/>
      <c r="R966" s="208"/>
      <c r="S966" s="208"/>
      <c r="T966" s="209"/>
      <c r="U966" s="14"/>
      <c r="V966" s="14"/>
      <c r="W966" s="14"/>
      <c r="X966" s="14"/>
      <c r="Y966" s="14"/>
      <c r="Z966" s="14"/>
      <c r="AA966" s="14"/>
      <c r="AB966" s="14"/>
      <c r="AC966" s="14"/>
      <c r="AD966" s="14"/>
      <c r="AE966" s="14"/>
      <c r="AT966" s="203" t="s">
        <v>264</v>
      </c>
      <c r="AU966" s="203" t="s">
        <v>85</v>
      </c>
      <c r="AV966" s="14" t="s">
        <v>85</v>
      </c>
      <c r="AW966" s="14" t="s">
        <v>32</v>
      </c>
      <c r="AX966" s="14" t="s">
        <v>75</v>
      </c>
      <c r="AY966" s="203" t="s">
        <v>253</v>
      </c>
    </row>
    <row r="967" s="14" customFormat="1">
      <c r="A967" s="14"/>
      <c r="B967" s="202"/>
      <c r="C967" s="14"/>
      <c r="D967" s="195" t="s">
        <v>264</v>
      </c>
      <c r="E967" s="203" t="s">
        <v>1</v>
      </c>
      <c r="F967" s="204" t="s">
        <v>1273</v>
      </c>
      <c r="G967" s="14"/>
      <c r="H967" s="205">
        <v>72.257000000000005</v>
      </c>
      <c r="I967" s="206"/>
      <c r="J967" s="14"/>
      <c r="K967" s="14"/>
      <c r="L967" s="202"/>
      <c r="M967" s="207"/>
      <c r="N967" s="208"/>
      <c r="O967" s="208"/>
      <c r="P967" s="208"/>
      <c r="Q967" s="208"/>
      <c r="R967" s="208"/>
      <c r="S967" s="208"/>
      <c r="T967" s="209"/>
      <c r="U967" s="14"/>
      <c r="V967" s="14"/>
      <c r="W967" s="14"/>
      <c r="X967" s="14"/>
      <c r="Y967" s="14"/>
      <c r="Z967" s="14"/>
      <c r="AA967" s="14"/>
      <c r="AB967" s="14"/>
      <c r="AC967" s="14"/>
      <c r="AD967" s="14"/>
      <c r="AE967" s="14"/>
      <c r="AT967" s="203" t="s">
        <v>264</v>
      </c>
      <c r="AU967" s="203" t="s">
        <v>85</v>
      </c>
      <c r="AV967" s="14" t="s">
        <v>85</v>
      </c>
      <c r="AW967" s="14" t="s">
        <v>32</v>
      </c>
      <c r="AX967" s="14" t="s">
        <v>75</v>
      </c>
      <c r="AY967" s="203" t="s">
        <v>253</v>
      </c>
    </row>
    <row r="968" s="14" customFormat="1">
      <c r="A968" s="14"/>
      <c r="B968" s="202"/>
      <c r="C968" s="14"/>
      <c r="D968" s="195" t="s">
        <v>264</v>
      </c>
      <c r="E968" s="203" t="s">
        <v>1</v>
      </c>
      <c r="F968" s="204" t="s">
        <v>1274</v>
      </c>
      <c r="G968" s="14"/>
      <c r="H968" s="205">
        <v>279.108</v>
      </c>
      <c r="I968" s="206"/>
      <c r="J968" s="14"/>
      <c r="K968" s="14"/>
      <c r="L968" s="202"/>
      <c r="M968" s="207"/>
      <c r="N968" s="208"/>
      <c r="O968" s="208"/>
      <c r="P968" s="208"/>
      <c r="Q968" s="208"/>
      <c r="R968" s="208"/>
      <c r="S968" s="208"/>
      <c r="T968" s="209"/>
      <c r="U968" s="14"/>
      <c r="V968" s="14"/>
      <c r="W968" s="14"/>
      <c r="X968" s="14"/>
      <c r="Y968" s="14"/>
      <c r="Z968" s="14"/>
      <c r="AA968" s="14"/>
      <c r="AB968" s="14"/>
      <c r="AC968" s="14"/>
      <c r="AD968" s="14"/>
      <c r="AE968" s="14"/>
      <c r="AT968" s="203" t="s">
        <v>264</v>
      </c>
      <c r="AU968" s="203" t="s">
        <v>85</v>
      </c>
      <c r="AV968" s="14" t="s">
        <v>85</v>
      </c>
      <c r="AW968" s="14" t="s">
        <v>32</v>
      </c>
      <c r="AX968" s="14" t="s">
        <v>75</v>
      </c>
      <c r="AY968" s="203" t="s">
        <v>253</v>
      </c>
    </row>
    <row r="969" s="14" customFormat="1">
      <c r="A969" s="14"/>
      <c r="B969" s="202"/>
      <c r="C969" s="14"/>
      <c r="D969" s="195" t="s">
        <v>264</v>
      </c>
      <c r="E969" s="203" t="s">
        <v>1</v>
      </c>
      <c r="F969" s="204" t="s">
        <v>1275</v>
      </c>
      <c r="G969" s="14"/>
      <c r="H969" s="205">
        <v>123.301</v>
      </c>
      <c r="I969" s="206"/>
      <c r="J969" s="14"/>
      <c r="K969" s="14"/>
      <c r="L969" s="202"/>
      <c r="M969" s="207"/>
      <c r="N969" s="208"/>
      <c r="O969" s="208"/>
      <c r="P969" s="208"/>
      <c r="Q969" s="208"/>
      <c r="R969" s="208"/>
      <c r="S969" s="208"/>
      <c r="T969" s="209"/>
      <c r="U969" s="14"/>
      <c r="V969" s="14"/>
      <c r="W969" s="14"/>
      <c r="X969" s="14"/>
      <c r="Y969" s="14"/>
      <c r="Z969" s="14"/>
      <c r="AA969" s="14"/>
      <c r="AB969" s="14"/>
      <c r="AC969" s="14"/>
      <c r="AD969" s="14"/>
      <c r="AE969" s="14"/>
      <c r="AT969" s="203" t="s">
        <v>264</v>
      </c>
      <c r="AU969" s="203" t="s">
        <v>85</v>
      </c>
      <c r="AV969" s="14" t="s">
        <v>85</v>
      </c>
      <c r="AW969" s="14" t="s">
        <v>32</v>
      </c>
      <c r="AX969" s="14" t="s">
        <v>75</v>
      </c>
      <c r="AY969" s="203" t="s">
        <v>253</v>
      </c>
    </row>
    <row r="970" s="14" customFormat="1">
      <c r="A970" s="14"/>
      <c r="B970" s="202"/>
      <c r="C970" s="14"/>
      <c r="D970" s="195" t="s">
        <v>264</v>
      </c>
      <c r="E970" s="203" t="s">
        <v>1</v>
      </c>
      <c r="F970" s="204" t="s">
        <v>1276</v>
      </c>
      <c r="G970" s="14"/>
      <c r="H970" s="205">
        <v>79.352000000000004</v>
      </c>
      <c r="I970" s="206"/>
      <c r="J970" s="14"/>
      <c r="K970" s="14"/>
      <c r="L970" s="202"/>
      <c r="M970" s="207"/>
      <c r="N970" s="208"/>
      <c r="O970" s="208"/>
      <c r="P970" s="208"/>
      <c r="Q970" s="208"/>
      <c r="R970" s="208"/>
      <c r="S970" s="208"/>
      <c r="T970" s="209"/>
      <c r="U970" s="14"/>
      <c r="V970" s="14"/>
      <c r="W970" s="14"/>
      <c r="X970" s="14"/>
      <c r="Y970" s="14"/>
      <c r="Z970" s="14"/>
      <c r="AA970" s="14"/>
      <c r="AB970" s="14"/>
      <c r="AC970" s="14"/>
      <c r="AD970" s="14"/>
      <c r="AE970" s="14"/>
      <c r="AT970" s="203" t="s">
        <v>264</v>
      </c>
      <c r="AU970" s="203" t="s">
        <v>85</v>
      </c>
      <c r="AV970" s="14" t="s">
        <v>85</v>
      </c>
      <c r="AW970" s="14" t="s">
        <v>32</v>
      </c>
      <c r="AX970" s="14" t="s">
        <v>75</v>
      </c>
      <c r="AY970" s="203" t="s">
        <v>253</v>
      </c>
    </row>
    <row r="971" s="14" customFormat="1">
      <c r="A971" s="14"/>
      <c r="B971" s="202"/>
      <c r="C971" s="14"/>
      <c r="D971" s="195" t="s">
        <v>264</v>
      </c>
      <c r="E971" s="203" t="s">
        <v>1</v>
      </c>
      <c r="F971" s="204" t="s">
        <v>1277</v>
      </c>
      <c r="G971" s="14"/>
      <c r="H971" s="205">
        <v>71.847999999999999</v>
      </c>
      <c r="I971" s="206"/>
      <c r="J971" s="14"/>
      <c r="K971" s="14"/>
      <c r="L971" s="202"/>
      <c r="M971" s="207"/>
      <c r="N971" s="208"/>
      <c r="O971" s="208"/>
      <c r="P971" s="208"/>
      <c r="Q971" s="208"/>
      <c r="R971" s="208"/>
      <c r="S971" s="208"/>
      <c r="T971" s="209"/>
      <c r="U971" s="14"/>
      <c r="V971" s="14"/>
      <c r="W971" s="14"/>
      <c r="X971" s="14"/>
      <c r="Y971" s="14"/>
      <c r="Z971" s="14"/>
      <c r="AA971" s="14"/>
      <c r="AB971" s="14"/>
      <c r="AC971" s="14"/>
      <c r="AD971" s="14"/>
      <c r="AE971" s="14"/>
      <c r="AT971" s="203" t="s">
        <v>264</v>
      </c>
      <c r="AU971" s="203" t="s">
        <v>85</v>
      </c>
      <c r="AV971" s="14" t="s">
        <v>85</v>
      </c>
      <c r="AW971" s="14" t="s">
        <v>32</v>
      </c>
      <c r="AX971" s="14" t="s">
        <v>75</v>
      </c>
      <c r="AY971" s="203" t="s">
        <v>253</v>
      </c>
    </row>
    <row r="972" s="14" customFormat="1">
      <c r="A972" s="14"/>
      <c r="B972" s="202"/>
      <c r="C972" s="14"/>
      <c r="D972" s="195" t="s">
        <v>264</v>
      </c>
      <c r="E972" s="203" t="s">
        <v>1</v>
      </c>
      <c r="F972" s="204" t="s">
        <v>1278</v>
      </c>
      <c r="G972" s="14"/>
      <c r="H972" s="205">
        <v>61.668999999999997</v>
      </c>
      <c r="I972" s="206"/>
      <c r="J972" s="14"/>
      <c r="K972" s="14"/>
      <c r="L972" s="202"/>
      <c r="M972" s="207"/>
      <c r="N972" s="208"/>
      <c r="O972" s="208"/>
      <c r="P972" s="208"/>
      <c r="Q972" s="208"/>
      <c r="R972" s="208"/>
      <c r="S972" s="208"/>
      <c r="T972" s="209"/>
      <c r="U972" s="14"/>
      <c r="V972" s="14"/>
      <c r="W972" s="14"/>
      <c r="X972" s="14"/>
      <c r="Y972" s="14"/>
      <c r="Z972" s="14"/>
      <c r="AA972" s="14"/>
      <c r="AB972" s="14"/>
      <c r="AC972" s="14"/>
      <c r="AD972" s="14"/>
      <c r="AE972" s="14"/>
      <c r="AT972" s="203" t="s">
        <v>264</v>
      </c>
      <c r="AU972" s="203" t="s">
        <v>85</v>
      </c>
      <c r="AV972" s="14" t="s">
        <v>85</v>
      </c>
      <c r="AW972" s="14" t="s">
        <v>32</v>
      </c>
      <c r="AX972" s="14" t="s">
        <v>75</v>
      </c>
      <c r="AY972" s="203" t="s">
        <v>253</v>
      </c>
    </row>
    <row r="973" s="14" customFormat="1">
      <c r="A973" s="14"/>
      <c r="B973" s="202"/>
      <c r="C973" s="14"/>
      <c r="D973" s="195" t="s">
        <v>264</v>
      </c>
      <c r="E973" s="203" t="s">
        <v>1</v>
      </c>
      <c r="F973" s="204" t="s">
        <v>1279</v>
      </c>
      <c r="G973" s="14"/>
      <c r="H973" s="205">
        <v>111.37600000000001</v>
      </c>
      <c r="I973" s="206"/>
      <c r="J973" s="14"/>
      <c r="K973" s="14"/>
      <c r="L973" s="202"/>
      <c r="M973" s="207"/>
      <c r="N973" s="208"/>
      <c r="O973" s="208"/>
      <c r="P973" s="208"/>
      <c r="Q973" s="208"/>
      <c r="R973" s="208"/>
      <c r="S973" s="208"/>
      <c r="T973" s="209"/>
      <c r="U973" s="14"/>
      <c r="V973" s="14"/>
      <c r="W973" s="14"/>
      <c r="X973" s="14"/>
      <c r="Y973" s="14"/>
      <c r="Z973" s="14"/>
      <c r="AA973" s="14"/>
      <c r="AB973" s="14"/>
      <c r="AC973" s="14"/>
      <c r="AD973" s="14"/>
      <c r="AE973" s="14"/>
      <c r="AT973" s="203" t="s">
        <v>264</v>
      </c>
      <c r="AU973" s="203" t="s">
        <v>85</v>
      </c>
      <c r="AV973" s="14" t="s">
        <v>85</v>
      </c>
      <c r="AW973" s="14" t="s">
        <v>32</v>
      </c>
      <c r="AX973" s="14" t="s">
        <v>75</v>
      </c>
      <c r="AY973" s="203" t="s">
        <v>253</v>
      </c>
    </row>
    <row r="974" s="14" customFormat="1">
      <c r="A974" s="14"/>
      <c r="B974" s="202"/>
      <c r="C974" s="14"/>
      <c r="D974" s="195" t="s">
        <v>264</v>
      </c>
      <c r="E974" s="203" t="s">
        <v>1</v>
      </c>
      <c r="F974" s="204" t="s">
        <v>1280</v>
      </c>
      <c r="G974" s="14"/>
      <c r="H974" s="205">
        <v>76.602999999999994</v>
      </c>
      <c r="I974" s="206"/>
      <c r="J974" s="14"/>
      <c r="K974" s="14"/>
      <c r="L974" s="202"/>
      <c r="M974" s="207"/>
      <c r="N974" s="208"/>
      <c r="O974" s="208"/>
      <c r="P974" s="208"/>
      <c r="Q974" s="208"/>
      <c r="R974" s="208"/>
      <c r="S974" s="208"/>
      <c r="T974" s="209"/>
      <c r="U974" s="14"/>
      <c r="V974" s="14"/>
      <c r="W974" s="14"/>
      <c r="X974" s="14"/>
      <c r="Y974" s="14"/>
      <c r="Z974" s="14"/>
      <c r="AA974" s="14"/>
      <c r="AB974" s="14"/>
      <c r="AC974" s="14"/>
      <c r="AD974" s="14"/>
      <c r="AE974" s="14"/>
      <c r="AT974" s="203" t="s">
        <v>264</v>
      </c>
      <c r="AU974" s="203" t="s">
        <v>85</v>
      </c>
      <c r="AV974" s="14" t="s">
        <v>85</v>
      </c>
      <c r="AW974" s="14" t="s">
        <v>32</v>
      </c>
      <c r="AX974" s="14" t="s">
        <v>75</v>
      </c>
      <c r="AY974" s="203" t="s">
        <v>253</v>
      </c>
    </row>
    <row r="975" s="14" customFormat="1">
      <c r="A975" s="14"/>
      <c r="B975" s="202"/>
      <c r="C975" s="14"/>
      <c r="D975" s="195" t="s">
        <v>264</v>
      </c>
      <c r="E975" s="203" t="s">
        <v>1</v>
      </c>
      <c r="F975" s="204" t="s">
        <v>1281</v>
      </c>
      <c r="G975" s="14"/>
      <c r="H975" s="205">
        <v>83.030000000000001</v>
      </c>
      <c r="I975" s="206"/>
      <c r="J975" s="14"/>
      <c r="K975" s="14"/>
      <c r="L975" s="202"/>
      <c r="M975" s="207"/>
      <c r="N975" s="208"/>
      <c r="O975" s="208"/>
      <c r="P975" s="208"/>
      <c r="Q975" s="208"/>
      <c r="R975" s="208"/>
      <c r="S975" s="208"/>
      <c r="T975" s="209"/>
      <c r="U975" s="14"/>
      <c r="V975" s="14"/>
      <c r="W975" s="14"/>
      <c r="X975" s="14"/>
      <c r="Y975" s="14"/>
      <c r="Z975" s="14"/>
      <c r="AA975" s="14"/>
      <c r="AB975" s="14"/>
      <c r="AC975" s="14"/>
      <c r="AD975" s="14"/>
      <c r="AE975" s="14"/>
      <c r="AT975" s="203" t="s">
        <v>264</v>
      </c>
      <c r="AU975" s="203" t="s">
        <v>85</v>
      </c>
      <c r="AV975" s="14" t="s">
        <v>85</v>
      </c>
      <c r="AW975" s="14" t="s">
        <v>32</v>
      </c>
      <c r="AX975" s="14" t="s">
        <v>75</v>
      </c>
      <c r="AY975" s="203" t="s">
        <v>253</v>
      </c>
    </row>
    <row r="976" s="14" customFormat="1">
      <c r="A976" s="14"/>
      <c r="B976" s="202"/>
      <c r="C976" s="14"/>
      <c r="D976" s="195" t="s">
        <v>264</v>
      </c>
      <c r="E976" s="203" t="s">
        <v>1</v>
      </c>
      <c r="F976" s="204" t="s">
        <v>1282</v>
      </c>
      <c r="G976" s="14"/>
      <c r="H976" s="205">
        <v>54.871000000000002</v>
      </c>
      <c r="I976" s="206"/>
      <c r="J976" s="14"/>
      <c r="K976" s="14"/>
      <c r="L976" s="202"/>
      <c r="M976" s="207"/>
      <c r="N976" s="208"/>
      <c r="O976" s="208"/>
      <c r="P976" s="208"/>
      <c r="Q976" s="208"/>
      <c r="R976" s="208"/>
      <c r="S976" s="208"/>
      <c r="T976" s="209"/>
      <c r="U976" s="14"/>
      <c r="V976" s="14"/>
      <c r="W976" s="14"/>
      <c r="X976" s="14"/>
      <c r="Y976" s="14"/>
      <c r="Z976" s="14"/>
      <c r="AA976" s="14"/>
      <c r="AB976" s="14"/>
      <c r="AC976" s="14"/>
      <c r="AD976" s="14"/>
      <c r="AE976" s="14"/>
      <c r="AT976" s="203" t="s">
        <v>264</v>
      </c>
      <c r="AU976" s="203" t="s">
        <v>85</v>
      </c>
      <c r="AV976" s="14" t="s">
        <v>85</v>
      </c>
      <c r="AW976" s="14" t="s">
        <v>32</v>
      </c>
      <c r="AX976" s="14" t="s">
        <v>75</v>
      </c>
      <c r="AY976" s="203" t="s">
        <v>253</v>
      </c>
    </row>
    <row r="977" s="14" customFormat="1">
      <c r="A977" s="14"/>
      <c r="B977" s="202"/>
      <c r="C977" s="14"/>
      <c r="D977" s="195" t="s">
        <v>264</v>
      </c>
      <c r="E977" s="203" t="s">
        <v>1</v>
      </c>
      <c r="F977" s="204" t="s">
        <v>1283</v>
      </c>
      <c r="G977" s="14"/>
      <c r="H977" s="205">
        <v>56.468000000000004</v>
      </c>
      <c r="I977" s="206"/>
      <c r="J977" s="14"/>
      <c r="K977" s="14"/>
      <c r="L977" s="202"/>
      <c r="M977" s="207"/>
      <c r="N977" s="208"/>
      <c r="O977" s="208"/>
      <c r="P977" s="208"/>
      <c r="Q977" s="208"/>
      <c r="R977" s="208"/>
      <c r="S977" s="208"/>
      <c r="T977" s="209"/>
      <c r="U977" s="14"/>
      <c r="V977" s="14"/>
      <c r="W977" s="14"/>
      <c r="X977" s="14"/>
      <c r="Y977" s="14"/>
      <c r="Z977" s="14"/>
      <c r="AA977" s="14"/>
      <c r="AB977" s="14"/>
      <c r="AC977" s="14"/>
      <c r="AD977" s="14"/>
      <c r="AE977" s="14"/>
      <c r="AT977" s="203" t="s">
        <v>264</v>
      </c>
      <c r="AU977" s="203" t="s">
        <v>85</v>
      </c>
      <c r="AV977" s="14" t="s">
        <v>85</v>
      </c>
      <c r="AW977" s="14" t="s">
        <v>32</v>
      </c>
      <c r="AX977" s="14" t="s">
        <v>75</v>
      </c>
      <c r="AY977" s="203" t="s">
        <v>253</v>
      </c>
    </row>
    <row r="978" s="14" customFormat="1">
      <c r="A978" s="14"/>
      <c r="B978" s="202"/>
      <c r="C978" s="14"/>
      <c r="D978" s="195" t="s">
        <v>264</v>
      </c>
      <c r="E978" s="203" t="s">
        <v>1</v>
      </c>
      <c r="F978" s="204" t="s">
        <v>1284</v>
      </c>
      <c r="G978" s="14"/>
      <c r="H978" s="205">
        <v>90.200000000000003</v>
      </c>
      <c r="I978" s="206"/>
      <c r="J978" s="14"/>
      <c r="K978" s="14"/>
      <c r="L978" s="202"/>
      <c r="M978" s="207"/>
      <c r="N978" s="208"/>
      <c r="O978" s="208"/>
      <c r="P978" s="208"/>
      <c r="Q978" s="208"/>
      <c r="R978" s="208"/>
      <c r="S978" s="208"/>
      <c r="T978" s="209"/>
      <c r="U978" s="14"/>
      <c r="V978" s="14"/>
      <c r="W978" s="14"/>
      <c r="X978" s="14"/>
      <c r="Y978" s="14"/>
      <c r="Z978" s="14"/>
      <c r="AA978" s="14"/>
      <c r="AB978" s="14"/>
      <c r="AC978" s="14"/>
      <c r="AD978" s="14"/>
      <c r="AE978" s="14"/>
      <c r="AT978" s="203" t="s">
        <v>264</v>
      </c>
      <c r="AU978" s="203" t="s">
        <v>85</v>
      </c>
      <c r="AV978" s="14" t="s">
        <v>85</v>
      </c>
      <c r="AW978" s="14" t="s">
        <v>32</v>
      </c>
      <c r="AX978" s="14" t="s">
        <v>75</v>
      </c>
      <c r="AY978" s="203" t="s">
        <v>253</v>
      </c>
    </row>
    <row r="979" s="14" customFormat="1">
      <c r="A979" s="14"/>
      <c r="B979" s="202"/>
      <c r="C979" s="14"/>
      <c r="D979" s="195" t="s">
        <v>264</v>
      </c>
      <c r="E979" s="203" t="s">
        <v>1</v>
      </c>
      <c r="F979" s="204" t="s">
        <v>1285</v>
      </c>
      <c r="G979" s="14"/>
      <c r="H979" s="205">
        <v>50.710000000000001</v>
      </c>
      <c r="I979" s="206"/>
      <c r="J979" s="14"/>
      <c r="K979" s="14"/>
      <c r="L979" s="202"/>
      <c r="M979" s="207"/>
      <c r="N979" s="208"/>
      <c r="O979" s="208"/>
      <c r="P979" s="208"/>
      <c r="Q979" s="208"/>
      <c r="R979" s="208"/>
      <c r="S979" s="208"/>
      <c r="T979" s="209"/>
      <c r="U979" s="14"/>
      <c r="V979" s="14"/>
      <c r="W979" s="14"/>
      <c r="X979" s="14"/>
      <c r="Y979" s="14"/>
      <c r="Z979" s="14"/>
      <c r="AA979" s="14"/>
      <c r="AB979" s="14"/>
      <c r="AC979" s="14"/>
      <c r="AD979" s="14"/>
      <c r="AE979" s="14"/>
      <c r="AT979" s="203" t="s">
        <v>264</v>
      </c>
      <c r="AU979" s="203" t="s">
        <v>85</v>
      </c>
      <c r="AV979" s="14" t="s">
        <v>85</v>
      </c>
      <c r="AW979" s="14" t="s">
        <v>32</v>
      </c>
      <c r="AX979" s="14" t="s">
        <v>75</v>
      </c>
      <c r="AY979" s="203" t="s">
        <v>253</v>
      </c>
    </row>
    <row r="980" s="14" customFormat="1">
      <c r="A980" s="14"/>
      <c r="B980" s="202"/>
      <c r="C980" s="14"/>
      <c r="D980" s="195" t="s">
        <v>264</v>
      </c>
      <c r="E980" s="203" t="s">
        <v>1</v>
      </c>
      <c r="F980" s="204" t="s">
        <v>1286</v>
      </c>
      <c r="G980" s="14"/>
      <c r="H980" s="205">
        <v>46.994999999999997</v>
      </c>
      <c r="I980" s="206"/>
      <c r="J980" s="14"/>
      <c r="K980" s="14"/>
      <c r="L980" s="202"/>
      <c r="M980" s="207"/>
      <c r="N980" s="208"/>
      <c r="O980" s="208"/>
      <c r="P980" s="208"/>
      <c r="Q980" s="208"/>
      <c r="R980" s="208"/>
      <c r="S980" s="208"/>
      <c r="T980" s="209"/>
      <c r="U980" s="14"/>
      <c r="V980" s="14"/>
      <c r="W980" s="14"/>
      <c r="X980" s="14"/>
      <c r="Y980" s="14"/>
      <c r="Z980" s="14"/>
      <c r="AA980" s="14"/>
      <c r="AB980" s="14"/>
      <c r="AC980" s="14"/>
      <c r="AD980" s="14"/>
      <c r="AE980" s="14"/>
      <c r="AT980" s="203" t="s">
        <v>264</v>
      </c>
      <c r="AU980" s="203" t="s">
        <v>85</v>
      </c>
      <c r="AV980" s="14" t="s">
        <v>85</v>
      </c>
      <c r="AW980" s="14" t="s">
        <v>32</v>
      </c>
      <c r="AX980" s="14" t="s">
        <v>75</v>
      </c>
      <c r="AY980" s="203" t="s">
        <v>253</v>
      </c>
    </row>
    <row r="981" s="14" customFormat="1">
      <c r="A981" s="14"/>
      <c r="B981" s="202"/>
      <c r="C981" s="14"/>
      <c r="D981" s="195" t="s">
        <v>264</v>
      </c>
      <c r="E981" s="203" t="s">
        <v>1</v>
      </c>
      <c r="F981" s="204" t="s">
        <v>1287</v>
      </c>
      <c r="G981" s="14"/>
      <c r="H981" s="205">
        <v>85.816999999999993</v>
      </c>
      <c r="I981" s="206"/>
      <c r="J981" s="14"/>
      <c r="K981" s="14"/>
      <c r="L981" s="202"/>
      <c r="M981" s="207"/>
      <c r="N981" s="208"/>
      <c r="O981" s="208"/>
      <c r="P981" s="208"/>
      <c r="Q981" s="208"/>
      <c r="R981" s="208"/>
      <c r="S981" s="208"/>
      <c r="T981" s="209"/>
      <c r="U981" s="14"/>
      <c r="V981" s="14"/>
      <c r="W981" s="14"/>
      <c r="X981" s="14"/>
      <c r="Y981" s="14"/>
      <c r="Z981" s="14"/>
      <c r="AA981" s="14"/>
      <c r="AB981" s="14"/>
      <c r="AC981" s="14"/>
      <c r="AD981" s="14"/>
      <c r="AE981" s="14"/>
      <c r="AT981" s="203" t="s">
        <v>264</v>
      </c>
      <c r="AU981" s="203" t="s">
        <v>85</v>
      </c>
      <c r="AV981" s="14" t="s">
        <v>85</v>
      </c>
      <c r="AW981" s="14" t="s">
        <v>32</v>
      </c>
      <c r="AX981" s="14" t="s">
        <v>75</v>
      </c>
      <c r="AY981" s="203" t="s">
        <v>253</v>
      </c>
    </row>
    <row r="982" s="14" customFormat="1">
      <c r="A982" s="14"/>
      <c r="B982" s="202"/>
      <c r="C982" s="14"/>
      <c r="D982" s="195" t="s">
        <v>264</v>
      </c>
      <c r="E982" s="203" t="s">
        <v>1</v>
      </c>
      <c r="F982" s="204" t="s">
        <v>1288</v>
      </c>
      <c r="G982" s="14"/>
      <c r="H982" s="205">
        <v>58.326000000000001</v>
      </c>
      <c r="I982" s="206"/>
      <c r="J982" s="14"/>
      <c r="K982" s="14"/>
      <c r="L982" s="202"/>
      <c r="M982" s="207"/>
      <c r="N982" s="208"/>
      <c r="O982" s="208"/>
      <c r="P982" s="208"/>
      <c r="Q982" s="208"/>
      <c r="R982" s="208"/>
      <c r="S982" s="208"/>
      <c r="T982" s="209"/>
      <c r="U982" s="14"/>
      <c r="V982" s="14"/>
      <c r="W982" s="14"/>
      <c r="X982" s="14"/>
      <c r="Y982" s="14"/>
      <c r="Z982" s="14"/>
      <c r="AA982" s="14"/>
      <c r="AB982" s="14"/>
      <c r="AC982" s="14"/>
      <c r="AD982" s="14"/>
      <c r="AE982" s="14"/>
      <c r="AT982" s="203" t="s">
        <v>264</v>
      </c>
      <c r="AU982" s="203" t="s">
        <v>85</v>
      </c>
      <c r="AV982" s="14" t="s">
        <v>85</v>
      </c>
      <c r="AW982" s="14" t="s">
        <v>32</v>
      </c>
      <c r="AX982" s="14" t="s">
        <v>75</v>
      </c>
      <c r="AY982" s="203" t="s">
        <v>253</v>
      </c>
    </row>
    <row r="983" s="14" customFormat="1">
      <c r="A983" s="14"/>
      <c r="B983" s="202"/>
      <c r="C983" s="14"/>
      <c r="D983" s="195" t="s">
        <v>264</v>
      </c>
      <c r="E983" s="203" t="s">
        <v>1</v>
      </c>
      <c r="F983" s="204" t="s">
        <v>1289</v>
      </c>
      <c r="G983" s="14"/>
      <c r="H983" s="205">
        <v>56.840000000000003</v>
      </c>
      <c r="I983" s="206"/>
      <c r="J983" s="14"/>
      <c r="K983" s="14"/>
      <c r="L983" s="202"/>
      <c r="M983" s="207"/>
      <c r="N983" s="208"/>
      <c r="O983" s="208"/>
      <c r="P983" s="208"/>
      <c r="Q983" s="208"/>
      <c r="R983" s="208"/>
      <c r="S983" s="208"/>
      <c r="T983" s="209"/>
      <c r="U983" s="14"/>
      <c r="V983" s="14"/>
      <c r="W983" s="14"/>
      <c r="X983" s="14"/>
      <c r="Y983" s="14"/>
      <c r="Z983" s="14"/>
      <c r="AA983" s="14"/>
      <c r="AB983" s="14"/>
      <c r="AC983" s="14"/>
      <c r="AD983" s="14"/>
      <c r="AE983" s="14"/>
      <c r="AT983" s="203" t="s">
        <v>264</v>
      </c>
      <c r="AU983" s="203" t="s">
        <v>85</v>
      </c>
      <c r="AV983" s="14" t="s">
        <v>85</v>
      </c>
      <c r="AW983" s="14" t="s">
        <v>32</v>
      </c>
      <c r="AX983" s="14" t="s">
        <v>75</v>
      </c>
      <c r="AY983" s="203" t="s">
        <v>253</v>
      </c>
    </row>
    <row r="984" s="14" customFormat="1">
      <c r="A984" s="14"/>
      <c r="B984" s="202"/>
      <c r="C984" s="14"/>
      <c r="D984" s="195" t="s">
        <v>264</v>
      </c>
      <c r="E984" s="203" t="s">
        <v>1</v>
      </c>
      <c r="F984" s="204" t="s">
        <v>1290</v>
      </c>
      <c r="G984" s="14"/>
      <c r="H984" s="205">
        <v>22.847000000000001</v>
      </c>
      <c r="I984" s="206"/>
      <c r="J984" s="14"/>
      <c r="K984" s="14"/>
      <c r="L984" s="202"/>
      <c r="M984" s="207"/>
      <c r="N984" s="208"/>
      <c r="O984" s="208"/>
      <c r="P984" s="208"/>
      <c r="Q984" s="208"/>
      <c r="R984" s="208"/>
      <c r="S984" s="208"/>
      <c r="T984" s="209"/>
      <c r="U984" s="14"/>
      <c r="V984" s="14"/>
      <c r="W984" s="14"/>
      <c r="X984" s="14"/>
      <c r="Y984" s="14"/>
      <c r="Z984" s="14"/>
      <c r="AA984" s="14"/>
      <c r="AB984" s="14"/>
      <c r="AC984" s="14"/>
      <c r="AD984" s="14"/>
      <c r="AE984" s="14"/>
      <c r="AT984" s="203" t="s">
        <v>264</v>
      </c>
      <c r="AU984" s="203" t="s">
        <v>85</v>
      </c>
      <c r="AV984" s="14" t="s">
        <v>85</v>
      </c>
      <c r="AW984" s="14" t="s">
        <v>32</v>
      </c>
      <c r="AX984" s="14" t="s">
        <v>75</v>
      </c>
      <c r="AY984" s="203" t="s">
        <v>253</v>
      </c>
    </row>
    <row r="985" s="14" customFormat="1">
      <c r="A985" s="14"/>
      <c r="B985" s="202"/>
      <c r="C985" s="14"/>
      <c r="D985" s="195" t="s">
        <v>264</v>
      </c>
      <c r="E985" s="203" t="s">
        <v>1</v>
      </c>
      <c r="F985" s="204" t="s">
        <v>1291</v>
      </c>
      <c r="G985" s="14"/>
      <c r="H985" s="205">
        <v>19.504000000000001</v>
      </c>
      <c r="I985" s="206"/>
      <c r="J985" s="14"/>
      <c r="K985" s="14"/>
      <c r="L985" s="202"/>
      <c r="M985" s="207"/>
      <c r="N985" s="208"/>
      <c r="O985" s="208"/>
      <c r="P985" s="208"/>
      <c r="Q985" s="208"/>
      <c r="R985" s="208"/>
      <c r="S985" s="208"/>
      <c r="T985" s="209"/>
      <c r="U985" s="14"/>
      <c r="V985" s="14"/>
      <c r="W985" s="14"/>
      <c r="X985" s="14"/>
      <c r="Y985" s="14"/>
      <c r="Z985" s="14"/>
      <c r="AA985" s="14"/>
      <c r="AB985" s="14"/>
      <c r="AC985" s="14"/>
      <c r="AD985" s="14"/>
      <c r="AE985" s="14"/>
      <c r="AT985" s="203" t="s">
        <v>264</v>
      </c>
      <c r="AU985" s="203" t="s">
        <v>85</v>
      </c>
      <c r="AV985" s="14" t="s">
        <v>85</v>
      </c>
      <c r="AW985" s="14" t="s">
        <v>32</v>
      </c>
      <c r="AX985" s="14" t="s">
        <v>75</v>
      </c>
      <c r="AY985" s="203" t="s">
        <v>253</v>
      </c>
    </row>
    <row r="986" s="14" customFormat="1">
      <c r="A986" s="14"/>
      <c r="B986" s="202"/>
      <c r="C986" s="14"/>
      <c r="D986" s="195" t="s">
        <v>264</v>
      </c>
      <c r="E986" s="203" t="s">
        <v>1</v>
      </c>
      <c r="F986" s="204" t="s">
        <v>1292</v>
      </c>
      <c r="G986" s="14"/>
      <c r="H986" s="205">
        <v>22.847000000000001</v>
      </c>
      <c r="I986" s="206"/>
      <c r="J986" s="14"/>
      <c r="K986" s="14"/>
      <c r="L986" s="202"/>
      <c r="M986" s="207"/>
      <c r="N986" s="208"/>
      <c r="O986" s="208"/>
      <c r="P986" s="208"/>
      <c r="Q986" s="208"/>
      <c r="R986" s="208"/>
      <c r="S986" s="208"/>
      <c r="T986" s="209"/>
      <c r="U986" s="14"/>
      <c r="V986" s="14"/>
      <c r="W986" s="14"/>
      <c r="X986" s="14"/>
      <c r="Y986" s="14"/>
      <c r="Z986" s="14"/>
      <c r="AA986" s="14"/>
      <c r="AB986" s="14"/>
      <c r="AC986" s="14"/>
      <c r="AD986" s="14"/>
      <c r="AE986" s="14"/>
      <c r="AT986" s="203" t="s">
        <v>264</v>
      </c>
      <c r="AU986" s="203" t="s">
        <v>85</v>
      </c>
      <c r="AV986" s="14" t="s">
        <v>85</v>
      </c>
      <c r="AW986" s="14" t="s">
        <v>32</v>
      </c>
      <c r="AX986" s="14" t="s">
        <v>75</v>
      </c>
      <c r="AY986" s="203" t="s">
        <v>253</v>
      </c>
    </row>
    <row r="987" s="14" customFormat="1">
      <c r="A987" s="14"/>
      <c r="B987" s="202"/>
      <c r="C987" s="14"/>
      <c r="D987" s="195" t="s">
        <v>264</v>
      </c>
      <c r="E987" s="203" t="s">
        <v>1</v>
      </c>
      <c r="F987" s="204" t="s">
        <v>1293</v>
      </c>
      <c r="G987" s="14"/>
      <c r="H987" s="205">
        <v>19.504000000000001</v>
      </c>
      <c r="I987" s="206"/>
      <c r="J987" s="14"/>
      <c r="K987" s="14"/>
      <c r="L987" s="202"/>
      <c r="M987" s="207"/>
      <c r="N987" s="208"/>
      <c r="O987" s="208"/>
      <c r="P987" s="208"/>
      <c r="Q987" s="208"/>
      <c r="R987" s="208"/>
      <c r="S987" s="208"/>
      <c r="T987" s="209"/>
      <c r="U987" s="14"/>
      <c r="V987" s="14"/>
      <c r="W987" s="14"/>
      <c r="X987" s="14"/>
      <c r="Y987" s="14"/>
      <c r="Z987" s="14"/>
      <c r="AA987" s="14"/>
      <c r="AB987" s="14"/>
      <c r="AC987" s="14"/>
      <c r="AD987" s="14"/>
      <c r="AE987" s="14"/>
      <c r="AT987" s="203" t="s">
        <v>264</v>
      </c>
      <c r="AU987" s="203" t="s">
        <v>85</v>
      </c>
      <c r="AV987" s="14" t="s">
        <v>85</v>
      </c>
      <c r="AW987" s="14" t="s">
        <v>32</v>
      </c>
      <c r="AX987" s="14" t="s">
        <v>75</v>
      </c>
      <c r="AY987" s="203" t="s">
        <v>253</v>
      </c>
    </row>
    <row r="988" s="14" customFormat="1">
      <c r="A988" s="14"/>
      <c r="B988" s="202"/>
      <c r="C988" s="14"/>
      <c r="D988" s="195" t="s">
        <v>264</v>
      </c>
      <c r="E988" s="203" t="s">
        <v>1</v>
      </c>
      <c r="F988" s="204" t="s">
        <v>1294</v>
      </c>
      <c r="G988" s="14"/>
      <c r="H988" s="205">
        <v>22.103999999999999</v>
      </c>
      <c r="I988" s="206"/>
      <c r="J988" s="14"/>
      <c r="K988" s="14"/>
      <c r="L988" s="202"/>
      <c r="M988" s="207"/>
      <c r="N988" s="208"/>
      <c r="O988" s="208"/>
      <c r="P988" s="208"/>
      <c r="Q988" s="208"/>
      <c r="R988" s="208"/>
      <c r="S988" s="208"/>
      <c r="T988" s="209"/>
      <c r="U988" s="14"/>
      <c r="V988" s="14"/>
      <c r="W988" s="14"/>
      <c r="X988" s="14"/>
      <c r="Y988" s="14"/>
      <c r="Z988" s="14"/>
      <c r="AA988" s="14"/>
      <c r="AB988" s="14"/>
      <c r="AC988" s="14"/>
      <c r="AD988" s="14"/>
      <c r="AE988" s="14"/>
      <c r="AT988" s="203" t="s">
        <v>264</v>
      </c>
      <c r="AU988" s="203" t="s">
        <v>85</v>
      </c>
      <c r="AV988" s="14" t="s">
        <v>85</v>
      </c>
      <c r="AW988" s="14" t="s">
        <v>32</v>
      </c>
      <c r="AX988" s="14" t="s">
        <v>75</v>
      </c>
      <c r="AY988" s="203" t="s">
        <v>253</v>
      </c>
    </row>
    <row r="989" s="14" customFormat="1">
      <c r="A989" s="14"/>
      <c r="B989" s="202"/>
      <c r="C989" s="14"/>
      <c r="D989" s="195" t="s">
        <v>264</v>
      </c>
      <c r="E989" s="203" t="s">
        <v>1</v>
      </c>
      <c r="F989" s="204" t="s">
        <v>1295</v>
      </c>
      <c r="G989" s="14"/>
      <c r="H989" s="205">
        <v>22.847000000000001</v>
      </c>
      <c r="I989" s="206"/>
      <c r="J989" s="14"/>
      <c r="K989" s="14"/>
      <c r="L989" s="202"/>
      <c r="M989" s="207"/>
      <c r="N989" s="208"/>
      <c r="O989" s="208"/>
      <c r="P989" s="208"/>
      <c r="Q989" s="208"/>
      <c r="R989" s="208"/>
      <c r="S989" s="208"/>
      <c r="T989" s="209"/>
      <c r="U989" s="14"/>
      <c r="V989" s="14"/>
      <c r="W989" s="14"/>
      <c r="X989" s="14"/>
      <c r="Y989" s="14"/>
      <c r="Z989" s="14"/>
      <c r="AA989" s="14"/>
      <c r="AB989" s="14"/>
      <c r="AC989" s="14"/>
      <c r="AD989" s="14"/>
      <c r="AE989" s="14"/>
      <c r="AT989" s="203" t="s">
        <v>264</v>
      </c>
      <c r="AU989" s="203" t="s">
        <v>85</v>
      </c>
      <c r="AV989" s="14" t="s">
        <v>85</v>
      </c>
      <c r="AW989" s="14" t="s">
        <v>32</v>
      </c>
      <c r="AX989" s="14" t="s">
        <v>75</v>
      </c>
      <c r="AY989" s="203" t="s">
        <v>253</v>
      </c>
    </row>
    <row r="990" s="14" customFormat="1">
      <c r="A990" s="14"/>
      <c r="B990" s="202"/>
      <c r="C990" s="14"/>
      <c r="D990" s="195" t="s">
        <v>264</v>
      </c>
      <c r="E990" s="203" t="s">
        <v>1</v>
      </c>
      <c r="F990" s="204" t="s">
        <v>1296</v>
      </c>
      <c r="G990" s="14"/>
      <c r="H990" s="205">
        <v>23.59</v>
      </c>
      <c r="I990" s="206"/>
      <c r="J990" s="14"/>
      <c r="K990" s="14"/>
      <c r="L990" s="202"/>
      <c r="M990" s="207"/>
      <c r="N990" s="208"/>
      <c r="O990" s="208"/>
      <c r="P990" s="208"/>
      <c r="Q990" s="208"/>
      <c r="R990" s="208"/>
      <c r="S990" s="208"/>
      <c r="T990" s="209"/>
      <c r="U990" s="14"/>
      <c r="V990" s="14"/>
      <c r="W990" s="14"/>
      <c r="X990" s="14"/>
      <c r="Y990" s="14"/>
      <c r="Z990" s="14"/>
      <c r="AA990" s="14"/>
      <c r="AB990" s="14"/>
      <c r="AC990" s="14"/>
      <c r="AD990" s="14"/>
      <c r="AE990" s="14"/>
      <c r="AT990" s="203" t="s">
        <v>264</v>
      </c>
      <c r="AU990" s="203" t="s">
        <v>85</v>
      </c>
      <c r="AV990" s="14" t="s">
        <v>85</v>
      </c>
      <c r="AW990" s="14" t="s">
        <v>32</v>
      </c>
      <c r="AX990" s="14" t="s">
        <v>75</v>
      </c>
      <c r="AY990" s="203" t="s">
        <v>253</v>
      </c>
    </row>
    <row r="991" s="14" customFormat="1">
      <c r="A991" s="14"/>
      <c r="B991" s="202"/>
      <c r="C991" s="14"/>
      <c r="D991" s="195" t="s">
        <v>264</v>
      </c>
      <c r="E991" s="203" t="s">
        <v>1</v>
      </c>
      <c r="F991" s="204" t="s">
        <v>1297</v>
      </c>
      <c r="G991" s="14"/>
      <c r="H991" s="205">
        <v>19.504000000000001</v>
      </c>
      <c r="I991" s="206"/>
      <c r="J991" s="14"/>
      <c r="K991" s="14"/>
      <c r="L991" s="202"/>
      <c r="M991" s="207"/>
      <c r="N991" s="208"/>
      <c r="O991" s="208"/>
      <c r="P991" s="208"/>
      <c r="Q991" s="208"/>
      <c r="R991" s="208"/>
      <c r="S991" s="208"/>
      <c r="T991" s="209"/>
      <c r="U991" s="14"/>
      <c r="V991" s="14"/>
      <c r="W991" s="14"/>
      <c r="X991" s="14"/>
      <c r="Y991" s="14"/>
      <c r="Z991" s="14"/>
      <c r="AA991" s="14"/>
      <c r="AB991" s="14"/>
      <c r="AC991" s="14"/>
      <c r="AD991" s="14"/>
      <c r="AE991" s="14"/>
      <c r="AT991" s="203" t="s">
        <v>264</v>
      </c>
      <c r="AU991" s="203" t="s">
        <v>85</v>
      </c>
      <c r="AV991" s="14" t="s">
        <v>85</v>
      </c>
      <c r="AW991" s="14" t="s">
        <v>32</v>
      </c>
      <c r="AX991" s="14" t="s">
        <v>75</v>
      </c>
      <c r="AY991" s="203" t="s">
        <v>253</v>
      </c>
    </row>
    <row r="992" s="14" customFormat="1">
      <c r="A992" s="14"/>
      <c r="B992" s="202"/>
      <c r="C992" s="14"/>
      <c r="D992" s="195" t="s">
        <v>264</v>
      </c>
      <c r="E992" s="203" t="s">
        <v>1</v>
      </c>
      <c r="F992" s="204" t="s">
        <v>1298</v>
      </c>
      <c r="G992" s="14"/>
      <c r="H992" s="205">
        <v>42.536999999999999</v>
      </c>
      <c r="I992" s="206"/>
      <c r="J992" s="14"/>
      <c r="K992" s="14"/>
      <c r="L992" s="202"/>
      <c r="M992" s="207"/>
      <c r="N992" s="208"/>
      <c r="O992" s="208"/>
      <c r="P992" s="208"/>
      <c r="Q992" s="208"/>
      <c r="R992" s="208"/>
      <c r="S992" s="208"/>
      <c r="T992" s="209"/>
      <c r="U992" s="14"/>
      <c r="V992" s="14"/>
      <c r="W992" s="14"/>
      <c r="X992" s="14"/>
      <c r="Y992" s="14"/>
      <c r="Z992" s="14"/>
      <c r="AA992" s="14"/>
      <c r="AB992" s="14"/>
      <c r="AC992" s="14"/>
      <c r="AD992" s="14"/>
      <c r="AE992" s="14"/>
      <c r="AT992" s="203" t="s">
        <v>264</v>
      </c>
      <c r="AU992" s="203" t="s">
        <v>85</v>
      </c>
      <c r="AV992" s="14" t="s">
        <v>85</v>
      </c>
      <c r="AW992" s="14" t="s">
        <v>32</v>
      </c>
      <c r="AX992" s="14" t="s">
        <v>75</v>
      </c>
      <c r="AY992" s="203" t="s">
        <v>253</v>
      </c>
    </row>
    <row r="993" s="14" customFormat="1">
      <c r="A993" s="14"/>
      <c r="B993" s="202"/>
      <c r="C993" s="14"/>
      <c r="D993" s="195" t="s">
        <v>264</v>
      </c>
      <c r="E993" s="203" t="s">
        <v>1</v>
      </c>
      <c r="F993" s="204" t="s">
        <v>1299</v>
      </c>
      <c r="G993" s="14"/>
      <c r="H993" s="205">
        <v>29.719999999999999</v>
      </c>
      <c r="I993" s="206"/>
      <c r="J993" s="14"/>
      <c r="K993" s="14"/>
      <c r="L993" s="202"/>
      <c r="M993" s="207"/>
      <c r="N993" s="208"/>
      <c r="O993" s="208"/>
      <c r="P993" s="208"/>
      <c r="Q993" s="208"/>
      <c r="R993" s="208"/>
      <c r="S993" s="208"/>
      <c r="T993" s="209"/>
      <c r="U993" s="14"/>
      <c r="V993" s="14"/>
      <c r="W993" s="14"/>
      <c r="X993" s="14"/>
      <c r="Y993" s="14"/>
      <c r="Z993" s="14"/>
      <c r="AA993" s="14"/>
      <c r="AB993" s="14"/>
      <c r="AC993" s="14"/>
      <c r="AD993" s="14"/>
      <c r="AE993" s="14"/>
      <c r="AT993" s="203" t="s">
        <v>264</v>
      </c>
      <c r="AU993" s="203" t="s">
        <v>85</v>
      </c>
      <c r="AV993" s="14" t="s">
        <v>85</v>
      </c>
      <c r="AW993" s="14" t="s">
        <v>32</v>
      </c>
      <c r="AX993" s="14" t="s">
        <v>75</v>
      </c>
      <c r="AY993" s="203" t="s">
        <v>253</v>
      </c>
    </row>
    <row r="994" s="14" customFormat="1">
      <c r="A994" s="14"/>
      <c r="B994" s="202"/>
      <c r="C994" s="14"/>
      <c r="D994" s="195" t="s">
        <v>264</v>
      </c>
      <c r="E994" s="203" t="s">
        <v>1</v>
      </c>
      <c r="F994" s="204" t="s">
        <v>1300</v>
      </c>
      <c r="G994" s="14"/>
      <c r="H994" s="205">
        <v>38.636000000000003</v>
      </c>
      <c r="I994" s="206"/>
      <c r="J994" s="14"/>
      <c r="K994" s="14"/>
      <c r="L994" s="202"/>
      <c r="M994" s="207"/>
      <c r="N994" s="208"/>
      <c r="O994" s="208"/>
      <c r="P994" s="208"/>
      <c r="Q994" s="208"/>
      <c r="R994" s="208"/>
      <c r="S994" s="208"/>
      <c r="T994" s="209"/>
      <c r="U994" s="14"/>
      <c r="V994" s="14"/>
      <c r="W994" s="14"/>
      <c r="X994" s="14"/>
      <c r="Y994" s="14"/>
      <c r="Z994" s="14"/>
      <c r="AA994" s="14"/>
      <c r="AB994" s="14"/>
      <c r="AC994" s="14"/>
      <c r="AD994" s="14"/>
      <c r="AE994" s="14"/>
      <c r="AT994" s="203" t="s">
        <v>264</v>
      </c>
      <c r="AU994" s="203" t="s">
        <v>85</v>
      </c>
      <c r="AV994" s="14" t="s">
        <v>85</v>
      </c>
      <c r="AW994" s="14" t="s">
        <v>32</v>
      </c>
      <c r="AX994" s="14" t="s">
        <v>75</v>
      </c>
      <c r="AY994" s="203" t="s">
        <v>253</v>
      </c>
    </row>
    <row r="995" s="14" customFormat="1">
      <c r="A995" s="14"/>
      <c r="B995" s="202"/>
      <c r="C995" s="14"/>
      <c r="D995" s="195" t="s">
        <v>264</v>
      </c>
      <c r="E995" s="203" t="s">
        <v>1</v>
      </c>
      <c r="F995" s="204" t="s">
        <v>1301</v>
      </c>
      <c r="G995" s="14"/>
      <c r="H995" s="205">
        <v>17.088999999999999</v>
      </c>
      <c r="I995" s="206"/>
      <c r="J995" s="14"/>
      <c r="K995" s="14"/>
      <c r="L995" s="202"/>
      <c r="M995" s="207"/>
      <c r="N995" s="208"/>
      <c r="O995" s="208"/>
      <c r="P995" s="208"/>
      <c r="Q995" s="208"/>
      <c r="R995" s="208"/>
      <c r="S995" s="208"/>
      <c r="T995" s="209"/>
      <c r="U995" s="14"/>
      <c r="V995" s="14"/>
      <c r="W995" s="14"/>
      <c r="X995" s="14"/>
      <c r="Y995" s="14"/>
      <c r="Z995" s="14"/>
      <c r="AA995" s="14"/>
      <c r="AB995" s="14"/>
      <c r="AC995" s="14"/>
      <c r="AD995" s="14"/>
      <c r="AE995" s="14"/>
      <c r="AT995" s="203" t="s">
        <v>264</v>
      </c>
      <c r="AU995" s="203" t="s">
        <v>85</v>
      </c>
      <c r="AV995" s="14" t="s">
        <v>85</v>
      </c>
      <c r="AW995" s="14" t="s">
        <v>32</v>
      </c>
      <c r="AX995" s="14" t="s">
        <v>75</v>
      </c>
      <c r="AY995" s="203" t="s">
        <v>253</v>
      </c>
    </row>
    <row r="996" s="14" customFormat="1">
      <c r="A996" s="14"/>
      <c r="B996" s="202"/>
      <c r="C996" s="14"/>
      <c r="D996" s="195" t="s">
        <v>264</v>
      </c>
      <c r="E996" s="203" t="s">
        <v>1</v>
      </c>
      <c r="F996" s="204" t="s">
        <v>1302</v>
      </c>
      <c r="G996" s="14"/>
      <c r="H996" s="205">
        <v>17.088999999999999</v>
      </c>
      <c r="I996" s="206"/>
      <c r="J996" s="14"/>
      <c r="K996" s="14"/>
      <c r="L996" s="202"/>
      <c r="M996" s="207"/>
      <c r="N996" s="208"/>
      <c r="O996" s="208"/>
      <c r="P996" s="208"/>
      <c r="Q996" s="208"/>
      <c r="R996" s="208"/>
      <c r="S996" s="208"/>
      <c r="T996" s="209"/>
      <c r="U996" s="14"/>
      <c r="V996" s="14"/>
      <c r="W996" s="14"/>
      <c r="X996" s="14"/>
      <c r="Y996" s="14"/>
      <c r="Z996" s="14"/>
      <c r="AA996" s="14"/>
      <c r="AB996" s="14"/>
      <c r="AC996" s="14"/>
      <c r="AD996" s="14"/>
      <c r="AE996" s="14"/>
      <c r="AT996" s="203" t="s">
        <v>264</v>
      </c>
      <c r="AU996" s="203" t="s">
        <v>85</v>
      </c>
      <c r="AV996" s="14" t="s">
        <v>85</v>
      </c>
      <c r="AW996" s="14" t="s">
        <v>32</v>
      </c>
      <c r="AX996" s="14" t="s">
        <v>75</v>
      </c>
      <c r="AY996" s="203" t="s">
        <v>253</v>
      </c>
    </row>
    <row r="997" s="14" customFormat="1">
      <c r="A997" s="14"/>
      <c r="B997" s="202"/>
      <c r="C997" s="14"/>
      <c r="D997" s="195" t="s">
        <v>264</v>
      </c>
      <c r="E997" s="203" t="s">
        <v>1</v>
      </c>
      <c r="F997" s="204" t="s">
        <v>1303</v>
      </c>
      <c r="G997" s="14"/>
      <c r="H997" s="205">
        <v>17.088999999999999</v>
      </c>
      <c r="I997" s="206"/>
      <c r="J997" s="14"/>
      <c r="K997" s="14"/>
      <c r="L997" s="202"/>
      <c r="M997" s="207"/>
      <c r="N997" s="208"/>
      <c r="O997" s="208"/>
      <c r="P997" s="208"/>
      <c r="Q997" s="208"/>
      <c r="R997" s="208"/>
      <c r="S997" s="208"/>
      <c r="T997" s="209"/>
      <c r="U997" s="14"/>
      <c r="V997" s="14"/>
      <c r="W997" s="14"/>
      <c r="X997" s="14"/>
      <c r="Y997" s="14"/>
      <c r="Z997" s="14"/>
      <c r="AA997" s="14"/>
      <c r="AB997" s="14"/>
      <c r="AC997" s="14"/>
      <c r="AD997" s="14"/>
      <c r="AE997" s="14"/>
      <c r="AT997" s="203" t="s">
        <v>264</v>
      </c>
      <c r="AU997" s="203" t="s">
        <v>85</v>
      </c>
      <c r="AV997" s="14" t="s">
        <v>85</v>
      </c>
      <c r="AW997" s="14" t="s">
        <v>32</v>
      </c>
      <c r="AX997" s="14" t="s">
        <v>75</v>
      </c>
      <c r="AY997" s="203" t="s">
        <v>253</v>
      </c>
    </row>
    <row r="998" s="14" customFormat="1">
      <c r="A998" s="14"/>
      <c r="B998" s="202"/>
      <c r="C998" s="14"/>
      <c r="D998" s="195" t="s">
        <v>264</v>
      </c>
      <c r="E998" s="203" t="s">
        <v>1</v>
      </c>
      <c r="F998" s="204" t="s">
        <v>1304</v>
      </c>
      <c r="G998" s="14"/>
      <c r="H998" s="205">
        <v>48.109000000000002</v>
      </c>
      <c r="I998" s="206"/>
      <c r="J998" s="14"/>
      <c r="K998" s="14"/>
      <c r="L998" s="202"/>
      <c r="M998" s="207"/>
      <c r="N998" s="208"/>
      <c r="O998" s="208"/>
      <c r="P998" s="208"/>
      <c r="Q998" s="208"/>
      <c r="R998" s="208"/>
      <c r="S998" s="208"/>
      <c r="T998" s="209"/>
      <c r="U998" s="14"/>
      <c r="V998" s="14"/>
      <c r="W998" s="14"/>
      <c r="X998" s="14"/>
      <c r="Y998" s="14"/>
      <c r="Z998" s="14"/>
      <c r="AA998" s="14"/>
      <c r="AB998" s="14"/>
      <c r="AC998" s="14"/>
      <c r="AD998" s="14"/>
      <c r="AE998" s="14"/>
      <c r="AT998" s="203" t="s">
        <v>264</v>
      </c>
      <c r="AU998" s="203" t="s">
        <v>85</v>
      </c>
      <c r="AV998" s="14" t="s">
        <v>85</v>
      </c>
      <c r="AW998" s="14" t="s">
        <v>32</v>
      </c>
      <c r="AX998" s="14" t="s">
        <v>75</v>
      </c>
      <c r="AY998" s="203" t="s">
        <v>253</v>
      </c>
    </row>
    <row r="999" s="14" customFormat="1">
      <c r="A999" s="14"/>
      <c r="B999" s="202"/>
      <c r="C999" s="14"/>
      <c r="D999" s="195" t="s">
        <v>264</v>
      </c>
      <c r="E999" s="203" t="s">
        <v>1</v>
      </c>
      <c r="F999" s="204" t="s">
        <v>1305</v>
      </c>
      <c r="G999" s="14"/>
      <c r="H999" s="205">
        <v>29.719999999999999</v>
      </c>
      <c r="I999" s="206"/>
      <c r="J999" s="14"/>
      <c r="K999" s="14"/>
      <c r="L999" s="202"/>
      <c r="M999" s="207"/>
      <c r="N999" s="208"/>
      <c r="O999" s="208"/>
      <c r="P999" s="208"/>
      <c r="Q999" s="208"/>
      <c r="R999" s="208"/>
      <c r="S999" s="208"/>
      <c r="T999" s="209"/>
      <c r="U999" s="14"/>
      <c r="V999" s="14"/>
      <c r="W999" s="14"/>
      <c r="X999" s="14"/>
      <c r="Y999" s="14"/>
      <c r="Z999" s="14"/>
      <c r="AA999" s="14"/>
      <c r="AB999" s="14"/>
      <c r="AC999" s="14"/>
      <c r="AD999" s="14"/>
      <c r="AE999" s="14"/>
      <c r="AT999" s="203" t="s">
        <v>264</v>
      </c>
      <c r="AU999" s="203" t="s">
        <v>85</v>
      </c>
      <c r="AV999" s="14" t="s">
        <v>85</v>
      </c>
      <c r="AW999" s="14" t="s">
        <v>32</v>
      </c>
      <c r="AX999" s="14" t="s">
        <v>75</v>
      </c>
      <c r="AY999" s="203" t="s">
        <v>253</v>
      </c>
    </row>
    <row r="1000" s="14" customFormat="1">
      <c r="A1000" s="14"/>
      <c r="B1000" s="202"/>
      <c r="C1000" s="14"/>
      <c r="D1000" s="195" t="s">
        <v>264</v>
      </c>
      <c r="E1000" s="203" t="s">
        <v>1</v>
      </c>
      <c r="F1000" s="204" t="s">
        <v>1306</v>
      </c>
      <c r="G1000" s="14"/>
      <c r="H1000" s="205">
        <v>45.137</v>
      </c>
      <c r="I1000" s="206"/>
      <c r="J1000" s="14"/>
      <c r="K1000" s="14"/>
      <c r="L1000" s="202"/>
      <c r="M1000" s="207"/>
      <c r="N1000" s="208"/>
      <c r="O1000" s="208"/>
      <c r="P1000" s="208"/>
      <c r="Q1000" s="208"/>
      <c r="R1000" s="208"/>
      <c r="S1000" s="208"/>
      <c r="T1000" s="209"/>
      <c r="U1000" s="14"/>
      <c r="V1000" s="14"/>
      <c r="W1000" s="14"/>
      <c r="X1000" s="14"/>
      <c r="Y1000" s="14"/>
      <c r="Z1000" s="14"/>
      <c r="AA1000" s="14"/>
      <c r="AB1000" s="14"/>
      <c r="AC1000" s="14"/>
      <c r="AD1000" s="14"/>
      <c r="AE1000" s="14"/>
      <c r="AT1000" s="203" t="s">
        <v>264</v>
      </c>
      <c r="AU1000" s="203" t="s">
        <v>85</v>
      </c>
      <c r="AV1000" s="14" t="s">
        <v>85</v>
      </c>
      <c r="AW1000" s="14" t="s">
        <v>32</v>
      </c>
      <c r="AX1000" s="14" t="s">
        <v>75</v>
      </c>
      <c r="AY1000" s="203" t="s">
        <v>253</v>
      </c>
    </row>
    <row r="1001" s="14" customFormat="1">
      <c r="A1001" s="14"/>
      <c r="B1001" s="202"/>
      <c r="C1001" s="14"/>
      <c r="D1001" s="195" t="s">
        <v>264</v>
      </c>
      <c r="E1001" s="203" t="s">
        <v>1</v>
      </c>
      <c r="F1001" s="204" t="s">
        <v>1307</v>
      </c>
      <c r="G1001" s="14"/>
      <c r="H1001" s="205">
        <v>17.088999999999999</v>
      </c>
      <c r="I1001" s="206"/>
      <c r="J1001" s="14"/>
      <c r="K1001" s="14"/>
      <c r="L1001" s="202"/>
      <c r="M1001" s="207"/>
      <c r="N1001" s="208"/>
      <c r="O1001" s="208"/>
      <c r="P1001" s="208"/>
      <c r="Q1001" s="208"/>
      <c r="R1001" s="208"/>
      <c r="S1001" s="208"/>
      <c r="T1001" s="209"/>
      <c r="U1001" s="14"/>
      <c r="V1001" s="14"/>
      <c r="W1001" s="14"/>
      <c r="X1001" s="14"/>
      <c r="Y1001" s="14"/>
      <c r="Z1001" s="14"/>
      <c r="AA1001" s="14"/>
      <c r="AB1001" s="14"/>
      <c r="AC1001" s="14"/>
      <c r="AD1001" s="14"/>
      <c r="AE1001" s="14"/>
      <c r="AT1001" s="203" t="s">
        <v>264</v>
      </c>
      <c r="AU1001" s="203" t="s">
        <v>85</v>
      </c>
      <c r="AV1001" s="14" t="s">
        <v>85</v>
      </c>
      <c r="AW1001" s="14" t="s">
        <v>32</v>
      </c>
      <c r="AX1001" s="14" t="s">
        <v>75</v>
      </c>
      <c r="AY1001" s="203" t="s">
        <v>253</v>
      </c>
    </row>
    <row r="1002" s="14" customFormat="1">
      <c r="A1002" s="14"/>
      <c r="B1002" s="202"/>
      <c r="C1002" s="14"/>
      <c r="D1002" s="195" t="s">
        <v>264</v>
      </c>
      <c r="E1002" s="203" t="s">
        <v>1</v>
      </c>
      <c r="F1002" s="204" t="s">
        <v>1308</v>
      </c>
      <c r="G1002" s="14"/>
      <c r="H1002" s="205">
        <v>17.088999999999999</v>
      </c>
      <c r="I1002" s="206"/>
      <c r="J1002" s="14"/>
      <c r="K1002" s="14"/>
      <c r="L1002" s="202"/>
      <c r="M1002" s="207"/>
      <c r="N1002" s="208"/>
      <c r="O1002" s="208"/>
      <c r="P1002" s="208"/>
      <c r="Q1002" s="208"/>
      <c r="R1002" s="208"/>
      <c r="S1002" s="208"/>
      <c r="T1002" s="209"/>
      <c r="U1002" s="14"/>
      <c r="V1002" s="14"/>
      <c r="W1002" s="14"/>
      <c r="X1002" s="14"/>
      <c r="Y1002" s="14"/>
      <c r="Z1002" s="14"/>
      <c r="AA1002" s="14"/>
      <c r="AB1002" s="14"/>
      <c r="AC1002" s="14"/>
      <c r="AD1002" s="14"/>
      <c r="AE1002" s="14"/>
      <c r="AT1002" s="203" t="s">
        <v>264</v>
      </c>
      <c r="AU1002" s="203" t="s">
        <v>85</v>
      </c>
      <c r="AV1002" s="14" t="s">
        <v>85</v>
      </c>
      <c r="AW1002" s="14" t="s">
        <v>32</v>
      </c>
      <c r="AX1002" s="14" t="s">
        <v>75</v>
      </c>
      <c r="AY1002" s="203" t="s">
        <v>253</v>
      </c>
    </row>
    <row r="1003" s="14" customFormat="1">
      <c r="A1003" s="14"/>
      <c r="B1003" s="202"/>
      <c r="C1003" s="14"/>
      <c r="D1003" s="195" t="s">
        <v>264</v>
      </c>
      <c r="E1003" s="203" t="s">
        <v>1</v>
      </c>
      <c r="F1003" s="204" t="s">
        <v>1309</v>
      </c>
      <c r="G1003" s="14"/>
      <c r="H1003" s="205">
        <v>17.088999999999999</v>
      </c>
      <c r="I1003" s="206"/>
      <c r="J1003" s="14"/>
      <c r="K1003" s="14"/>
      <c r="L1003" s="202"/>
      <c r="M1003" s="207"/>
      <c r="N1003" s="208"/>
      <c r="O1003" s="208"/>
      <c r="P1003" s="208"/>
      <c r="Q1003" s="208"/>
      <c r="R1003" s="208"/>
      <c r="S1003" s="208"/>
      <c r="T1003" s="209"/>
      <c r="U1003" s="14"/>
      <c r="V1003" s="14"/>
      <c r="W1003" s="14"/>
      <c r="X1003" s="14"/>
      <c r="Y1003" s="14"/>
      <c r="Z1003" s="14"/>
      <c r="AA1003" s="14"/>
      <c r="AB1003" s="14"/>
      <c r="AC1003" s="14"/>
      <c r="AD1003" s="14"/>
      <c r="AE1003" s="14"/>
      <c r="AT1003" s="203" t="s">
        <v>264</v>
      </c>
      <c r="AU1003" s="203" t="s">
        <v>85</v>
      </c>
      <c r="AV1003" s="14" t="s">
        <v>85</v>
      </c>
      <c r="AW1003" s="14" t="s">
        <v>32</v>
      </c>
      <c r="AX1003" s="14" t="s">
        <v>75</v>
      </c>
      <c r="AY1003" s="203" t="s">
        <v>253</v>
      </c>
    </row>
    <row r="1004" s="14" customFormat="1">
      <c r="A1004" s="14"/>
      <c r="B1004" s="202"/>
      <c r="C1004" s="14"/>
      <c r="D1004" s="195" t="s">
        <v>264</v>
      </c>
      <c r="E1004" s="203" t="s">
        <v>1</v>
      </c>
      <c r="F1004" s="204" t="s">
        <v>1310</v>
      </c>
      <c r="G1004" s="14"/>
      <c r="H1004" s="205">
        <v>109.407</v>
      </c>
      <c r="I1004" s="206"/>
      <c r="J1004" s="14"/>
      <c r="K1004" s="14"/>
      <c r="L1004" s="202"/>
      <c r="M1004" s="207"/>
      <c r="N1004" s="208"/>
      <c r="O1004" s="208"/>
      <c r="P1004" s="208"/>
      <c r="Q1004" s="208"/>
      <c r="R1004" s="208"/>
      <c r="S1004" s="208"/>
      <c r="T1004" s="209"/>
      <c r="U1004" s="14"/>
      <c r="V1004" s="14"/>
      <c r="W1004" s="14"/>
      <c r="X1004" s="14"/>
      <c r="Y1004" s="14"/>
      <c r="Z1004" s="14"/>
      <c r="AA1004" s="14"/>
      <c r="AB1004" s="14"/>
      <c r="AC1004" s="14"/>
      <c r="AD1004" s="14"/>
      <c r="AE1004" s="14"/>
      <c r="AT1004" s="203" t="s">
        <v>264</v>
      </c>
      <c r="AU1004" s="203" t="s">
        <v>85</v>
      </c>
      <c r="AV1004" s="14" t="s">
        <v>85</v>
      </c>
      <c r="AW1004" s="14" t="s">
        <v>32</v>
      </c>
      <c r="AX1004" s="14" t="s">
        <v>75</v>
      </c>
      <c r="AY1004" s="203" t="s">
        <v>253</v>
      </c>
    </row>
    <row r="1005" s="14" customFormat="1">
      <c r="A1005" s="14"/>
      <c r="B1005" s="202"/>
      <c r="C1005" s="14"/>
      <c r="D1005" s="195" t="s">
        <v>264</v>
      </c>
      <c r="E1005" s="203" t="s">
        <v>1</v>
      </c>
      <c r="F1005" s="204" t="s">
        <v>1311</v>
      </c>
      <c r="G1005" s="14"/>
      <c r="H1005" s="205">
        <v>66.498999999999995</v>
      </c>
      <c r="I1005" s="206"/>
      <c r="J1005" s="14"/>
      <c r="K1005" s="14"/>
      <c r="L1005" s="202"/>
      <c r="M1005" s="207"/>
      <c r="N1005" s="208"/>
      <c r="O1005" s="208"/>
      <c r="P1005" s="208"/>
      <c r="Q1005" s="208"/>
      <c r="R1005" s="208"/>
      <c r="S1005" s="208"/>
      <c r="T1005" s="209"/>
      <c r="U1005" s="14"/>
      <c r="V1005" s="14"/>
      <c r="W1005" s="14"/>
      <c r="X1005" s="14"/>
      <c r="Y1005" s="14"/>
      <c r="Z1005" s="14"/>
      <c r="AA1005" s="14"/>
      <c r="AB1005" s="14"/>
      <c r="AC1005" s="14"/>
      <c r="AD1005" s="14"/>
      <c r="AE1005" s="14"/>
      <c r="AT1005" s="203" t="s">
        <v>264</v>
      </c>
      <c r="AU1005" s="203" t="s">
        <v>85</v>
      </c>
      <c r="AV1005" s="14" t="s">
        <v>85</v>
      </c>
      <c r="AW1005" s="14" t="s">
        <v>32</v>
      </c>
      <c r="AX1005" s="14" t="s">
        <v>75</v>
      </c>
      <c r="AY1005" s="203" t="s">
        <v>253</v>
      </c>
    </row>
    <row r="1006" s="14" customFormat="1">
      <c r="A1006" s="14"/>
      <c r="B1006" s="202"/>
      <c r="C1006" s="14"/>
      <c r="D1006" s="195" t="s">
        <v>264</v>
      </c>
      <c r="E1006" s="203" t="s">
        <v>1</v>
      </c>
      <c r="F1006" s="204" t="s">
        <v>1312</v>
      </c>
      <c r="G1006" s="14"/>
      <c r="H1006" s="205">
        <v>67.055999999999997</v>
      </c>
      <c r="I1006" s="206"/>
      <c r="J1006" s="14"/>
      <c r="K1006" s="14"/>
      <c r="L1006" s="202"/>
      <c r="M1006" s="207"/>
      <c r="N1006" s="208"/>
      <c r="O1006" s="208"/>
      <c r="P1006" s="208"/>
      <c r="Q1006" s="208"/>
      <c r="R1006" s="208"/>
      <c r="S1006" s="208"/>
      <c r="T1006" s="209"/>
      <c r="U1006" s="14"/>
      <c r="V1006" s="14"/>
      <c r="W1006" s="14"/>
      <c r="X1006" s="14"/>
      <c r="Y1006" s="14"/>
      <c r="Z1006" s="14"/>
      <c r="AA1006" s="14"/>
      <c r="AB1006" s="14"/>
      <c r="AC1006" s="14"/>
      <c r="AD1006" s="14"/>
      <c r="AE1006" s="14"/>
      <c r="AT1006" s="203" t="s">
        <v>264</v>
      </c>
      <c r="AU1006" s="203" t="s">
        <v>85</v>
      </c>
      <c r="AV1006" s="14" t="s">
        <v>85</v>
      </c>
      <c r="AW1006" s="14" t="s">
        <v>32</v>
      </c>
      <c r="AX1006" s="14" t="s">
        <v>75</v>
      </c>
      <c r="AY1006" s="203" t="s">
        <v>253</v>
      </c>
    </row>
    <row r="1007" s="14" customFormat="1">
      <c r="A1007" s="14"/>
      <c r="B1007" s="202"/>
      <c r="C1007" s="14"/>
      <c r="D1007" s="195" t="s">
        <v>264</v>
      </c>
      <c r="E1007" s="203" t="s">
        <v>1</v>
      </c>
      <c r="F1007" s="204" t="s">
        <v>1313</v>
      </c>
      <c r="G1007" s="14"/>
      <c r="H1007" s="205">
        <v>64.084000000000003</v>
      </c>
      <c r="I1007" s="206"/>
      <c r="J1007" s="14"/>
      <c r="K1007" s="14"/>
      <c r="L1007" s="202"/>
      <c r="M1007" s="207"/>
      <c r="N1007" s="208"/>
      <c r="O1007" s="208"/>
      <c r="P1007" s="208"/>
      <c r="Q1007" s="208"/>
      <c r="R1007" s="208"/>
      <c r="S1007" s="208"/>
      <c r="T1007" s="209"/>
      <c r="U1007" s="14"/>
      <c r="V1007" s="14"/>
      <c r="W1007" s="14"/>
      <c r="X1007" s="14"/>
      <c r="Y1007" s="14"/>
      <c r="Z1007" s="14"/>
      <c r="AA1007" s="14"/>
      <c r="AB1007" s="14"/>
      <c r="AC1007" s="14"/>
      <c r="AD1007" s="14"/>
      <c r="AE1007" s="14"/>
      <c r="AT1007" s="203" t="s">
        <v>264</v>
      </c>
      <c r="AU1007" s="203" t="s">
        <v>85</v>
      </c>
      <c r="AV1007" s="14" t="s">
        <v>85</v>
      </c>
      <c r="AW1007" s="14" t="s">
        <v>32</v>
      </c>
      <c r="AX1007" s="14" t="s">
        <v>75</v>
      </c>
      <c r="AY1007" s="203" t="s">
        <v>253</v>
      </c>
    </row>
    <row r="1008" s="14" customFormat="1">
      <c r="A1008" s="14"/>
      <c r="B1008" s="202"/>
      <c r="C1008" s="14"/>
      <c r="D1008" s="195" t="s">
        <v>264</v>
      </c>
      <c r="E1008" s="203" t="s">
        <v>1</v>
      </c>
      <c r="F1008" s="204" t="s">
        <v>1314</v>
      </c>
      <c r="G1008" s="14"/>
      <c r="H1008" s="205">
        <v>53.868000000000002</v>
      </c>
      <c r="I1008" s="206"/>
      <c r="J1008" s="14"/>
      <c r="K1008" s="14"/>
      <c r="L1008" s="202"/>
      <c r="M1008" s="207"/>
      <c r="N1008" s="208"/>
      <c r="O1008" s="208"/>
      <c r="P1008" s="208"/>
      <c r="Q1008" s="208"/>
      <c r="R1008" s="208"/>
      <c r="S1008" s="208"/>
      <c r="T1008" s="209"/>
      <c r="U1008" s="14"/>
      <c r="V1008" s="14"/>
      <c r="W1008" s="14"/>
      <c r="X1008" s="14"/>
      <c r="Y1008" s="14"/>
      <c r="Z1008" s="14"/>
      <c r="AA1008" s="14"/>
      <c r="AB1008" s="14"/>
      <c r="AC1008" s="14"/>
      <c r="AD1008" s="14"/>
      <c r="AE1008" s="14"/>
      <c r="AT1008" s="203" t="s">
        <v>264</v>
      </c>
      <c r="AU1008" s="203" t="s">
        <v>85</v>
      </c>
      <c r="AV1008" s="14" t="s">
        <v>85</v>
      </c>
      <c r="AW1008" s="14" t="s">
        <v>32</v>
      </c>
      <c r="AX1008" s="14" t="s">
        <v>75</v>
      </c>
      <c r="AY1008" s="203" t="s">
        <v>253</v>
      </c>
    </row>
    <row r="1009" s="14" customFormat="1">
      <c r="A1009" s="14"/>
      <c r="B1009" s="202"/>
      <c r="C1009" s="14"/>
      <c r="D1009" s="195" t="s">
        <v>264</v>
      </c>
      <c r="E1009" s="203" t="s">
        <v>1</v>
      </c>
      <c r="F1009" s="204" t="s">
        <v>1315</v>
      </c>
      <c r="G1009" s="14"/>
      <c r="H1009" s="205">
        <v>35.478000000000002</v>
      </c>
      <c r="I1009" s="206"/>
      <c r="J1009" s="14"/>
      <c r="K1009" s="14"/>
      <c r="L1009" s="202"/>
      <c r="M1009" s="207"/>
      <c r="N1009" s="208"/>
      <c r="O1009" s="208"/>
      <c r="P1009" s="208"/>
      <c r="Q1009" s="208"/>
      <c r="R1009" s="208"/>
      <c r="S1009" s="208"/>
      <c r="T1009" s="209"/>
      <c r="U1009" s="14"/>
      <c r="V1009" s="14"/>
      <c r="W1009" s="14"/>
      <c r="X1009" s="14"/>
      <c r="Y1009" s="14"/>
      <c r="Z1009" s="14"/>
      <c r="AA1009" s="14"/>
      <c r="AB1009" s="14"/>
      <c r="AC1009" s="14"/>
      <c r="AD1009" s="14"/>
      <c r="AE1009" s="14"/>
      <c r="AT1009" s="203" t="s">
        <v>264</v>
      </c>
      <c r="AU1009" s="203" t="s">
        <v>85</v>
      </c>
      <c r="AV1009" s="14" t="s">
        <v>85</v>
      </c>
      <c r="AW1009" s="14" t="s">
        <v>32</v>
      </c>
      <c r="AX1009" s="14" t="s">
        <v>75</v>
      </c>
      <c r="AY1009" s="203" t="s">
        <v>253</v>
      </c>
    </row>
    <row r="1010" s="14" customFormat="1">
      <c r="A1010" s="14"/>
      <c r="B1010" s="202"/>
      <c r="C1010" s="14"/>
      <c r="D1010" s="195" t="s">
        <v>264</v>
      </c>
      <c r="E1010" s="203" t="s">
        <v>1</v>
      </c>
      <c r="F1010" s="204" t="s">
        <v>1316</v>
      </c>
      <c r="G1010" s="14"/>
      <c r="H1010" s="205">
        <v>23.033000000000001</v>
      </c>
      <c r="I1010" s="206"/>
      <c r="J1010" s="14"/>
      <c r="K1010" s="14"/>
      <c r="L1010" s="202"/>
      <c r="M1010" s="207"/>
      <c r="N1010" s="208"/>
      <c r="O1010" s="208"/>
      <c r="P1010" s="208"/>
      <c r="Q1010" s="208"/>
      <c r="R1010" s="208"/>
      <c r="S1010" s="208"/>
      <c r="T1010" s="209"/>
      <c r="U1010" s="14"/>
      <c r="V1010" s="14"/>
      <c r="W1010" s="14"/>
      <c r="X1010" s="14"/>
      <c r="Y1010" s="14"/>
      <c r="Z1010" s="14"/>
      <c r="AA1010" s="14"/>
      <c r="AB1010" s="14"/>
      <c r="AC1010" s="14"/>
      <c r="AD1010" s="14"/>
      <c r="AE1010" s="14"/>
      <c r="AT1010" s="203" t="s">
        <v>264</v>
      </c>
      <c r="AU1010" s="203" t="s">
        <v>85</v>
      </c>
      <c r="AV1010" s="14" t="s">
        <v>85</v>
      </c>
      <c r="AW1010" s="14" t="s">
        <v>32</v>
      </c>
      <c r="AX1010" s="14" t="s">
        <v>75</v>
      </c>
      <c r="AY1010" s="203" t="s">
        <v>253</v>
      </c>
    </row>
    <row r="1011" s="14" customFormat="1">
      <c r="A1011" s="14"/>
      <c r="B1011" s="202"/>
      <c r="C1011" s="14"/>
      <c r="D1011" s="195" t="s">
        <v>264</v>
      </c>
      <c r="E1011" s="203" t="s">
        <v>1</v>
      </c>
      <c r="F1011" s="204" t="s">
        <v>1317</v>
      </c>
      <c r="G1011" s="14"/>
      <c r="H1011" s="205">
        <v>39.936</v>
      </c>
      <c r="I1011" s="206"/>
      <c r="J1011" s="14"/>
      <c r="K1011" s="14"/>
      <c r="L1011" s="202"/>
      <c r="M1011" s="207"/>
      <c r="N1011" s="208"/>
      <c r="O1011" s="208"/>
      <c r="P1011" s="208"/>
      <c r="Q1011" s="208"/>
      <c r="R1011" s="208"/>
      <c r="S1011" s="208"/>
      <c r="T1011" s="209"/>
      <c r="U1011" s="14"/>
      <c r="V1011" s="14"/>
      <c r="W1011" s="14"/>
      <c r="X1011" s="14"/>
      <c r="Y1011" s="14"/>
      <c r="Z1011" s="14"/>
      <c r="AA1011" s="14"/>
      <c r="AB1011" s="14"/>
      <c r="AC1011" s="14"/>
      <c r="AD1011" s="14"/>
      <c r="AE1011" s="14"/>
      <c r="AT1011" s="203" t="s">
        <v>264</v>
      </c>
      <c r="AU1011" s="203" t="s">
        <v>85</v>
      </c>
      <c r="AV1011" s="14" t="s">
        <v>85</v>
      </c>
      <c r="AW1011" s="14" t="s">
        <v>32</v>
      </c>
      <c r="AX1011" s="14" t="s">
        <v>75</v>
      </c>
      <c r="AY1011" s="203" t="s">
        <v>253</v>
      </c>
    </row>
    <row r="1012" s="14" customFormat="1">
      <c r="A1012" s="14"/>
      <c r="B1012" s="202"/>
      <c r="C1012" s="14"/>
      <c r="D1012" s="195" t="s">
        <v>264</v>
      </c>
      <c r="E1012" s="203" t="s">
        <v>1</v>
      </c>
      <c r="F1012" s="204" t="s">
        <v>1318</v>
      </c>
      <c r="G1012" s="14"/>
      <c r="H1012" s="205">
        <v>22.661999999999999</v>
      </c>
      <c r="I1012" s="206"/>
      <c r="J1012" s="14"/>
      <c r="K1012" s="14"/>
      <c r="L1012" s="202"/>
      <c r="M1012" s="207"/>
      <c r="N1012" s="208"/>
      <c r="O1012" s="208"/>
      <c r="P1012" s="208"/>
      <c r="Q1012" s="208"/>
      <c r="R1012" s="208"/>
      <c r="S1012" s="208"/>
      <c r="T1012" s="209"/>
      <c r="U1012" s="14"/>
      <c r="V1012" s="14"/>
      <c r="W1012" s="14"/>
      <c r="X1012" s="14"/>
      <c r="Y1012" s="14"/>
      <c r="Z1012" s="14"/>
      <c r="AA1012" s="14"/>
      <c r="AB1012" s="14"/>
      <c r="AC1012" s="14"/>
      <c r="AD1012" s="14"/>
      <c r="AE1012" s="14"/>
      <c r="AT1012" s="203" t="s">
        <v>264</v>
      </c>
      <c r="AU1012" s="203" t="s">
        <v>85</v>
      </c>
      <c r="AV1012" s="14" t="s">
        <v>85</v>
      </c>
      <c r="AW1012" s="14" t="s">
        <v>32</v>
      </c>
      <c r="AX1012" s="14" t="s">
        <v>75</v>
      </c>
      <c r="AY1012" s="203" t="s">
        <v>253</v>
      </c>
    </row>
    <row r="1013" s="14" customFormat="1">
      <c r="A1013" s="14"/>
      <c r="B1013" s="202"/>
      <c r="C1013" s="14"/>
      <c r="D1013" s="195" t="s">
        <v>264</v>
      </c>
      <c r="E1013" s="203" t="s">
        <v>1</v>
      </c>
      <c r="F1013" s="204" t="s">
        <v>1319</v>
      </c>
      <c r="G1013" s="14"/>
      <c r="H1013" s="205">
        <v>21.175999999999998</v>
      </c>
      <c r="I1013" s="206"/>
      <c r="J1013" s="14"/>
      <c r="K1013" s="14"/>
      <c r="L1013" s="202"/>
      <c r="M1013" s="207"/>
      <c r="N1013" s="208"/>
      <c r="O1013" s="208"/>
      <c r="P1013" s="208"/>
      <c r="Q1013" s="208"/>
      <c r="R1013" s="208"/>
      <c r="S1013" s="208"/>
      <c r="T1013" s="209"/>
      <c r="U1013" s="14"/>
      <c r="V1013" s="14"/>
      <c r="W1013" s="14"/>
      <c r="X1013" s="14"/>
      <c r="Y1013" s="14"/>
      <c r="Z1013" s="14"/>
      <c r="AA1013" s="14"/>
      <c r="AB1013" s="14"/>
      <c r="AC1013" s="14"/>
      <c r="AD1013" s="14"/>
      <c r="AE1013" s="14"/>
      <c r="AT1013" s="203" t="s">
        <v>264</v>
      </c>
      <c r="AU1013" s="203" t="s">
        <v>85</v>
      </c>
      <c r="AV1013" s="14" t="s">
        <v>85</v>
      </c>
      <c r="AW1013" s="14" t="s">
        <v>32</v>
      </c>
      <c r="AX1013" s="14" t="s">
        <v>75</v>
      </c>
      <c r="AY1013" s="203" t="s">
        <v>253</v>
      </c>
    </row>
    <row r="1014" s="14" customFormat="1">
      <c r="A1014" s="14"/>
      <c r="B1014" s="202"/>
      <c r="C1014" s="14"/>
      <c r="D1014" s="195" t="s">
        <v>264</v>
      </c>
      <c r="E1014" s="203" t="s">
        <v>1</v>
      </c>
      <c r="F1014" s="204" t="s">
        <v>1320</v>
      </c>
      <c r="G1014" s="14"/>
      <c r="H1014" s="205">
        <v>16.902999999999999</v>
      </c>
      <c r="I1014" s="206"/>
      <c r="J1014" s="14"/>
      <c r="K1014" s="14"/>
      <c r="L1014" s="202"/>
      <c r="M1014" s="207"/>
      <c r="N1014" s="208"/>
      <c r="O1014" s="208"/>
      <c r="P1014" s="208"/>
      <c r="Q1014" s="208"/>
      <c r="R1014" s="208"/>
      <c r="S1014" s="208"/>
      <c r="T1014" s="209"/>
      <c r="U1014" s="14"/>
      <c r="V1014" s="14"/>
      <c r="W1014" s="14"/>
      <c r="X1014" s="14"/>
      <c r="Y1014" s="14"/>
      <c r="Z1014" s="14"/>
      <c r="AA1014" s="14"/>
      <c r="AB1014" s="14"/>
      <c r="AC1014" s="14"/>
      <c r="AD1014" s="14"/>
      <c r="AE1014" s="14"/>
      <c r="AT1014" s="203" t="s">
        <v>264</v>
      </c>
      <c r="AU1014" s="203" t="s">
        <v>85</v>
      </c>
      <c r="AV1014" s="14" t="s">
        <v>85</v>
      </c>
      <c r="AW1014" s="14" t="s">
        <v>32</v>
      </c>
      <c r="AX1014" s="14" t="s">
        <v>75</v>
      </c>
      <c r="AY1014" s="203" t="s">
        <v>253</v>
      </c>
    </row>
    <row r="1015" s="14" customFormat="1">
      <c r="A1015" s="14"/>
      <c r="B1015" s="202"/>
      <c r="C1015" s="14"/>
      <c r="D1015" s="195" t="s">
        <v>264</v>
      </c>
      <c r="E1015" s="203" t="s">
        <v>1</v>
      </c>
      <c r="F1015" s="204" t="s">
        <v>1321</v>
      </c>
      <c r="G1015" s="14"/>
      <c r="H1015" s="205">
        <v>22.661999999999999</v>
      </c>
      <c r="I1015" s="206"/>
      <c r="J1015" s="14"/>
      <c r="K1015" s="14"/>
      <c r="L1015" s="202"/>
      <c r="M1015" s="207"/>
      <c r="N1015" s="208"/>
      <c r="O1015" s="208"/>
      <c r="P1015" s="208"/>
      <c r="Q1015" s="208"/>
      <c r="R1015" s="208"/>
      <c r="S1015" s="208"/>
      <c r="T1015" s="209"/>
      <c r="U1015" s="14"/>
      <c r="V1015" s="14"/>
      <c r="W1015" s="14"/>
      <c r="X1015" s="14"/>
      <c r="Y1015" s="14"/>
      <c r="Z1015" s="14"/>
      <c r="AA1015" s="14"/>
      <c r="AB1015" s="14"/>
      <c r="AC1015" s="14"/>
      <c r="AD1015" s="14"/>
      <c r="AE1015" s="14"/>
      <c r="AT1015" s="203" t="s">
        <v>264</v>
      </c>
      <c r="AU1015" s="203" t="s">
        <v>85</v>
      </c>
      <c r="AV1015" s="14" t="s">
        <v>85</v>
      </c>
      <c r="AW1015" s="14" t="s">
        <v>32</v>
      </c>
      <c r="AX1015" s="14" t="s">
        <v>75</v>
      </c>
      <c r="AY1015" s="203" t="s">
        <v>253</v>
      </c>
    </row>
    <row r="1016" s="14" customFormat="1">
      <c r="A1016" s="14"/>
      <c r="B1016" s="202"/>
      <c r="C1016" s="14"/>
      <c r="D1016" s="195" t="s">
        <v>264</v>
      </c>
      <c r="E1016" s="203" t="s">
        <v>1</v>
      </c>
      <c r="F1016" s="204" t="s">
        <v>1322</v>
      </c>
      <c r="G1016" s="14"/>
      <c r="H1016" s="205">
        <v>38.822000000000003</v>
      </c>
      <c r="I1016" s="206"/>
      <c r="J1016" s="14"/>
      <c r="K1016" s="14"/>
      <c r="L1016" s="202"/>
      <c r="M1016" s="207"/>
      <c r="N1016" s="208"/>
      <c r="O1016" s="208"/>
      <c r="P1016" s="208"/>
      <c r="Q1016" s="208"/>
      <c r="R1016" s="208"/>
      <c r="S1016" s="208"/>
      <c r="T1016" s="209"/>
      <c r="U1016" s="14"/>
      <c r="V1016" s="14"/>
      <c r="W1016" s="14"/>
      <c r="X1016" s="14"/>
      <c r="Y1016" s="14"/>
      <c r="Z1016" s="14"/>
      <c r="AA1016" s="14"/>
      <c r="AB1016" s="14"/>
      <c r="AC1016" s="14"/>
      <c r="AD1016" s="14"/>
      <c r="AE1016" s="14"/>
      <c r="AT1016" s="203" t="s">
        <v>264</v>
      </c>
      <c r="AU1016" s="203" t="s">
        <v>85</v>
      </c>
      <c r="AV1016" s="14" t="s">
        <v>85</v>
      </c>
      <c r="AW1016" s="14" t="s">
        <v>32</v>
      </c>
      <c r="AX1016" s="14" t="s">
        <v>75</v>
      </c>
      <c r="AY1016" s="203" t="s">
        <v>253</v>
      </c>
    </row>
    <row r="1017" s="14" customFormat="1">
      <c r="A1017" s="14"/>
      <c r="B1017" s="202"/>
      <c r="C1017" s="14"/>
      <c r="D1017" s="195" t="s">
        <v>264</v>
      </c>
      <c r="E1017" s="203" t="s">
        <v>1</v>
      </c>
      <c r="F1017" s="204" t="s">
        <v>1323</v>
      </c>
      <c r="G1017" s="14"/>
      <c r="H1017" s="205">
        <v>88.602999999999994</v>
      </c>
      <c r="I1017" s="206"/>
      <c r="J1017" s="14"/>
      <c r="K1017" s="14"/>
      <c r="L1017" s="202"/>
      <c r="M1017" s="207"/>
      <c r="N1017" s="208"/>
      <c r="O1017" s="208"/>
      <c r="P1017" s="208"/>
      <c r="Q1017" s="208"/>
      <c r="R1017" s="208"/>
      <c r="S1017" s="208"/>
      <c r="T1017" s="209"/>
      <c r="U1017" s="14"/>
      <c r="V1017" s="14"/>
      <c r="W1017" s="14"/>
      <c r="X1017" s="14"/>
      <c r="Y1017" s="14"/>
      <c r="Z1017" s="14"/>
      <c r="AA1017" s="14"/>
      <c r="AB1017" s="14"/>
      <c r="AC1017" s="14"/>
      <c r="AD1017" s="14"/>
      <c r="AE1017" s="14"/>
      <c r="AT1017" s="203" t="s">
        <v>264</v>
      </c>
      <c r="AU1017" s="203" t="s">
        <v>85</v>
      </c>
      <c r="AV1017" s="14" t="s">
        <v>85</v>
      </c>
      <c r="AW1017" s="14" t="s">
        <v>32</v>
      </c>
      <c r="AX1017" s="14" t="s">
        <v>75</v>
      </c>
      <c r="AY1017" s="203" t="s">
        <v>253</v>
      </c>
    </row>
    <row r="1018" s="14" customFormat="1">
      <c r="A1018" s="14"/>
      <c r="B1018" s="202"/>
      <c r="C1018" s="14"/>
      <c r="D1018" s="195" t="s">
        <v>264</v>
      </c>
      <c r="E1018" s="203" t="s">
        <v>1</v>
      </c>
      <c r="F1018" s="204" t="s">
        <v>1324</v>
      </c>
      <c r="G1018" s="14"/>
      <c r="H1018" s="205">
        <v>88.602999999999994</v>
      </c>
      <c r="I1018" s="206"/>
      <c r="J1018" s="14"/>
      <c r="K1018" s="14"/>
      <c r="L1018" s="202"/>
      <c r="M1018" s="207"/>
      <c r="N1018" s="208"/>
      <c r="O1018" s="208"/>
      <c r="P1018" s="208"/>
      <c r="Q1018" s="208"/>
      <c r="R1018" s="208"/>
      <c r="S1018" s="208"/>
      <c r="T1018" s="209"/>
      <c r="U1018" s="14"/>
      <c r="V1018" s="14"/>
      <c r="W1018" s="14"/>
      <c r="X1018" s="14"/>
      <c r="Y1018" s="14"/>
      <c r="Z1018" s="14"/>
      <c r="AA1018" s="14"/>
      <c r="AB1018" s="14"/>
      <c r="AC1018" s="14"/>
      <c r="AD1018" s="14"/>
      <c r="AE1018" s="14"/>
      <c r="AT1018" s="203" t="s">
        <v>264</v>
      </c>
      <c r="AU1018" s="203" t="s">
        <v>85</v>
      </c>
      <c r="AV1018" s="14" t="s">
        <v>85</v>
      </c>
      <c r="AW1018" s="14" t="s">
        <v>32</v>
      </c>
      <c r="AX1018" s="14" t="s">
        <v>75</v>
      </c>
      <c r="AY1018" s="203" t="s">
        <v>253</v>
      </c>
    </row>
    <row r="1019" s="14" customFormat="1">
      <c r="A1019" s="14"/>
      <c r="B1019" s="202"/>
      <c r="C1019" s="14"/>
      <c r="D1019" s="195" t="s">
        <v>264</v>
      </c>
      <c r="E1019" s="203" t="s">
        <v>1</v>
      </c>
      <c r="F1019" s="204" t="s">
        <v>1325</v>
      </c>
      <c r="G1019" s="14"/>
      <c r="H1019" s="205">
        <v>88.602999999999994</v>
      </c>
      <c r="I1019" s="206"/>
      <c r="J1019" s="14"/>
      <c r="K1019" s="14"/>
      <c r="L1019" s="202"/>
      <c r="M1019" s="207"/>
      <c r="N1019" s="208"/>
      <c r="O1019" s="208"/>
      <c r="P1019" s="208"/>
      <c r="Q1019" s="208"/>
      <c r="R1019" s="208"/>
      <c r="S1019" s="208"/>
      <c r="T1019" s="209"/>
      <c r="U1019" s="14"/>
      <c r="V1019" s="14"/>
      <c r="W1019" s="14"/>
      <c r="X1019" s="14"/>
      <c r="Y1019" s="14"/>
      <c r="Z1019" s="14"/>
      <c r="AA1019" s="14"/>
      <c r="AB1019" s="14"/>
      <c r="AC1019" s="14"/>
      <c r="AD1019" s="14"/>
      <c r="AE1019" s="14"/>
      <c r="AT1019" s="203" t="s">
        <v>264</v>
      </c>
      <c r="AU1019" s="203" t="s">
        <v>85</v>
      </c>
      <c r="AV1019" s="14" t="s">
        <v>85</v>
      </c>
      <c r="AW1019" s="14" t="s">
        <v>32</v>
      </c>
      <c r="AX1019" s="14" t="s">
        <v>75</v>
      </c>
      <c r="AY1019" s="203" t="s">
        <v>253</v>
      </c>
    </row>
    <row r="1020" s="14" customFormat="1">
      <c r="A1020" s="14"/>
      <c r="B1020" s="202"/>
      <c r="C1020" s="14"/>
      <c r="D1020" s="195" t="s">
        <v>264</v>
      </c>
      <c r="E1020" s="203" t="s">
        <v>1</v>
      </c>
      <c r="F1020" s="204" t="s">
        <v>1326</v>
      </c>
      <c r="G1020" s="14"/>
      <c r="H1020" s="205">
        <v>89.346000000000004</v>
      </c>
      <c r="I1020" s="206"/>
      <c r="J1020" s="14"/>
      <c r="K1020" s="14"/>
      <c r="L1020" s="202"/>
      <c r="M1020" s="207"/>
      <c r="N1020" s="208"/>
      <c r="O1020" s="208"/>
      <c r="P1020" s="208"/>
      <c r="Q1020" s="208"/>
      <c r="R1020" s="208"/>
      <c r="S1020" s="208"/>
      <c r="T1020" s="209"/>
      <c r="U1020" s="14"/>
      <c r="V1020" s="14"/>
      <c r="W1020" s="14"/>
      <c r="X1020" s="14"/>
      <c r="Y1020" s="14"/>
      <c r="Z1020" s="14"/>
      <c r="AA1020" s="14"/>
      <c r="AB1020" s="14"/>
      <c r="AC1020" s="14"/>
      <c r="AD1020" s="14"/>
      <c r="AE1020" s="14"/>
      <c r="AT1020" s="203" t="s">
        <v>264</v>
      </c>
      <c r="AU1020" s="203" t="s">
        <v>85</v>
      </c>
      <c r="AV1020" s="14" t="s">
        <v>85</v>
      </c>
      <c r="AW1020" s="14" t="s">
        <v>32</v>
      </c>
      <c r="AX1020" s="14" t="s">
        <v>75</v>
      </c>
      <c r="AY1020" s="203" t="s">
        <v>253</v>
      </c>
    </row>
    <row r="1021" s="14" customFormat="1">
      <c r="A1021" s="14"/>
      <c r="B1021" s="202"/>
      <c r="C1021" s="14"/>
      <c r="D1021" s="195" t="s">
        <v>264</v>
      </c>
      <c r="E1021" s="203" t="s">
        <v>1</v>
      </c>
      <c r="F1021" s="204" t="s">
        <v>1327</v>
      </c>
      <c r="G1021" s="14"/>
      <c r="H1021" s="205">
        <v>87.859999999999999</v>
      </c>
      <c r="I1021" s="206"/>
      <c r="J1021" s="14"/>
      <c r="K1021" s="14"/>
      <c r="L1021" s="202"/>
      <c r="M1021" s="207"/>
      <c r="N1021" s="208"/>
      <c r="O1021" s="208"/>
      <c r="P1021" s="208"/>
      <c r="Q1021" s="208"/>
      <c r="R1021" s="208"/>
      <c r="S1021" s="208"/>
      <c r="T1021" s="209"/>
      <c r="U1021" s="14"/>
      <c r="V1021" s="14"/>
      <c r="W1021" s="14"/>
      <c r="X1021" s="14"/>
      <c r="Y1021" s="14"/>
      <c r="Z1021" s="14"/>
      <c r="AA1021" s="14"/>
      <c r="AB1021" s="14"/>
      <c r="AC1021" s="14"/>
      <c r="AD1021" s="14"/>
      <c r="AE1021" s="14"/>
      <c r="AT1021" s="203" t="s">
        <v>264</v>
      </c>
      <c r="AU1021" s="203" t="s">
        <v>85</v>
      </c>
      <c r="AV1021" s="14" t="s">
        <v>85</v>
      </c>
      <c r="AW1021" s="14" t="s">
        <v>32</v>
      </c>
      <c r="AX1021" s="14" t="s">
        <v>75</v>
      </c>
      <c r="AY1021" s="203" t="s">
        <v>253</v>
      </c>
    </row>
    <row r="1022" s="14" customFormat="1">
      <c r="A1022" s="14"/>
      <c r="B1022" s="202"/>
      <c r="C1022" s="14"/>
      <c r="D1022" s="195" t="s">
        <v>264</v>
      </c>
      <c r="E1022" s="203" t="s">
        <v>1</v>
      </c>
      <c r="F1022" s="204" t="s">
        <v>1328</v>
      </c>
      <c r="G1022" s="14"/>
      <c r="H1022" s="205">
        <v>88.602999999999994</v>
      </c>
      <c r="I1022" s="206"/>
      <c r="J1022" s="14"/>
      <c r="K1022" s="14"/>
      <c r="L1022" s="202"/>
      <c r="M1022" s="207"/>
      <c r="N1022" s="208"/>
      <c r="O1022" s="208"/>
      <c r="P1022" s="208"/>
      <c r="Q1022" s="208"/>
      <c r="R1022" s="208"/>
      <c r="S1022" s="208"/>
      <c r="T1022" s="209"/>
      <c r="U1022" s="14"/>
      <c r="V1022" s="14"/>
      <c r="W1022" s="14"/>
      <c r="X1022" s="14"/>
      <c r="Y1022" s="14"/>
      <c r="Z1022" s="14"/>
      <c r="AA1022" s="14"/>
      <c r="AB1022" s="14"/>
      <c r="AC1022" s="14"/>
      <c r="AD1022" s="14"/>
      <c r="AE1022" s="14"/>
      <c r="AT1022" s="203" t="s">
        <v>264</v>
      </c>
      <c r="AU1022" s="203" t="s">
        <v>85</v>
      </c>
      <c r="AV1022" s="14" t="s">
        <v>85</v>
      </c>
      <c r="AW1022" s="14" t="s">
        <v>32</v>
      </c>
      <c r="AX1022" s="14" t="s">
        <v>75</v>
      </c>
      <c r="AY1022" s="203" t="s">
        <v>253</v>
      </c>
    </row>
    <row r="1023" s="14" customFormat="1">
      <c r="A1023" s="14"/>
      <c r="B1023" s="202"/>
      <c r="C1023" s="14"/>
      <c r="D1023" s="195" t="s">
        <v>264</v>
      </c>
      <c r="E1023" s="203" t="s">
        <v>1</v>
      </c>
      <c r="F1023" s="204" t="s">
        <v>1329</v>
      </c>
      <c r="G1023" s="14"/>
      <c r="H1023" s="205">
        <v>88.602999999999994</v>
      </c>
      <c r="I1023" s="206"/>
      <c r="J1023" s="14"/>
      <c r="K1023" s="14"/>
      <c r="L1023" s="202"/>
      <c r="M1023" s="207"/>
      <c r="N1023" s="208"/>
      <c r="O1023" s="208"/>
      <c r="P1023" s="208"/>
      <c r="Q1023" s="208"/>
      <c r="R1023" s="208"/>
      <c r="S1023" s="208"/>
      <c r="T1023" s="209"/>
      <c r="U1023" s="14"/>
      <c r="V1023" s="14"/>
      <c r="W1023" s="14"/>
      <c r="X1023" s="14"/>
      <c r="Y1023" s="14"/>
      <c r="Z1023" s="14"/>
      <c r="AA1023" s="14"/>
      <c r="AB1023" s="14"/>
      <c r="AC1023" s="14"/>
      <c r="AD1023" s="14"/>
      <c r="AE1023" s="14"/>
      <c r="AT1023" s="203" t="s">
        <v>264</v>
      </c>
      <c r="AU1023" s="203" t="s">
        <v>85</v>
      </c>
      <c r="AV1023" s="14" t="s">
        <v>85</v>
      </c>
      <c r="AW1023" s="14" t="s">
        <v>32</v>
      </c>
      <c r="AX1023" s="14" t="s">
        <v>75</v>
      </c>
      <c r="AY1023" s="203" t="s">
        <v>253</v>
      </c>
    </row>
    <row r="1024" s="14" customFormat="1">
      <c r="A1024" s="14"/>
      <c r="B1024" s="202"/>
      <c r="C1024" s="14"/>
      <c r="D1024" s="195" t="s">
        <v>264</v>
      </c>
      <c r="E1024" s="203" t="s">
        <v>1</v>
      </c>
      <c r="F1024" s="204" t="s">
        <v>1330</v>
      </c>
      <c r="G1024" s="14"/>
      <c r="H1024" s="205">
        <v>88.602999999999994</v>
      </c>
      <c r="I1024" s="206"/>
      <c r="J1024" s="14"/>
      <c r="K1024" s="14"/>
      <c r="L1024" s="202"/>
      <c r="M1024" s="207"/>
      <c r="N1024" s="208"/>
      <c r="O1024" s="208"/>
      <c r="P1024" s="208"/>
      <c r="Q1024" s="208"/>
      <c r="R1024" s="208"/>
      <c r="S1024" s="208"/>
      <c r="T1024" s="209"/>
      <c r="U1024" s="14"/>
      <c r="V1024" s="14"/>
      <c r="W1024" s="14"/>
      <c r="X1024" s="14"/>
      <c r="Y1024" s="14"/>
      <c r="Z1024" s="14"/>
      <c r="AA1024" s="14"/>
      <c r="AB1024" s="14"/>
      <c r="AC1024" s="14"/>
      <c r="AD1024" s="14"/>
      <c r="AE1024" s="14"/>
      <c r="AT1024" s="203" t="s">
        <v>264</v>
      </c>
      <c r="AU1024" s="203" t="s">
        <v>85</v>
      </c>
      <c r="AV1024" s="14" t="s">
        <v>85</v>
      </c>
      <c r="AW1024" s="14" t="s">
        <v>32</v>
      </c>
      <c r="AX1024" s="14" t="s">
        <v>75</v>
      </c>
      <c r="AY1024" s="203" t="s">
        <v>253</v>
      </c>
    </row>
    <row r="1025" s="14" customFormat="1">
      <c r="A1025" s="14"/>
      <c r="B1025" s="202"/>
      <c r="C1025" s="14"/>
      <c r="D1025" s="195" t="s">
        <v>264</v>
      </c>
      <c r="E1025" s="203" t="s">
        <v>1</v>
      </c>
      <c r="F1025" s="204" t="s">
        <v>1331</v>
      </c>
      <c r="G1025" s="14"/>
      <c r="H1025" s="205">
        <v>39.750999999999998</v>
      </c>
      <c r="I1025" s="206"/>
      <c r="J1025" s="14"/>
      <c r="K1025" s="14"/>
      <c r="L1025" s="202"/>
      <c r="M1025" s="207"/>
      <c r="N1025" s="208"/>
      <c r="O1025" s="208"/>
      <c r="P1025" s="208"/>
      <c r="Q1025" s="208"/>
      <c r="R1025" s="208"/>
      <c r="S1025" s="208"/>
      <c r="T1025" s="209"/>
      <c r="U1025" s="14"/>
      <c r="V1025" s="14"/>
      <c r="W1025" s="14"/>
      <c r="X1025" s="14"/>
      <c r="Y1025" s="14"/>
      <c r="Z1025" s="14"/>
      <c r="AA1025" s="14"/>
      <c r="AB1025" s="14"/>
      <c r="AC1025" s="14"/>
      <c r="AD1025" s="14"/>
      <c r="AE1025" s="14"/>
      <c r="AT1025" s="203" t="s">
        <v>264</v>
      </c>
      <c r="AU1025" s="203" t="s">
        <v>85</v>
      </c>
      <c r="AV1025" s="14" t="s">
        <v>85</v>
      </c>
      <c r="AW1025" s="14" t="s">
        <v>32</v>
      </c>
      <c r="AX1025" s="14" t="s">
        <v>75</v>
      </c>
      <c r="AY1025" s="203" t="s">
        <v>253</v>
      </c>
    </row>
    <row r="1026" s="14" customFormat="1">
      <c r="A1026" s="14"/>
      <c r="B1026" s="202"/>
      <c r="C1026" s="14"/>
      <c r="D1026" s="195" t="s">
        <v>264</v>
      </c>
      <c r="E1026" s="203" t="s">
        <v>1</v>
      </c>
      <c r="F1026" s="204" t="s">
        <v>1332</v>
      </c>
      <c r="G1026" s="14"/>
      <c r="H1026" s="205">
        <v>72.628</v>
      </c>
      <c r="I1026" s="206"/>
      <c r="J1026" s="14"/>
      <c r="K1026" s="14"/>
      <c r="L1026" s="202"/>
      <c r="M1026" s="207"/>
      <c r="N1026" s="208"/>
      <c r="O1026" s="208"/>
      <c r="P1026" s="208"/>
      <c r="Q1026" s="208"/>
      <c r="R1026" s="208"/>
      <c r="S1026" s="208"/>
      <c r="T1026" s="209"/>
      <c r="U1026" s="14"/>
      <c r="V1026" s="14"/>
      <c r="W1026" s="14"/>
      <c r="X1026" s="14"/>
      <c r="Y1026" s="14"/>
      <c r="Z1026" s="14"/>
      <c r="AA1026" s="14"/>
      <c r="AB1026" s="14"/>
      <c r="AC1026" s="14"/>
      <c r="AD1026" s="14"/>
      <c r="AE1026" s="14"/>
      <c r="AT1026" s="203" t="s">
        <v>264</v>
      </c>
      <c r="AU1026" s="203" t="s">
        <v>85</v>
      </c>
      <c r="AV1026" s="14" t="s">
        <v>85</v>
      </c>
      <c r="AW1026" s="14" t="s">
        <v>32</v>
      </c>
      <c r="AX1026" s="14" t="s">
        <v>75</v>
      </c>
      <c r="AY1026" s="203" t="s">
        <v>253</v>
      </c>
    </row>
    <row r="1027" s="14" customFormat="1">
      <c r="A1027" s="14"/>
      <c r="B1027" s="202"/>
      <c r="C1027" s="14"/>
      <c r="D1027" s="195" t="s">
        <v>264</v>
      </c>
      <c r="E1027" s="203" t="s">
        <v>1</v>
      </c>
      <c r="F1027" s="204" t="s">
        <v>1333</v>
      </c>
      <c r="G1027" s="14"/>
      <c r="H1027" s="205">
        <v>89.531999999999996</v>
      </c>
      <c r="I1027" s="206"/>
      <c r="J1027" s="14"/>
      <c r="K1027" s="14"/>
      <c r="L1027" s="202"/>
      <c r="M1027" s="207"/>
      <c r="N1027" s="208"/>
      <c r="O1027" s="208"/>
      <c r="P1027" s="208"/>
      <c r="Q1027" s="208"/>
      <c r="R1027" s="208"/>
      <c r="S1027" s="208"/>
      <c r="T1027" s="209"/>
      <c r="U1027" s="14"/>
      <c r="V1027" s="14"/>
      <c r="W1027" s="14"/>
      <c r="X1027" s="14"/>
      <c r="Y1027" s="14"/>
      <c r="Z1027" s="14"/>
      <c r="AA1027" s="14"/>
      <c r="AB1027" s="14"/>
      <c r="AC1027" s="14"/>
      <c r="AD1027" s="14"/>
      <c r="AE1027" s="14"/>
      <c r="AT1027" s="203" t="s">
        <v>264</v>
      </c>
      <c r="AU1027" s="203" t="s">
        <v>85</v>
      </c>
      <c r="AV1027" s="14" t="s">
        <v>85</v>
      </c>
      <c r="AW1027" s="14" t="s">
        <v>32</v>
      </c>
      <c r="AX1027" s="14" t="s">
        <v>75</v>
      </c>
      <c r="AY1027" s="203" t="s">
        <v>253</v>
      </c>
    </row>
    <row r="1028" s="14" customFormat="1">
      <c r="A1028" s="14"/>
      <c r="B1028" s="202"/>
      <c r="C1028" s="14"/>
      <c r="D1028" s="195" t="s">
        <v>264</v>
      </c>
      <c r="E1028" s="203" t="s">
        <v>1</v>
      </c>
      <c r="F1028" s="204" t="s">
        <v>1334</v>
      </c>
      <c r="G1028" s="14"/>
      <c r="H1028" s="205">
        <v>47.552</v>
      </c>
      <c r="I1028" s="206"/>
      <c r="J1028" s="14"/>
      <c r="K1028" s="14"/>
      <c r="L1028" s="202"/>
      <c r="M1028" s="207"/>
      <c r="N1028" s="208"/>
      <c r="O1028" s="208"/>
      <c r="P1028" s="208"/>
      <c r="Q1028" s="208"/>
      <c r="R1028" s="208"/>
      <c r="S1028" s="208"/>
      <c r="T1028" s="209"/>
      <c r="U1028" s="14"/>
      <c r="V1028" s="14"/>
      <c r="W1028" s="14"/>
      <c r="X1028" s="14"/>
      <c r="Y1028" s="14"/>
      <c r="Z1028" s="14"/>
      <c r="AA1028" s="14"/>
      <c r="AB1028" s="14"/>
      <c r="AC1028" s="14"/>
      <c r="AD1028" s="14"/>
      <c r="AE1028" s="14"/>
      <c r="AT1028" s="203" t="s">
        <v>264</v>
      </c>
      <c r="AU1028" s="203" t="s">
        <v>85</v>
      </c>
      <c r="AV1028" s="14" t="s">
        <v>85</v>
      </c>
      <c r="AW1028" s="14" t="s">
        <v>32</v>
      </c>
      <c r="AX1028" s="14" t="s">
        <v>75</v>
      </c>
      <c r="AY1028" s="203" t="s">
        <v>253</v>
      </c>
    </row>
    <row r="1029" s="14" customFormat="1">
      <c r="A1029" s="14"/>
      <c r="B1029" s="202"/>
      <c r="C1029" s="14"/>
      <c r="D1029" s="195" t="s">
        <v>264</v>
      </c>
      <c r="E1029" s="203" t="s">
        <v>1</v>
      </c>
      <c r="F1029" s="204" t="s">
        <v>1335</v>
      </c>
      <c r="G1029" s="14"/>
      <c r="H1029" s="205">
        <v>45.880000000000003</v>
      </c>
      <c r="I1029" s="206"/>
      <c r="J1029" s="14"/>
      <c r="K1029" s="14"/>
      <c r="L1029" s="202"/>
      <c r="M1029" s="207"/>
      <c r="N1029" s="208"/>
      <c r="O1029" s="208"/>
      <c r="P1029" s="208"/>
      <c r="Q1029" s="208"/>
      <c r="R1029" s="208"/>
      <c r="S1029" s="208"/>
      <c r="T1029" s="209"/>
      <c r="U1029" s="14"/>
      <c r="V1029" s="14"/>
      <c r="W1029" s="14"/>
      <c r="X1029" s="14"/>
      <c r="Y1029" s="14"/>
      <c r="Z1029" s="14"/>
      <c r="AA1029" s="14"/>
      <c r="AB1029" s="14"/>
      <c r="AC1029" s="14"/>
      <c r="AD1029" s="14"/>
      <c r="AE1029" s="14"/>
      <c r="AT1029" s="203" t="s">
        <v>264</v>
      </c>
      <c r="AU1029" s="203" t="s">
        <v>85</v>
      </c>
      <c r="AV1029" s="14" t="s">
        <v>85</v>
      </c>
      <c r="AW1029" s="14" t="s">
        <v>32</v>
      </c>
      <c r="AX1029" s="14" t="s">
        <v>75</v>
      </c>
      <c r="AY1029" s="203" t="s">
        <v>253</v>
      </c>
    </row>
    <row r="1030" s="14" customFormat="1">
      <c r="A1030" s="14"/>
      <c r="B1030" s="202"/>
      <c r="C1030" s="14"/>
      <c r="D1030" s="195" t="s">
        <v>264</v>
      </c>
      <c r="E1030" s="203" t="s">
        <v>1</v>
      </c>
      <c r="F1030" s="204" t="s">
        <v>1336</v>
      </c>
      <c r="G1030" s="14"/>
      <c r="H1030" s="205">
        <v>77.085999999999999</v>
      </c>
      <c r="I1030" s="206"/>
      <c r="J1030" s="14"/>
      <c r="K1030" s="14"/>
      <c r="L1030" s="202"/>
      <c r="M1030" s="207"/>
      <c r="N1030" s="208"/>
      <c r="O1030" s="208"/>
      <c r="P1030" s="208"/>
      <c r="Q1030" s="208"/>
      <c r="R1030" s="208"/>
      <c r="S1030" s="208"/>
      <c r="T1030" s="209"/>
      <c r="U1030" s="14"/>
      <c r="V1030" s="14"/>
      <c r="W1030" s="14"/>
      <c r="X1030" s="14"/>
      <c r="Y1030" s="14"/>
      <c r="Z1030" s="14"/>
      <c r="AA1030" s="14"/>
      <c r="AB1030" s="14"/>
      <c r="AC1030" s="14"/>
      <c r="AD1030" s="14"/>
      <c r="AE1030" s="14"/>
      <c r="AT1030" s="203" t="s">
        <v>264</v>
      </c>
      <c r="AU1030" s="203" t="s">
        <v>85</v>
      </c>
      <c r="AV1030" s="14" t="s">
        <v>85</v>
      </c>
      <c r="AW1030" s="14" t="s">
        <v>32</v>
      </c>
      <c r="AX1030" s="14" t="s">
        <v>75</v>
      </c>
      <c r="AY1030" s="203" t="s">
        <v>253</v>
      </c>
    </row>
    <row r="1031" s="14" customFormat="1">
      <c r="A1031" s="14"/>
      <c r="B1031" s="202"/>
      <c r="C1031" s="14"/>
      <c r="D1031" s="195" t="s">
        <v>264</v>
      </c>
      <c r="E1031" s="203" t="s">
        <v>1</v>
      </c>
      <c r="F1031" s="204" t="s">
        <v>1337</v>
      </c>
      <c r="G1031" s="14"/>
      <c r="H1031" s="205">
        <v>81.730000000000004</v>
      </c>
      <c r="I1031" s="206"/>
      <c r="J1031" s="14"/>
      <c r="K1031" s="14"/>
      <c r="L1031" s="202"/>
      <c r="M1031" s="207"/>
      <c r="N1031" s="208"/>
      <c r="O1031" s="208"/>
      <c r="P1031" s="208"/>
      <c r="Q1031" s="208"/>
      <c r="R1031" s="208"/>
      <c r="S1031" s="208"/>
      <c r="T1031" s="209"/>
      <c r="U1031" s="14"/>
      <c r="V1031" s="14"/>
      <c r="W1031" s="14"/>
      <c r="X1031" s="14"/>
      <c r="Y1031" s="14"/>
      <c r="Z1031" s="14"/>
      <c r="AA1031" s="14"/>
      <c r="AB1031" s="14"/>
      <c r="AC1031" s="14"/>
      <c r="AD1031" s="14"/>
      <c r="AE1031" s="14"/>
      <c r="AT1031" s="203" t="s">
        <v>264</v>
      </c>
      <c r="AU1031" s="203" t="s">
        <v>85</v>
      </c>
      <c r="AV1031" s="14" t="s">
        <v>85</v>
      </c>
      <c r="AW1031" s="14" t="s">
        <v>32</v>
      </c>
      <c r="AX1031" s="14" t="s">
        <v>75</v>
      </c>
      <c r="AY1031" s="203" t="s">
        <v>253</v>
      </c>
    </row>
    <row r="1032" s="14" customFormat="1">
      <c r="A1032" s="14"/>
      <c r="B1032" s="202"/>
      <c r="C1032" s="14"/>
      <c r="D1032" s="195" t="s">
        <v>264</v>
      </c>
      <c r="E1032" s="203" t="s">
        <v>1</v>
      </c>
      <c r="F1032" s="204" t="s">
        <v>1338</v>
      </c>
      <c r="G1032" s="14"/>
      <c r="H1032" s="205">
        <v>49.037999999999997</v>
      </c>
      <c r="I1032" s="206"/>
      <c r="J1032" s="14"/>
      <c r="K1032" s="14"/>
      <c r="L1032" s="202"/>
      <c r="M1032" s="207"/>
      <c r="N1032" s="208"/>
      <c r="O1032" s="208"/>
      <c r="P1032" s="208"/>
      <c r="Q1032" s="208"/>
      <c r="R1032" s="208"/>
      <c r="S1032" s="208"/>
      <c r="T1032" s="209"/>
      <c r="U1032" s="14"/>
      <c r="V1032" s="14"/>
      <c r="W1032" s="14"/>
      <c r="X1032" s="14"/>
      <c r="Y1032" s="14"/>
      <c r="Z1032" s="14"/>
      <c r="AA1032" s="14"/>
      <c r="AB1032" s="14"/>
      <c r="AC1032" s="14"/>
      <c r="AD1032" s="14"/>
      <c r="AE1032" s="14"/>
      <c r="AT1032" s="203" t="s">
        <v>264</v>
      </c>
      <c r="AU1032" s="203" t="s">
        <v>85</v>
      </c>
      <c r="AV1032" s="14" t="s">
        <v>85</v>
      </c>
      <c r="AW1032" s="14" t="s">
        <v>32</v>
      </c>
      <c r="AX1032" s="14" t="s">
        <v>75</v>
      </c>
      <c r="AY1032" s="203" t="s">
        <v>253</v>
      </c>
    </row>
    <row r="1033" s="14" customFormat="1">
      <c r="A1033" s="14"/>
      <c r="B1033" s="202"/>
      <c r="C1033" s="14"/>
      <c r="D1033" s="195" t="s">
        <v>264</v>
      </c>
      <c r="E1033" s="203" t="s">
        <v>1</v>
      </c>
      <c r="F1033" s="204" t="s">
        <v>1339</v>
      </c>
      <c r="G1033" s="14"/>
      <c r="H1033" s="205">
        <v>59.439999999999998</v>
      </c>
      <c r="I1033" s="206"/>
      <c r="J1033" s="14"/>
      <c r="K1033" s="14"/>
      <c r="L1033" s="202"/>
      <c r="M1033" s="207"/>
      <c r="N1033" s="208"/>
      <c r="O1033" s="208"/>
      <c r="P1033" s="208"/>
      <c r="Q1033" s="208"/>
      <c r="R1033" s="208"/>
      <c r="S1033" s="208"/>
      <c r="T1033" s="209"/>
      <c r="U1033" s="14"/>
      <c r="V1033" s="14"/>
      <c r="W1033" s="14"/>
      <c r="X1033" s="14"/>
      <c r="Y1033" s="14"/>
      <c r="Z1033" s="14"/>
      <c r="AA1033" s="14"/>
      <c r="AB1033" s="14"/>
      <c r="AC1033" s="14"/>
      <c r="AD1033" s="14"/>
      <c r="AE1033" s="14"/>
      <c r="AT1033" s="203" t="s">
        <v>264</v>
      </c>
      <c r="AU1033" s="203" t="s">
        <v>85</v>
      </c>
      <c r="AV1033" s="14" t="s">
        <v>85</v>
      </c>
      <c r="AW1033" s="14" t="s">
        <v>32</v>
      </c>
      <c r="AX1033" s="14" t="s">
        <v>75</v>
      </c>
      <c r="AY1033" s="203" t="s">
        <v>253</v>
      </c>
    </row>
    <row r="1034" s="16" customFormat="1">
      <c r="A1034" s="16"/>
      <c r="B1034" s="228"/>
      <c r="C1034" s="16"/>
      <c r="D1034" s="195" t="s">
        <v>264</v>
      </c>
      <c r="E1034" s="229" t="s">
        <v>1</v>
      </c>
      <c r="F1034" s="230" t="s">
        <v>1078</v>
      </c>
      <c r="G1034" s="16"/>
      <c r="H1034" s="231">
        <v>4533.8669999999984</v>
      </c>
      <c r="I1034" s="232"/>
      <c r="J1034" s="16"/>
      <c r="K1034" s="16"/>
      <c r="L1034" s="228"/>
      <c r="M1034" s="233"/>
      <c r="N1034" s="234"/>
      <c r="O1034" s="234"/>
      <c r="P1034" s="234"/>
      <c r="Q1034" s="234"/>
      <c r="R1034" s="234"/>
      <c r="S1034" s="234"/>
      <c r="T1034" s="235"/>
      <c r="U1034" s="16"/>
      <c r="V1034" s="16"/>
      <c r="W1034" s="16"/>
      <c r="X1034" s="16"/>
      <c r="Y1034" s="16"/>
      <c r="Z1034" s="16"/>
      <c r="AA1034" s="16"/>
      <c r="AB1034" s="16"/>
      <c r="AC1034" s="16"/>
      <c r="AD1034" s="16"/>
      <c r="AE1034" s="16"/>
      <c r="AT1034" s="229" t="s">
        <v>264</v>
      </c>
      <c r="AU1034" s="229" t="s">
        <v>85</v>
      </c>
      <c r="AV1034" s="16" t="s">
        <v>93</v>
      </c>
      <c r="AW1034" s="16" t="s">
        <v>32</v>
      </c>
      <c r="AX1034" s="16" t="s">
        <v>75</v>
      </c>
      <c r="AY1034" s="229" t="s">
        <v>253</v>
      </c>
    </row>
    <row r="1035" s="14" customFormat="1">
      <c r="A1035" s="14"/>
      <c r="B1035" s="202"/>
      <c r="C1035" s="14"/>
      <c r="D1035" s="195" t="s">
        <v>264</v>
      </c>
      <c r="E1035" s="203" t="s">
        <v>1</v>
      </c>
      <c r="F1035" s="204" t="s">
        <v>1340</v>
      </c>
      <c r="G1035" s="14"/>
      <c r="H1035" s="205">
        <v>156.83000000000001</v>
      </c>
      <c r="I1035" s="206"/>
      <c r="J1035" s="14"/>
      <c r="K1035" s="14"/>
      <c r="L1035" s="202"/>
      <c r="M1035" s="207"/>
      <c r="N1035" s="208"/>
      <c r="O1035" s="208"/>
      <c r="P1035" s="208"/>
      <c r="Q1035" s="208"/>
      <c r="R1035" s="208"/>
      <c r="S1035" s="208"/>
      <c r="T1035" s="209"/>
      <c r="U1035" s="14"/>
      <c r="V1035" s="14"/>
      <c r="W1035" s="14"/>
      <c r="X1035" s="14"/>
      <c r="Y1035" s="14"/>
      <c r="Z1035" s="14"/>
      <c r="AA1035" s="14"/>
      <c r="AB1035" s="14"/>
      <c r="AC1035" s="14"/>
      <c r="AD1035" s="14"/>
      <c r="AE1035" s="14"/>
      <c r="AT1035" s="203" t="s">
        <v>264</v>
      </c>
      <c r="AU1035" s="203" t="s">
        <v>85</v>
      </c>
      <c r="AV1035" s="14" t="s">
        <v>85</v>
      </c>
      <c r="AW1035" s="14" t="s">
        <v>32</v>
      </c>
      <c r="AX1035" s="14" t="s">
        <v>75</v>
      </c>
      <c r="AY1035" s="203" t="s">
        <v>253</v>
      </c>
    </row>
    <row r="1036" s="16" customFormat="1">
      <c r="A1036" s="16"/>
      <c r="B1036" s="228"/>
      <c r="C1036" s="16"/>
      <c r="D1036" s="195" t="s">
        <v>264</v>
      </c>
      <c r="E1036" s="229" t="s">
        <v>1</v>
      </c>
      <c r="F1036" s="230" t="s">
        <v>1078</v>
      </c>
      <c r="G1036" s="16"/>
      <c r="H1036" s="231">
        <v>156.83000000000001</v>
      </c>
      <c r="I1036" s="232"/>
      <c r="J1036" s="16"/>
      <c r="K1036" s="16"/>
      <c r="L1036" s="228"/>
      <c r="M1036" s="233"/>
      <c r="N1036" s="234"/>
      <c r="O1036" s="234"/>
      <c r="P1036" s="234"/>
      <c r="Q1036" s="234"/>
      <c r="R1036" s="234"/>
      <c r="S1036" s="234"/>
      <c r="T1036" s="235"/>
      <c r="U1036" s="16"/>
      <c r="V1036" s="16"/>
      <c r="W1036" s="16"/>
      <c r="X1036" s="16"/>
      <c r="Y1036" s="16"/>
      <c r="Z1036" s="16"/>
      <c r="AA1036" s="16"/>
      <c r="AB1036" s="16"/>
      <c r="AC1036" s="16"/>
      <c r="AD1036" s="16"/>
      <c r="AE1036" s="16"/>
      <c r="AT1036" s="229" t="s">
        <v>264</v>
      </c>
      <c r="AU1036" s="229" t="s">
        <v>85</v>
      </c>
      <c r="AV1036" s="16" t="s">
        <v>93</v>
      </c>
      <c r="AW1036" s="16" t="s">
        <v>32</v>
      </c>
      <c r="AX1036" s="16" t="s">
        <v>75</v>
      </c>
      <c r="AY1036" s="229" t="s">
        <v>253</v>
      </c>
    </row>
    <row r="1037" s="15" customFormat="1">
      <c r="A1037" s="15"/>
      <c r="B1037" s="210"/>
      <c r="C1037" s="15"/>
      <c r="D1037" s="195" t="s">
        <v>264</v>
      </c>
      <c r="E1037" s="211" t="s">
        <v>1</v>
      </c>
      <c r="F1037" s="212" t="s">
        <v>268</v>
      </c>
      <c r="G1037" s="15"/>
      <c r="H1037" s="213">
        <v>4690.6969999999983</v>
      </c>
      <c r="I1037" s="214"/>
      <c r="J1037" s="15"/>
      <c r="K1037" s="15"/>
      <c r="L1037" s="210"/>
      <c r="M1037" s="215"/>
      <c r="N1037" s="216"/>
      <c r="O1037" s="216"/>
      <c r="P1037" s="216"/>
      <c r="Q1037" s="216"/>
      <c r="R1037" s="216"/>
      <c r="S1037" s="216"/>
      <c r="T1037" s="217"/>
      <c r="U1037" s="15"/>
      <c r="V1037" s="15"/>
      <c r="W1037" s="15"/>
      <c r="X1037" s="15"/>
      <c r="Y1037" s="15"/>
      <c r="Z1037" s="15"/>
      <c r="AA1037" s="15"/>
      <c r="AB1037" s="15"/>
      <c r="AC1037" s="15"/>
      <c r="AD1037" s="15"/>
      <c r="AE1037" s="15"/>
      <c r="AT1037" s="211" t="s">
        <v>264</v>
      </c>
      <c r="AU1037" s="211" t="s">
        <v>85</v>
      </c>
      <c r="AV1037" s="15" t="s">
        <v>109</v>
      </c>
      <c r="AW1037" s="15" t="s">
        <v>32</v>
      </c>
      <c r="AX1037" s="15" t="s">
        <v>82</v>
      </c>
      <c r="AY1037" s="211" t="s">
        <v>253</v>
      </c>
    </row>
    <row r="1038" s="2" customFormat="1" ht="21.75" customHeight="1">
      <c r="A1038" s="38"/>
      <c r="B1038" s="180"/>
      <c r="C1038" s="181" t="s">
        <v>1341</v>
      </c>
      <c r="D1038" s="181" t="s">
        <v>258</v>
      </c>
      <c r="E1038" s="182" t="s">
        <v>1342</v>
      </c>
      <c r="F1038" s="183" t="s">
        <v>1343</v>
      </c>
      <c r="G1038" s="184" t="s">
        <v>279</v>
      </c>
      <c r="H1038" s="185">
        <v>109.407</v>
      </c>
      <c r="I1038" s="186"/>
      <c r="J1038" s="187">
        <f>ROUND(I1038*H1038,2)</f>
        <v>0</v>
      </c>
      <c r="K1038" s="183" t="s">
        <v>1</v>
      </c>
      <c r="L1038" s="39"/>
      <c r="M1038" s="188" t="s">
        <v>1</v>
      </c>
      <c r="N1038" s="189" t="s">
        <v>40</v>
      </c>
      <c r="O1038" s="77"/>
      <c r="P1038" s="190">
        <f>O1038*H1038</f>
        <v>0</v>
      </c>
      <c r="Q1038" s="190">
        <v>0.00020000000000000001</v>
      </c>
      <c r="R1038" s="190">
        <f>Q1038*H1038</f>
        <v>0.021881399999999999</v>
      </c>
      <c r="S1038" s="190">
        <v>0</v>
      </c>
      <c r="T1038" s="191">
        <f>S1038*H1038</f>
        <v>0</v>
      </c>
      <c r="U1038" s="38"/>
      <c r="V1038" s="38"/>
      <c r="W1038" s="38"/>
      <c r="X1038" s="38"/>
      <c r="Y1038" s="38"/>
      <c r="Z1038" s="38"/>
      <c r="AA1038" s="38"/>
      <c r="AB1038" s="38"/>
      <c r="AC1038" s="38"/>
      <c r="AD1038" s="38"/>
      <c r="AE1038" s="38"/>
      <c r="AR1038" s="192" t="s">
        <v>335</v>
      </c>
      <c r="AT1038" s="192" t="s">
        <v>258</v>
      </c>
      <c r="AU1038" s="192" t="s">
        <v>85</v>
      </c>
      <c r="AY1038" s="19" t="s">
        <v>253</v>
      </c>
      <c r="BE1038" s="193">
        <f>IF(N1038="základní",J1038,0)</f>
        <v>0</v>
      </c>
      <c r="BF1038" s="193">
        <f>IF(N1038="snížená",J1038,0)</f>
        <v>0</v>
      </c>
      <c r="BG1038" s="193">
        <f>IF(N1038="zákl. přenesená",J1038,0)</f>
        <v>0</v>
      </c>
      <c r="BH1038" s="193">
        <f>IF(N1038="sníž. přenesená",J1038,0)</f>
        <v>0</v>
      </c>
      <c r="BI1038" s="193">
        <f>IF(N1038="nulová",J1038,0)</f>
        <v>0</v>
      </c>
      <c r="BJ1038" s="19" t="s">
        <v>82</v>
      </c>
      <c r="BK1038" s="193">
        <f>ROUND(I1038*H1038,2)</f>
        <v>0</v>
      </c>
      <c r="BL1038" s="19" t="s">
        <v>335</v>
      </c>
      <c r="BM1038" s="192" t="s">
        <v>1344</v>
      </c>
    </row>
    <row r="1039" s="13" customFormat="1">
      <c r="A1039" s="13"/>
      <c r="B1039" s="194"/>
      <c r="C1039" s="13"/>
      <c r="D1039" s="195" t="s">
        <v>264</v>
      </c>
      <c r="E1039" s="196" t="s">
        <v>1</v>
      </c>
      <c r="F1039" s="197" t="s">
        <v>1345</v>
      </c>
      <c r="G1039" s="13"/>
      <c r="H1039" s="196" t="s">
        <v>1</v>
      </c>
      <c r="I1039" s="198"/>
      <c r="J1039" s="13"/>
      <c r="K1039" s="13"/>
      <c r="L1039" s="194"/>
      <c r="M1039" s="199"/>
      <c r="N1039" s="200"/>
      <c r="O1039" s="200"/>
      <c r="P1039" s="200"/>
      <c r="Q1039" s="200"/>
      <c r="R1039" s="200"/>
      <c r="S1039" s="200"/>
      <c r="T1039" s="201"/>
      <c r="U1039" s="13"/>
      <c r="V1039" s="13"/>
      <c r="W1039" s="13"/>
      <c r="X1039" s="13"/>
      <c r="Y1039" s="13"/>
      <c r="Z1039" s="13"/>
      <c r="AA1039" s="13"/>
      <c r="AB1039" s="13"/>
      <c r="AC1039" s="13"/>
      <c r="AD1039" s="13"/>
      <c r="AE1039" s="13"/>
      <c r="AT1039" s="196" t="s">
        <v>264</v>
      </c>
      <c r="AU1039" s="196" t="s">
        <v>85</v>
      </c>
      <c r="AV1039" s="13" t="s">
        <v>82</v>
      </c>
      <c r="AW1039" s="13" t="s">
        <v>32</v>
      </c>
      <c r="AX1039" s="13" t="s">
        <v>75</v>
      </c>
      <c r="AY1039" s="196" t="s">
        <v>253</v>
      </c>
    </row>
    <row r="1040" s="14" customFormat="1">
      <c r="A1040" s="14"/>
      <c r="B1040" s="202"/>
      <c r="C1040" s="14"/>
      <c r="D1040" s="195" t="s">
        <v>264</v>
      </c>
      <c r="E1040" s="203" t="s">
        <v>1</v>
      </c>
      <c r="F1040" s="204" t="s">
        <v>1310</v>
      </c>
      <c r="G1040" s="14"/>
      <c r="H1040" s="205">
        <v>109.407</v>
      </c>
      <c r="I1040" s="206"/>
      <c r="J1040" s="14"/>
      <c r="K1040" s="14"/>
      <c r="L1040" s="202"/>
      <c r="M1040" s="207"/>
      <c r="N1040" s="208"/>
      <c r="O1040" s="208"/>
      <c r="P1040" s="208"/>
      <c r="Q1040" s="208"/>
      <c r="R1040" s="208"/>
      <c r="S1040" s="208"/>
      <c r="T1040" s="209"/>
      <c r="U1040" s="14"/>
      <c r="V1040" s="14"/>
      <c r="W1040" s="14"/>
      <c r="X1040" s="14"/>
      <c r="Y1040" s="14"/>
      <c r="Z1040" s="14"/>
      <c r="AA1040" s="14"/>
      <c r="AB1040" s="14"/>
      <c r="AC1040" s="14"/>
      <c r="AD1040" s="14"/>
      <c r="AE1040" s="14"/>
      <c r="AT1040" s="203" t="s">
        <v>264</v>
      </c>
      <c r="AU1040" s="203" t="s">
        <v>85</v>
      </c>
      <c r="AV1040" s="14" t="s">
        <v>85</v>
      </c>
      <c r="AW1040" s="14" t="s">
        <v>32</v>
      </c>
      <c r="AX1040" s="14" t="s">
        <v>75</v>
      </c>
      <c r="AY1040" s="203" t="s">
        <v>253</v>
      </c>
    </row>
    <row r="1041" s="15" customFormat="1">
      <c r="A1041" s="15"/>
      <c r="B1041" s="210"/>
      <c r="C1041" s="15"/>
      <c r="D1041" s="195" t="s">
        <v>264</v>
      </c>
      <c r="E1041" s="211" t="s">
        <v>1</v>
      </c>
      <c r="F1041" s="212" t="s">
        <v>268</v>
      </c>
      <c r="G1041" s="15"/>
      <c r="H1041" s="213">
        <v>109.407</v>
      </c>
      <c r="I1041" s="214"/>
      <c r="J1041" s="15"/>
      <c r="K1041" s="15"/>
      <c r="L1041" s="210"/>
      <c r="M1041" s="236"/>
      <c r="N1041" s="237"/>
      <c r="O1041" s="237"/>
      <c r="P1041" s="237"/>
      <c r="Q1041" s="237"/>
      <c r="R1041" s="237"/>
      <c r="S1041" s="237"/>
      <c r="T1041" s="238"/>
      <c r="U1041" s="15"/>
      <c r="V1041" s="15"/>
      <c r="W1041" s="15"/>
      <c r="X1041" s="15"/>
      <c r="Y1041" s="15"/>
      <c r="Z1041" s="15"/>
      <c r="AA1041" s="15"/>
      <c r="AB1041" s="15"/>
      <c r="AC1041" s="15"/>
      <c r="AD1041" s="15"/>
      <c r="AE1041" s="15"/>
      <c r="AT1041" s="211" t="s">
        <v>264</v>
      </c>
      <c r="AU1041" s="211" t="s">
        <v>85</v>
      </c>
      <c r="AV1041" s="15" t="s">
        <v>109</v>
      </c>
      <c r="AW1041" s="15" t="s">
        <v>32</v>
      </c>
      <c r="AX1041" s="15" t="s">
        <v>82</v>
      </c>
      <c r="AY1041" s="211" t="s">
        <v>253</v>
      </c>
    </row>
    <row r="1042" s="2" customFormat="1" ht="6.96" customHeight="1">
      <c r="A1042" s="38"/>
      <c r="B1042" s="60"/>
      <c r="C1042" s="61"/>
      <c r="D1042" s="61"/>
      <c r="E1042" s="61"/>
      <c r="F1042" s="61"/>
      <c r="G1042" s="61"/>
      <c r="H1042" s="61"/>
      <c r="I1042" s="61"/>
      <c r="J1042" s="61"/>
      <c r="K1042" s="61"/>
      <c r="L1042" s="39"/>
      <c r="M1042" s="38"/>
      <c r="O1042" s="38"/>
      <c r="P1042" s="38"/>
      <c r="Q1042" s="38"/>
      <c r="R1042" s="38"/>
      <c r="S1042" s="38"/>
      <c r="T1042" s="38"/>
      <c r="U1042" s="38"/>
      <c r="V1042" s="38"/>
      <c r="W1042" s="38"/>
      <c r="X1042" s="38"/>
      <c r="Y1042" s="38"/>
      <c r="Z1042" s="38"/>
      <c r="AA1042" s="38"/>
      <c r="AB1042" s="38"/>
      <c r="AC1042" s="38"/>
      <c r="AD1042" s="38"/>
      <c r="AE1042" s="38"/>
    </row>
  </sheetData>
  <autoFilter ref="C140:K104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ROUND((SUM(BE130:BE278)),  2)</f>
        <v>0</v>
      </c>
      <c r="G37" s="38"/>
      <c r="H37" s="38"/>
      <c r="I37" s="137">
        <v>0.20999999999999999</v>
      </c>
      <c r="J37" s="136">
        <f>ROUND(((SUM(BE130:BE278))*I37),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ROUND((SUM(BF130:BF278)),  2)</f>
        <v>0</v>
      </c>
      <c r="G38" s="38"/>
      <c r="H38" s="38"/>
      <c r="I38" s="137">
        <v>0.14999999999999999</v>
      </c>
      <c r="J38" s="136">
        <f>ROUND(((SUM(BF130:BF278))*I38),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Rozvody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3604</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3605</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3606</v>
      </c>
      <c r="E103" s="151"/>
      <c r="F103" s="151"/>
      <c r="G103" s="151"/>
      <c r="H103" s="151"/>
      <c r="I103" s="151"/>
      <c r="J103" s="152">
        <f>J163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3607</v>
      </c>
      <c r="E104" s="151"/>
      <c r="F104" s="151"/>
      <c r="G104" s="151"/>
      <c r="H104" s="151"/>
      <c r="I104" s="151"/>
      <c r="J104" s="152">
        <f>J234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J275</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J277</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Rozvody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P131+P138+P163+P234+P275+P277</f>
        <v>0</v>
      </c>
      <c r="Q130" s="90"/>
      <c r="R130" s="164">
        <f>R131+R138+R163+R234+R275+R277</f>
        <v>0</v>
      </c>
      <c r="S130" s="90"/>
      <c r="T130" s="165">
        <f>T131+T138+T163+T234+T275+T277</f>
        <v>0</v>
      </c>
      <c r="U130" s="38"/>
      <c r="V130" s="38"/>
      <c r="W130" s="38"/>
      <c r="X130" s="38"/>
      <c r="Y130" s="38"/>
      <c r="Z130" s="38"/>
      <c r="AA130" s="38"/>
      <c r="AB130" s="38"/>
      <c r="AC130" s="38"/>
      <c r="AD130" s="38"/>
      <c r="AE130" s="38"/>
      <c r="AT130" s="19" t="s">
        <v>74</v>
      </c>
      <c r="AU130" s="19" t="s">
        <v>220</v>
      </c>
      <c r="BK130" s="166">
        <f>BK131+BK138+BK163+BK234+BK275+BK277</f>
        <v>0</v>
      </c>
    </row>
    <row r="131" s="12" customFormat="1" ht="25.92" customHeight="1">
      <c r="A131" s="12"/>
      <c r="B131" s="167"/>
      <c r="C131" s="12"/>
      <c r="D131" s="168" t="s">
        <v>74</v>
      </c>
      <c r="E131" s="169" t="s">
        <v>3608</v>
      </c>
      <c r="F131" s="169" t="s">
        <v>3609</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82</v>
      </c>
      <c r="AT131" s="176" t="s">
        <v>74</v>
      </c>
      <c r="AU131" s="176" t="s">
        <v>75</v>
      </c>
      <c r="AY131" s="168" t="s">
        <v>253</v>
      </c>
      <c r="BK131" s="177">
        <f>SUM(BK132:BK137)</f>
        <v>0</v>
      </c>
    </row>
    <row r="132" s="2" customFormat="1" ht="55.5" customHeight="1">
      <c r="A132" s="38"/>
      <c r="B132" s="180"/>
      <c r="C132" s="181" t="s">
        <v>82</v>
      </c>
      <c r="D132" s="181" t="s">
        <v>258</v>
      </c>
      <c r="E132" s="182" t="s">
        <v>3610</v>
      </c>
      <c r="F132" s="183" t="s">
        <v>3611</v>
      </c>
      <c r="G132" s="184" t="s">
        <v>513</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55.5" customHeight="1">
      <c r="A134" s="38"/>
      <c r="B134" s="180"/>
      <c r="C134" s="181" t="s">
        <v>85</v>
      </c>
      <c r="D134" s="181" t="s">
        <v>258</v>
      </c>
      <c r="E134" s="182" t="s">
        <v>3613</v>
      </c>
      <c r="F134" s="183" t="s">
        <v>3611</v>
      </c>
      <c r="G134" s="184" t="s">
        <v>513</v>
      </c>
      <c r="H134" s="185">
        <v>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3614</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55.5" customHeight="1">
      <c r="A136" s="38"/>
      <c r="B136" s="180"/>
      <c r="C136" s="181" t="s">
        <v>93</v>
      </c>
      <c r="D136" s="181" t="s">
        <v>258</v>
      </c>
      <c r="E136" s="182" t="s">
        <v>3615</v>
      </c>
      <c r="F136" s="183" t="s">
        <v>3616</v>
      </c>
      <c r="G136" s="184" t="s">
        <v>513</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3617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3618</v>
      </c>
      <c r="F138" s="169" t="s">
        <v>3619</v>
      </c>
      <c r="G138" s="12"/>
      <c r="H138" s="12"/>
      <c r="I138" s="170"/>
      <c r="J138" s="171">
        <f>BK138</f>
        <v>0</v>
      </c>
      <c r="K138" s="12"/>
      <c r="L138" s="167"/>
      <c r="M138" s="172"/>
      <c r="N138" s="173"/>
      <c r="O138" s="173"/>
      <c r="P138" s="174">
        <f>SUM(P139:P162)</f>
        <v>0</v>
      </c>
      <c r="Q138" s="173"/>
      <c r="R138" s="174">
        <f>SUM(R139:R162)</f>
        <v>0</v>
      </c>
      <c r="S138" s="173"/>
      <c r="T138" s="175">
        <f>SUM(T139:T162)</f>
        <v>0</v>
      </c>
      <c r="U138" s="12"/>
      <c r="V138" s="12"/>
      <c r="W138" s="12"/>
      <c r="X138" s="12"/>
      <c r="Y138" s="12"/>
      <c r="Z138" s="12"/>
      <c r="AA138" s="12"/>
      <c r="AB138" s="12"/>
      <c r="AC138" s="12"/>
      <c r="AD138" s="12"/>
      <c r="AE138" s="12"/>
      <c r="AR138" s="168" t="s">
        <v>82</v>
      </c>
      <c r="AT138" s="176" t="s">
        <v>74</v>
      </c>
      <c r="AU138" s="176" t="s">
        <v>75</v>
      </c>
      <c r="AY138" s="168" t="s">
        <v>253</v>
      </c>
      <c r="BK138" s="177">
        <f>SUM(BK139:BK162)</f>
        <v>0</v>
      </c>
    </row>
    <row r="139" s="2" customFormat="1" ht="24.15" customHeight="1">
      <c r="A139" s="38"/>
      <c r="B139" s="180"/>
      <c r="C139" s="181" t="s">
        <v>109</v>
      </c>
      <c r="D139" s="181" t="s">
        <v>258</v>
      </c>
      <c r="E139" s="182" t="s">
        <v>3620</v>
      </c>
      <c r="F139" s="183" t="s">
        <v>3621</v>
      </c>
      <c r="G139" s="184" t="s">
        <v>316</v>
      </c>
      <c r="H139" s="185">
        <v>446</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3622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283</v>
      </c>
      <c r="D141" s="181" t="s">
        <v>258</v>
      </c>
      <c r="E141" s="182" t="s">
        <v>3623</v>
      </c>
      <c r="F141" s="183" t="s">
        <v>3624</v>
      </c>
      <c r="G141" s="184" t="s">
        <v>316</v>
      </c>
      <c r="H141" s="185">
        <v>25</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3622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254</v>
      </c>
      <c r="D143" s="181" t="s">
        <v>258</v>
      </c>
      <c r="E143" s="182" t="s">
        <v>3625</v>
      </c>
      <c r="F143" s="183" t="s">
        <v>3626</v>
      </c>
      <c r="G143" s="184" t="s">
        <v>316</v>
      </c>
      <c r="H143" s="185">
        <v>446</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3627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297</v>
      </c>
      <c r="D145" s="181" t="s">
        <v>258</v>
      </c>
      <c r="E145" s="182" t="s">
        <v>3628</v>
      </c>
      <c r="F145" s="183" t="s">
        <v>3629</v>
      </c>
      <c r="G145" s="184" t="s">
        <v>316</v>
      </c>
      <c r="H145" s="185">
        <v>25</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3627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305</v>
      </c>
      <c r="D147" s="181" t="s">
        <v>258</v>
      </c>
      <c r="E147" s="182" t="s">
        <v>3630</v>
      </c>
      <c r="F147" s="183" t="s">
        <v>3631</v>
      </c>
      <c r="G147" s="184" t="s">
        <v>316</v>
      </c>
      <c r="H147" s="185">
        <v>25</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3632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303</v>
      </c>
      <c r="D149" s="181" t="s">
        <v>258</v>
      </c>
      <c r="E149" s="182" t="s">
        <v>3633</v>
      </c>
      <c r="F149" s="183" t="s">
        <v>3634</v>
      </c>
      <c r="G149" s="184" t="s">
        <v>316</v>
      </c>
      <c r="H149" s="185">
        <v>13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3635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313</v>
      </c>
      <c r="D151" s="181" t="s">
        <v>258</v>
      </c>
      <c r="E151" s="182" t="s">
        <v>3636</v>
      </c>
      <c r="F151" s="183" t="s">
        <v>3637</v>
      </c>
      <c r="G151" s="184" t="s">
        <v>316</v>
      </c>
      <c r="H151" s="185">
        <v>118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3635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320</v>
      </c>
      <c r="D153" s="181" t="s">
        <v>258</v>
      </c>
      <c r="E153" s="182" t="s">
        <v>3638</v>
      </c>
      <c r="F153" s="183" t="s">
        <v>3639</v>
      </c>
      <c r="G153" s="184" t="s">
        <v>316</v>
      </c>
      <c r="H153" s="185">
        <v>84</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3635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324</v>
      </c>
      <c r="D155" s="181" t="s">
        <v>258</v>
      </c>
      <c r="E155" s="182" t="s">
        <v>3640</v>
      </c>
      <c r="F155" s="183" t="s">
        <v>3641</v>
      </c>
      <c r="G155" s="184" t="s">
        <v>316</v>
      </c>
      <c r="H155" s="185">
        <v>53</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c r="A156" s="38"/>
      <c r="B156" s="39"/>
      <c r="C156" s="38"/>
      <c r="D156" s="195" t="s">
        <v>1362</v>
      </c>
      <c r="E156" s="38"/>
      <c r="F156" s="239" t="s">
        <v>3635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332</v>
      </c>
      <c r="D157" s="181" t="s">
        <v>258</v>
      </c>
      <c r="E157" s="182" t="s">
        <v>3642</v>
      </c>
      <c r="F157" s="183" t="s">
        <v>3643</v>
      </c>
      <c r="G157" s="184" t="s">
        <v>316</v>
      </c>
      <c r="H157" s="185">
        <v>46</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486</v>
      </c>
    </row>
    <row r="158" s="2" customFormat="1">
      <c r="A158" s="38"/>
      <c r="B158" s="39"/>
      <c r="C158" s="38"/>
      <c r="D158" s="195" t="s">
        <v>1362</v>
      </c>
      <c r="E158" s="38"/>
      <c r="F158" s="239" t="s">
        <v>3635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342</v>
      </c>
      <c r="D159" s="181" t="s">
        <v>258</v>
      </c>
      <c r="E159" s="182" t="s">
        <v>3644</v>
      </c>
      <c r="F159" s="183" t="s">
        <v>3645</v>
      </c>
      <c r="G159" s="184" t="s">
        <v>316</v>
      </c>
      <c r="H159" s="185">
        <v>132</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504</v>
      </c>
    </row>
    <row r="160" s="2" customFormat="1">
      <c r="A160" s="38"/>
      <c r="B160" s="39"/>
      <c r="C160" s="38"/>
      <c r="D160" s="195" t="s">
        <v>1362</v>
      </c>
      <c r="E160" s="38"/>
      <c r="F160" s="239" t="s">
        <v>3635</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8</v>
      </c>
      <c r="D161" s="181" t="s">
        <v>258</v>
      </c>
      <c r="E161" s="182" t="s">
        <v>3646</v>
      </c>
      <c r="F161" s="183" t="s">
        <v>3647</v>
      </c>
      <c r="G161" s="184" t="s">
        <v>513</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515</v>
      </c>
    </row>
    <row r="162" s="2" customFormat="1">
      <c r="A162" s="38"/>
      <c r="B162" s="39"/>
      <c r="C162" s="38"/>
      <c r="D162" s="195" t="s">
        <v>1362</v>
      </c>
      <c r="E162" s="38"/>
      <c r="F162" s="239" t="s">
        <v>3648</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12" customFormat="1" ht="25.92" customHeight="1">
      <c r="A163" s="12"/>
      <c r="B163" s="167"/>
      <c r="C163" s="12"/>
      <c r="D163" s="168" t="s">
        <v>74</v>
      </c>
      <c r="E163" s="169" t="s">
        <v>3649</v>
      </c>
      <c r="F163" s="169" t="s">
        <v>3650</v>
      </c>
      <c r="G163" s="12"/>
      <c r="H163" s="12"/>
      <c r="I163" s="170"/>
      <c r="J163" s="171">
        <f>BK163</f>
        <v>0</v>
      </c>
      <c r="K163" s="12"/>
      <c r="L163" s="167"/>
      <c r="M163" s="172"/>
      <c r="N163" s="173"/>
      <c r="O163" s="173"/>
      <c r="P163" s="174">
        <f>SUM(P164:P233)</f>
        <v>0</v>
      </c>
      <c r="Q163" s="173"/>
      <c r="R163" s="174">
        <f>SUM(R164:R233)</f>
        <v>0</v>
      </c>
      <c r="S163" s="173"/>
      <c r="T163" s="175">
        <f>SUM(T164:T233)</f>
        <v>0</v>
      </c>
      <c r="U163" s="12"/>
      <c r="V163" s="12"/>
      <c r="W163" s="12"/>
      <c r="X163" s="12"/>
      <c r="Y163" s="12"/>
      <c r="Z163" s="12"/>
      <c r="AA163" s="12"/>
      <c r="AB163" s="12"/>
      <c r="AC163" s="12"/>
      <c r="AD163" s="12"/>
      <c r="AE163" s="12"/>
      <c r="AR163" s="168" t="s">
        <v>82</v>
      </c>
      <c r="AT163" s="176" t="s">
        <v>74</v>
      </c>
      <c r="AU163" s="176" t="s">
        <v>75</v>
      </c>
      <c r="AY163" s="168" t="s">
        <v>253</v>
      </c>
      <c r="BK163" s="177">
        <f>SUM(BK164:BK233)</f>
        <v>0</v>
      </c>
    </row>
    <row r="164" s="2" customFormat="1" ht="24.15" customHeight="1">
      <c r="A164" s="38"/>
      <c r="B164" s="180"/>
      <c r="C164" s="181" t="s">
        <v>335</v>
      </c>
      <c r="D164" s="181" t="s">
        <v>258</v>
      </c>
      <c r="E164" s="182" t="s">
        <v>3651</v>
      </c>
      <c r="F164" s="183" t="s">
        <v>3652</v>
      </c>
      <c r="G164" s="184" t="s">
        <v>279</v>
      </c>
      <c r="H164" s="185">
        <v>810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3627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1796</v>
      </c>
      <c r="F166" s="183" t="s">
        <v>1797</v>
      </c>
      <c r="G166" s="184" t="s">
        <v>668</v>
      </c>
      <c r="H166" s="185">
        <v>80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3627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3653</v>
      </c>
      <c r="F168" s="183" t="s">
        <v>3654</v>
      </c>
      <c r="G168" s="184" t="s">
        <v>513</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3655</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3656</v>
      </c>
      <c r="F170" s="183" t="s">
        <v>3657</v>
      </c>
      <c r="G170" s="184" t="s">
        <v>668</v>
      </c>
      <c r="H170" s="185">
        <v>6</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3658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3659</v>
      </c>
      <c r="F172" s="183" t="s">
        <v>3660</v>
      </c>
      <c r="G172" s="184" t="s">
        <v>668</v>
      </c>
      <c r="H172" s="185">
        <v>8</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3661</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37.8" customHeight="1">
      <c r="A174" s="38"/>
      <c r="B174" s="180"/>
      <c r="C174" s="181" t="s">
        <v>7</v>
      </c>
      <c r="D174" s="181" t="s">
        <v>258</v>
      </c>
      <c r="E174" s="182" t="s">
        <v>3662</v>
      </c>
      <c r="F174" s="183" t="s">
        <v>3663</v>
      </c>
      <c r="G174" s="184" t="s">
        <v>513</v>
      </c>
      <c r="H174" s="185">
        <v>4</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3655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458</v>
      </c>
      <c r="D176" s="181" t="s">
        <v>258</v>
      </c>
      <c r="E176" s="182" t="s">
        <v>3664</v>
      </c>
      <c r="F176" s="183" t="s">
        <v>3665</v>
      </c>
      <c r="G176" s="184" t="s">
        <v>513</v>
      </c>
      <c r="H176" s="185">
        <v>1</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665</v>
      </c>
    </row>
    <row r="177" s="2" customFormat="1">
      <c r="A177" s="38"/>
      <c r="B177" s="39"/>
      <c r="C177" s="38"/>
      <c r="D177" s="195" t="s">
        <v>1362</v>
      </c>
      <c r="E177" s="38"/>
      <c r="F177" s="239" t="s">
        <v>3666</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464</v>
      </c>
      <c r="D178" s="181" t="s">
        <v>258</v>
      </c>
      <c r="E178" s="182" t="s">
        <v>1817</v>
      </c>
      <c r="F178" s="183" t="s">
        <v>1818</v>
      </c>
      <c r="G178" s="184" t="s">
        <v>513</v>
      </c>
      <c r="H178" s="185">
        <v>16</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674</v>
      </c>
    </row>
    <row r="179" s="2" customFormat="1">
      <c r="A179" s="38"/>
      <c r="B179" s="39"/>
      <c r="C179" s="38"/>
      <c r="D179" s="195" t="s">
        <v>1362</v>
      </c>
      <c r="E179" s="38"/>
      <c r="F179" s="239" t="s">
        <v>3666</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472</v>
      </c>
      <c r="D180" s="181" t="s">
        <v>258</v>
      </c>
      <c r="E180" s="182" t="s">
        <v>1819</v>
      </c>
      <c r="F180" s="183" t="s">
        <v>1820</v>
      </c>
      <c r="G180" s="184" t="s">
        <v>513</v>
      </c>
      <c r="H180" s="185">
        <v>6</v>
      </c>
      <c r="I180" s="186"/>
      <c r="J180" s="187">
        <f>ROUND(I180*H180,2)</f>
        <v>0</v>
      </c>
      <c r="K180" s="183" t="s">
        <v>1377</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682</v>
      </c>
    </row>
    <row r="181" s="2" customFormat="1">
      <c r="A181" s="38"/>
      <c r="B181" s="39"/>
      <c r="C181" s="38"/>
      <c r="D181" s="195" t="s">
        <v>1362</v>
      </c>
      <c r="E181" s="38"/>
      <c r="F181" s="239" t="s">
        <v>3667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480</v>
      </c>
      <c r="D182" s="181" t="s">
        <v>258</v>
      </c>
      <c r="E182" s="182" t="s">
        <v>1821</v>
      </c>
      <c r="F182" s="183" t="s">
        <v>1822</v>
      </c>
      <c r="G182" s="184" t="s">
        <v>513</v>
      </c>
      <c r="H182" s="185">
        <v>2</v>
      </c>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690</v>
      </c>
    </row>
    <row r="183" s="2" customFormat="1">
      <c r="A183" s="38"/>
      <c r="B183" s="39"/>
      <c r="C183" s="38"/>
      <c r="D183" s="195" t="s">
        <v>1362</v>
      </c>
      <c r="E183" s="38"/>
      <c r="F183" s="239" t="s">
        <v>3666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486</v>
      </c>
      <c r="D184" s="181" t="s">
        <v>258</v>
      </c>
      <c r="E184" s="182" t="s">
        <v>3668</v>
      </c>
      <c r="F184" s="183" t="s">
        <v>3669</v>
      </c>
      <c r="G184" s="184" t="s">
        <v>513</v>
      </c>
      <c r="H184" s="185">
        <v>5</v>
      </c>
      <c r="I184" s="186"/>
      <c r="J184" s="187">
        <f>ROUND(I184*H184,2)</f>
        <v>0</v>
      </c>
      <c r="K184" s="183" t="s">
        <v>1377</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698</v>
      </c>
    </row>
    <row r="185" s="2" customFormat="1">
      <c r="A185" s="38"/>
      <c r="B185" s="39"/>
      <c r="C185" s="38"/>
      <c r="D185" s="195" t="s">
        <v>1362</v>
      </c>
      <c r="E185" s="38"/>
      <c r="F185" s="239" t="s">
        <v>3666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492</v>
      </c>
      <c r="D186" s="181" t="s">
        <v>258</v>
      </c>
      <c r="E186" s="182" t="s">
        <v>3670</v>
      </c>
      <c r="F186" s="183" t="s">
        <v>3671</v>
      </c>
      <c r="G186" s="184" t="s">
        <v>513</v>
      </c>
      <c r="H186" s="185">
        <v>30</v>
      </c>
      <c r="I186" s="186"/>
      <c r="J186" s="187">
        <f>ROUND(I186*H186,2)</f>
        <v>0</v>
      </c>
      <c r="K186" s="183" t="s">
        <v>1377</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706</v>
      </c>
    </row>
    <row r="187" s="2" customFormat="1">
      <c r="A187" s="38"/>
      <c r="B187" s="39"/>
      <c r="C187" s="38"/>
      <c r="D187" s="195" t="s">
        <v>1362</v>
      </c>
      <c r="E187" s="38"/>
      <c r="F187" s="239" t="s">
        <v>3648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24.15" customHeight="1">
      <c r="A188" s="38"/>
      <c r="B188" s="180"/>
      <c r="C188" s="181" t="s">
        <v>504</v>
      </c>
      <c r="D188" s="181" t="s">
        <v>258</v>
      </c>
      <c r="E188" s="182" t="s">
        <v>3672</v>
      </c>
      <c r="F188" s="183" t="s">
        <v>3673</v>
      </c>
      <c r="G188" s="184" t="s">
        <v>513</v>
      </c>
      <c r="H188" s="185">
        <v>34</v>
      </c>
      <c r="I188" s="186"/>
      <c r="J188" s="187">
        <f>ROUND(I188*H188,2)</f>
        <v>0</v>
      </c>
      <c r="K188" s="183" t="s">
        <v>1377</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714</v>
      </c>
    </row>
    <row r="189" s="2" customFormat="1">
      <c r="A189" s="38"/>
      <c r="B189" s="39"/>
      <c r="C189" s="38"/>
      <c r="D189" s="195" t="s">
        <v>1362</v>
      </c>
      <c r="E189" s="38"/>
      <c r="F189" s="239" t="s">
        <v>3674</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510</v>
      </c>
      <c r="D190" s="181" t="s">
        <v>258</v>
      </c>
      <c r="E190" s="182" t="s">
        <v>1827</v>
      </c>
      <c r="F190" s="183" t="s">
        <v>1828</v>
      </c>
      <c r="G190" s="184" t="s">
        <v>513</v>
      </c>
      <c r="H190" s="185">
        <v>32</v>
      </c>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722</v>
      </c>
    </row>
    <row r="191" s="2" customFormat="1">
      <c r="A191" s="38"/>
      <c r="B191" s="39"/>
      <c r="C191" s="38"/>
      <c r="D191" s="195" t="s">
        <v>1362</v>
      </c>
      <c r="E191" s="38"/>
      <c r="F191" s="239" t="s">
        <v>3675</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515</v>
      </c>
      <c r="D192" s="181" t="s">
        <v>258</v>
      </c>
      <c r="E192" s="182" t="s">
        <v>1831</v>
      </c>
      <c r="F192" s="183" t="s">
        <v>1832</v>
      </c>
      <c r="G192" s="184" t="s">
        <v>513</v>
      </c>
      <c r="H192" s="185">
        <v>4</v>
      </c>
      <c r="I192" s="186"/>
      <c r="J192" s="187">
        <f>ROUND(I192*H192,2)</f>
        <v>0</v>
      </c>
      <c r="K192" s="183" t="s">
        <v>1377</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730</v>
      </c>
    </row>
    <row r="193" s="2" customFormat="1">
      <c r="A193" s="38"/>
      <c r="B193" s="39"/>
      <c r="C193" s="38"/>
      <c r="D193" s="195" t="s">
        <v>1362</v>
      </c>
      <c r="E193" s="38"/>
      <c r="F193" s="239" t="s">
        <v>3676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519</v>
      </c>
      <c r="D194" s="181" t="s">
        <v>258</v>
      </c>
      <c r="E194" s="182" t="s">
        <v>3677</v>
      </c>
      <c r="F194" s="183" t="s">
        <v>3678</v>
      </c>
      <c r="G194" s="184" t="s">
        <v>513</v>
      </c>
      <c r="H194" s="185">
        <v>12</v>
      </c>
      <c r="I194" s="186"/>
      <c r="J194" s="187">
        <f>ROUND(I194*H194,2)</f>
        <v>0</v>
      </c>
      <c r="K194" s="183" t="s">
        <v>1377</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738</v>
      </c>
    </row>
    <row r="195" s="2" customFormat="1">
      <c r="A195" s="38"/>
      <c r="B195" s="39"/>
      <c r="C195" s="38"/>
      <c r="D195" s="195" t="s">
        <v>1362</v>
      </c>
      <c r="E195" s="38"/>
      <c r="F195" s="239" t="s">
        <v>3679</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4.15" customHeight="1">
      <c r="A196" s="38"/>
      <c r="B196" s="180"/>
      <c r="C196" s="181" t="s">
        <v>349</v>
      </c>
      <c r="D196" s="181" t="s">
        <v>258</v>
      </c>
      <c r="E196" s="182" t="s">
        <v>3680</v>
      </c>
      <c r="F196" s="183" t="s">
        <v>3681</v>
      </c>
      <c r="G196" s="184" t="s">
        <v>513</v>
      </c>
      <c r="H196" s="185">
        <v>1</v>
      </c>
      <c r="I196" s="186"/>
      <c r="J196" s="187">
        <f>ROUND(I196*H196,2)</f>
        <v>0</v>
      </c>
      <c r="K196" s="183" t="s">
        <v>1377</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745</v>
      </c>
    </row>
    <row r="197" s="2" customFormat="1">
      <c r="A197" s="38"/>
      <c r="B197" s="39"/>
      <c r="C197" s="38"/>
      <c r="D197" s="195" t="s">
        <v>1362</v>
      </c>
      <c r="E197" s="38"/>
      <c r="F197" s="239" t="s">
        <v>3682</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541</v>
      </c>
      <c r="D198" s="181" t="s">
        <v>258</v>
      </c>
      <c r="E198" s="182" t="s">
        <v>3683</v>
      </c>
      <c r="F198" s="183" t="s">
        <v>3684</v>
      </c>
      <c r="G198" s="184" t="s">
        <v>513</v>
      </c>
      <c r="H198" s="185">
        <v>6</v>
      </c>
      <c r="I198" s="186"/>
      <c r="J198" s="187">
        <f>ROUND(I198*H198,2)</f>
        <v>0</v>
      </c>
      <c r="K198" s="183" t="s">
        <v>1377</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753</v>
      </c>
    </row>
    <row r="199" s="2" customFormat="1">
      <c r="A199" s="38"/>
      <c r="B199" s="39"/>
      <c r="C199" s="38"/>
      <c r="D199" s="195" t="s">
        <v>1362</v>
      </c>
      <c r="E199" s="38"/>
      <c r="F199" s="239" t="s">
        <v>3685</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548</v>
      </c>
      <c r="D200" s="181" t="s">
        <v>258</v>
      </c>
      <c r="E200" s="182" t="s">
        <v>3686</v>
      </c>
      <c r="F200" s="183" t="s">
        <v>3687</v>
      </c>
      <c r="G200" s="184" t="s">
        <v>513</v>
      </c>
      <c r="H200" s="185">
        <v>4</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761</v>
      </c>
    </row>
    <row r="201" s="2" customFormat="1">
      <c r="A201" s="38"/>
      <c r="B201" s="39"/>
      <c r="C201" s="38"/>
      <c r="D201" s="195" t="s">
        <v>1362</v>
      </c>
      <c r="E201" s="38"/>
      <c r="F201" s="239" t="s">
        <v>3648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7.8" customHeight="1">
      <c r="A202" s="38"/>
      <c r="B202" s="180"/>
      <c r="C202" s="181" t="s">
        <v>564</v>
      </c>
      <c r="D202" s="181" t="s">
        <v>258</v>
      </c>
      <c r="E202" s="182" t="s">
        <v>3688</v>
      </c>
      <c r="F202" s="183" t="s">
        <v>3689</v>
      </c>
      <c r="G202" s="184" t="s">
        <v>513</v>
      </c>
      <c r="H202" s="185">
        <v>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769</v>
      </c>
    </row>
    <row r="203" s="2" customFormat="1">
      <c r="A203" s="38"/>
      <c r="B203" s="39"/>
      <c r="C203" s="38"/>
      <c r="D203" s="195" t="s">
        <v>1362</v>
      </c>
      <c r="E203" s="38"/>
      <c r="F203" s="239" t="s">
        <v>3648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572</v>
      </c>
      <c r="D204" s="181" t="s">
        <v>258</v>
      </c>
      <c r="E204" s="182" t="s">
        <v>3690</v>
      </c>
      <c r="F204" s="183" t="s">
        <v>3691</v>
      </c>
      <c r="G204" s="184" t="s">
        <v>513</v>
      </c>
      <c r="H204" s="185">
        <v>1</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777</v>
      </c>
    </row>
    <row r="205" s="2" customFormat="1">
      <c r="A205" s="38"/>
      <c r="B205" s="39"/>
      <c r="C205" s="38"/>
      <c r="D205" s="195" t="s">
        <v>1362</v>
      </c>
      <c r="E205" s="38"/>
      <c r="F205" s="239" t="s">
        <v>3692</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591</v>
      </c>
      <c r="D206" s="181" t="s">
        <v>258</v>
      </c>
      <c r="E206" s="182" t="s">
        <v>3693</v>
      </c>
      <c r="F206" s="183" t="s">
        <v>3694</v>
      </c>
      <c r="G206" s="184" t="s">
        <v>513</v>
      </c>
      <c r="H206" s="185">
        <v>20</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785</v>
      </c>
    </row>
    <row r="207" s="2" customFormat="1">
      <c r="A207" s="38"/>
      <c r="B207" s="39"/>
      <c r="C207" s="38"/>
      <c r="D207" s="195" t="s">
        <v>1362</v>
      </c>
      <c r="E207" s="38"/>
      <c r="F207" s="239" t="s">
        <v>3648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597</v>
      </c>
      <c r="D208" s="181" t="s">
        <v>258</v>
      </c>
      <c r="E208" s="182" t="s">
        <v>3695</v>
      </c>
      <c r="F208" s="183" t="s">
        <v>3696</v>
      </c>
      <c r="G208" s="184" t="s">
        <v>513</v>
      </c>
      <c r="H208" s="185">
        <v>8</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793</v>
      </c>
    </row>
    <row r="209" s="2" customFormat="1">
      <c r="A209" s="38"/>
      <c r="B209" s="39"/>
      <c r="C209" s="38"/>
      <c r="D209" s="195" t="s">
        <v>1362</v>
      </c>
      <c r="E209" s="38"/>
      <c r="F209" s="239" t="s">
        <v>3697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608</v>
      </c>
      <c r="D210" s="181" t="s">
        <v>258</v>
      </c>
      <c r="E210" s="182" t="s">
        <v>3698</v>
      </c>
      <c r="F210" s="183" t="s">
        <v>3699</v>
      </c>
      <c r="G210" s="184" t="s">
        <v>513</v>
      </c>
      <c r="H210" s="185">
        <v>2</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801</v>
      </c>
    </row>
    <row r="211" s="2" customFormat="1">
      <c r="A211" s="38"/>
      <c r="B211" s="39"/>
      <c r="C211" s="38"/>
      <c r="D211" s="195" t="s">
        <v>1362</v>
      </c>
      <c r="E211" s="38"/>
      <c r="F211" s="239" t="s">
        <v>3697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55.5" customHeight="1">
      <c r="A212" s="38"/>
      <c r="B212" s="180"/>
      <c r="C212" s="181" t="s">
        <v>641</v>
      </c>
      <c r="D212" s="181" t="s">
        <v>258</v>
      </c>
      <c r="E212" s="182" t="s">
        <v>3700</v>
      </c>
      <c r="F212" s="183" t="s">
        <v>3701</v>
      </c>
      <c r="G212" s="184" t="s">
        <v>513</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809</v>
      </c>
    </row>
    <row r="213" s="2" customFormat="1">
      <c r="A213" s="38"/>
      <c r="B213" s="39"/>
      <c r="C213" s="38"/>
      <c r="D213" s="195" t="s">
        <v>1362</v>
      </c>
      <c r="E213" s="38"/>
      <c r="F213" s="239" t="s">
        <v>3697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55.5" customHeight="1">
      <c r="A214" s="38"/>
      <c r="B214" s="180"/>
      <c r="C214" s="181" t="s">
        <v>650</v>
      </c>
      <c r="D214" s="181" t="s">
        <v>258</v>
      </c>
      <c r="E214" s="182" t="s">
        <v>3702</v>
      </c>
      <c r="F214" s="183" t="s">
        <v>3703</v>
      </c>
      <c r="G214" s="184" t="s">
        <v>513</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817</v>
      </c>
    </row>
    <row r="215" s="2" customFormat="1">
      <c r="A215" s="38"/>
      <c r="B215" s="39"/>
      <c r="C215" s="38"/>
      <c r="D215" s="195" t="s">
        <v>1362</v>
      </c>
      <c r="E215" s="38"/>
      <c r="F215" s="239" t="s">
        <v>3704</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655</v>
      </c>
      <c r="D216" s="181" t="s">
        <v>258</v>
      </c>
      <c r="E216" s="182" t="s">
        <v>3705</v>
      </c>
      <c r="F216" s="183" t="s">
        <v>3706</v>
      </c>
      <c r="G216" s="184" t="s">
        <v>513</v>
      </c>
      <c r="H216" s="185">
        <v>16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825</v>
      </c>
    </row>
    <row r="217" s="2" customFormat="1">
      <c r="A217" s="38"/>
      <c r="B217" s="39"/>
      <c r="C217" s="38"/>
      <c r="D217" s="195" t="s">
        <v>1362</v>
      </c>
      <c r="E217" s="38"/>
      <c r="F217" s="239" t="s">
        <v>3704</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55.5" customHeight="1">
      <c r="A218" s="38"/>
      <c r="B218" s="180"/>
      <c r="C218" s="181" t="s">
        <v>659</v>
      </c>
      <c r="D218" s="181" t="s">
        <v>258</v>
      </c>
      <c r="E218" s="182" t="s">
        <v>3707</v>
      </c>
      <c r="F218" s="183" t="s">
        <v>3708</v>
      </c>
      <c r="G218" s="184" t="s">
        <v>513</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833</v>
      </c>
    </row>
    <row r="219" s="2" customFormat="1">
      <c r="A219" s="38"/>
      <c r="B219" s="39"/>
      <c r="C219" s="38"/>
      <c r="D219" s="195" t="s">
        <v>1362</v>
      </c>
      <c r="E219" s="38"/>
      <c r="F219" s="239" t="s">
        <v>3709</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55.5" customHeight="1">
      <c r="A220" s="38"/>
      <c r="B220" s="180"/>
      <c r="C220" s="181" t="s">
        <v>665</v>
      </c>
      <c r="D220" s="181" t="s">
        <v>258</v>
      </c>
      <c r="E220" s="182" t="s">
        <v>3710</v>
      </c>
      <c r="F220" s="183" t="s">
        <v>3711</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843</v>
      </c>
    </row>
    <row r="221" s="2" customFormat="1">
      <c r="A221" s="38"/>
      <c r="B221" s="39"/>
      <c r="C221" s="38"/>
      <c r="D221" s="195" t="s">
        <v>1362</v>
      </c>
      <c r="E221" s="38"/>
      <c r="F221" s="239" t="s">
        <v>3712</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670</v>
      </c>
      <c r="D222" s="181" t="s">
        <v>258</v>
      </c>
      <c r="E222" s="182" t="s">
        <v>1421</v>
      </c>
      <c r="F222" s="183" t="s">
        <v>1422</v>
      </c>
      <c r="G222" s="184" t="s">
        <v>870</v>
      </c>
      <c r="H222" s="185">
        <v>530</v>
      </c>
      <c r="I222" s="186"/>
      <c r="J222" s="187">
        <f>ROUND(I222*H222,2)</f>
        <v>0</v>
      </c>
      <c r="K222" s="183" t="s">
        <v>1377</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851</v>
      </c>
    </row>
    <row r="223" s="2" customFormat="1">
      <c r="A223" s="38"/>
      <c r="B223" s="39"/>
      <c r="C223" s="38"/>
      <c r="D223" s="195" t="s">
        <v>1362</v>
      </c>
      <c r="E223" s="38"/>
      <c r="F223" s="239" t="s">
        <v>3713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674</v>
      </c>
      <c r="D224" s="181" t="s">
        <v>258</v>
      </c>
      <c r="E224" s="182" t="s">
        <v>3714</v>
      </c>
      <c r="F224" s="183" t="s">
        <v>3715</v>
      </c>
      <c r="G224" s="184" t="s">
        <v>1461</v>
      </c>
      <c r="H224" s="185">
        <v>6</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859</v>
      </c>
    </row>
    <row r="225" s="2" customFormat="1">
      <c r="A225" s="38"/>
      <c r="B225" s="39"/>
      <c r="C225" s="38"/>
      <c r="D225" s="195" t="s">
        <v>1362</v>
      </c>
      <c r="E225" s="38"/>
      <c r="F225" s="239" t="s">
        <v>3716</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678</v>
      </c>
      <c r="D226" s="181" t="s">
        <v>258</v>
      </c>
      <c r="E226" s="182" t="s">
        <v>3714</v>
      </c>
      <c r="F226" s="183" t="s">
        <v>3715</v>
      </c>
      <c r="G226" s="184" t="s">
        <v>1461</v>
      </c>
      <c r="H226" s="185">
        <v>8</v>
      </c>
      <c r="I226" s="186"/>
      <c r="J226" s="187">
        <f>ROUND(I226*H226,2)</f>
        <v>0</v>
      </c>
      <c r="K226" s="183" t="s">
        <v>1377</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867</v>
      </c>
    </row>
    <row r="227" s="2" customFormat="1">
      <c r="A227" s="38"/>
      <c r="B227" s="39"/>
      <c r="C227" s="38"/>
      <c r="D227" s="195" t="s">
        <v>1362</v>
      </c>
      <c r="E227" s="38"/>
      <c r="F227" s="239" t="s">
        <v>3717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682</v>
      </c>
      <c r="D228" s="181" t="s">
        <v>258</v>
      </c>
      <c r="E228" s="182" t="s">
        <v>3714</v>
      </c>
      <c r="F228" s="183" t="s">
        <v>3715</v>
      </c>
      <c r="G228" s="184" t="s">
        <v>1461</v>
      </c>
      <c r="H228" s="185">
        <v>72</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876</v>
      </c>
    </row>
    <row r="229" s="2" customFormat="1">
      <c r="A229" s="38"/>
      <c r="B229" s="39"/>
      <c r="C229" s="38"/>
      <c r="D229" s="195" t="s">
        <v>1362</v>
      </c>
      <c r="E229" s="38"/>
      <c r="F229" s="239" t="s">
        <v>3718</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686</v>
      </c>
      <c r="D230" s="181" t="s">
        <v>258</v>
      </c>
      <c r="E230" s="182" t="s">
        <v>3714</v>
      </c>
      <c r="F230" s="183" t="s">
        <v>3715</v>
      </c>
      <c r="G230" s="184" t="s">
        <v>1461</v>
      </c>
      <c r="H230" s="185">
        <v>24</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884</v>
      </c>
    </row>
    <row r="231" s="2" customFormat="1">
      <c r="A231" s="38"/>
      <c r="B231" s="39"/>
      <c r="C231" s="38"/>
      <c r="D231" s="195" t="s">
        <v>1362</v>
      </c>
      <c r="E231" s="38"/>
      <c r="F231" s="239" t="s">
        <v>3719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16.5" customHeight="1">
      <c r="A232" s="38"/>
      <c r="B232" s="180"/>
      <c r="C232" s="181" t="s">
        <v>690</v>
      </c>
      <c r="D232" s="181" t="s">
        <v>258</v>
      </c>
      <c r="E232" s="182" t="s">
        <v>1459</v>
      </c>
      <c r="F232" s="183" t="s">
        <v>1460</v>
      </c>
      <c r="G232" s="184" t="s">
        <v>1461</v>
      </c>
      <c r="H232" s="185">
        <v>16</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892</v>
      </c>
    </row>
    <row r="233" s="2" customFormat="1">
      <c r="A233" s="38"/>
      <c r="B233" s="39"/>
      <c r="C233" s="38"/>
      <c r="D233" s="195" t="s">
        <v>1362</v>
      </c>
      <c r="E233" s="38"/>
      <c r="F233" s="239" t="s">
        <v>3720</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12" customFormat="1" ht="25.92" customHeight="1">
      <c r="A234" s="12"/>
      <c r="B234" s="167"/>
      <c r="C234" s="12"/>
      <c r="D234" s="168" t="s">
        <v>74</v>
      </c>
      <c r="E234" s="169" t="s">
        <v>3721</v>
      </c>
      <c r="F234" s="169" t="s">
        <v>3722</v>
      </c>
      <c r="G234" s="12"/>
      <c r="H234" s="12"/>
      <c r="I234" s="170"/>
      <c r="J234" s="171">
        <f>BK234</f>
        <v>0</v>
      </c>
      <c r="K234" s="12"/>
      <c r="L234" s="167"/>
      <c r="M234" s="172"/>
      <c r="N234" s="173"/>
      <c r="O234" s="173"/>
      <c r="P234" s="174">
        <f>SUM(P235:P274)</f>
        <v>0</v>
      </c>
      <c r="Q234" s="173"/>
      <c r="R234" s="174">
        <f>SUM(R235:R274)</f>
        <v>0</v>
      </c>
      <c r="S234" s="173"/>
      <c r="T234" s="175">
        <f>SUM(T235:T274)</f>
        <v>0</v>
      </c>
      <c r="U234" s="12"/>
      <c r="V234" s="12"/>
      <c r="W234" s="12"/>
      <c r="X234" s="12"/>
      <c r="Y234" s="12"/>
      <c r="Z234" s="12"/>
      <c r="AA234" s="12"/>
      <c r="AB234" s="12"/>
      <c r="AC234" s="12"/>
      <c r="AD234" s="12"/>
      <c r="AE234" s="12"/>
      <c r="AR234" s="168" t="s">
        <v>82</v>
      </c>
      <c r="AT234" s="176" t="s">
        <v>74</v>
      </c>
      <c r="AU234" s="176" t="s">
        <v>75</v>
      </c>
      <c r="AY234" s="168" t="s">
        <v>253</v>
      </c>
      <c r="BK234" s="177">
        <f>SUM(BK235:BK274)</f>
        <v>0</v>
      </c>
    </row>
    <row r="235" s="2" customFormat="1" ht="55.5" customHeight="1">
      <c r="A235" s="38"/>
      <c r="B235" s="180"/>
      <c r="C235" s="181" t="s">
        <v>694</v>
      </c>
      <c r="D235" s="181" t="s">
        <v>258</v>
      </c>
      <c r="E235" s="182" t="s">
        <v>3723</v>
      </c>
      <c r="F235" s="183" t="s">
        <v>3724</v>
      </c>
      <c r="G235" s="184" t="s">
        <v>316</v>
      </c>
      <c r="H235" s="185">
        <v>25</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900</v>
      </c>
    </row>
    <row r="236" s="2" customFormat="1">
      <c r="A236" s="38"/>
      <c r="B236" s="39"/>
      <c r="C236" s="38"/>
      <c r="D236" s="195" t="s">
        <v>1362</v>
      </c>
      <c r="E236" s="38"/>
      <c r="F236" s="239" t="s">
        <v>3725</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55.5" customHeight="1">
      <c r="A237" s="38"/>
      <c r="B237" s="180"/>
      <c r="C237" s="181" t="s">
        <v>698</v>
      </c>
      <c r="D237" s="181" t="s">
        <v>258</v>
      </c>
      <c r="E237" s="182" t="s">
        <v>3726</v>
      </c>
      <c r="F237" s="183" t="s">
        <v>3727</v>
      </c>
      <c r="G237" s="184" t="s">
        <v>316</v>
      </c>
      <c r="H237" s="185">
        <v>13</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908</v>
      </c>
    </row>
    <row r="238" s="2" customFormat="1">
      <c r="A238" s="38"/>
      <c r="B238" s="39"/>
      <c r="C238" s="38"/>
      <c r="D238" s="195" t="s">
        <v>1362</v>
      </c>
      <c r="E238" s="38"/>
      <c r="F238" s="239" t="s">
        <v>3728</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55.5" customHeight="1">
      <c r="A239" s="38"/>
      <c r="B239" s="180"/>
      <c r="C239" s="181" t="s">
        <v>702</v>
      </c>
      <c r="D239" s="181" t="s">
        <v>258</v>
      </c>
      <c r="E239" s="182" t="s">
        <v>3729</v>
      </c>
      <c r="F239" s="183" t="s">
        <v>3730</v>
      </c>
      <c r="G239" s="184" t="s">
        <v>316</v>
      </c>
      <c r="H239" s="185">
        <v>118</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916</v>
      </c>
    </row>
    <row r="240" s="2" customFormat="1">
      <c r="A240" s="38"/>
      <c r="B240" s="39"/>
      <c r="C240" s="38"/>
      <c r="D240" s="195" t="s">
        <v>1362</v>
      </c>
      <c r="E240" s="38"/>
      <c r="F240" s="239" t="s">
        <v>3728</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55.5" customHeight="1">
      <c r="A241" s="38"/>
      <c r="B241" s="180"/>
      <c r="C241" s="181" t="s">
        <v>706</v>
      </c>
      <c r="D241" s="181" t="s">
        <v>258</v>
      </c>
      <c r="E241" s="182" t="s">
        <v>3731</v>
      </c>
      <c r="F241" s="183" t="s">
        <v>3732</v>
      </c>
      <c r="G241" s="184" t="s">
        <v>316</v>
      </c>
      <c r="H241" s="185">
        <v>84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924</v>
      </c>
    </row>
    <row r="242" s="2" customFormat="1">
      <c r="A242" s="38"/>
      <c r="B242" s="39"/>
      <c r="C242" s="38"/>
      <c r="D242" s="195" t="s">
        <v>1362</v>
      </c>
      <c r="E242" s="38"/>
      <c r="F242" s="239" t="s">
        <v>3728</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710</v>
      </c>
      <c r="D243" s="181" t="s">
        <v>258</v>
      </c>
      <c r="E243" s="182" t="s">
        <v>3733</v>
      </c>
      <c r="F243" s="183" t="s">
        <v>3734</v>
      </c>
      <c r="G243" s="184" t="s">
        <v>316</v>
      </c>
      <c r="H243" s="185">
        <v>53</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932</v>
      </c>
    </row>
    <row r="244" s="2" customFormat="1">
      <c r="A244" s="38"/>
      <c r="B244" s="39"/>
      <c r="C244" s="38"/>
      <c r="D244" s="195" t="s">
        <v>1362</v>
      </c>
      <c r="E244" s="38"/>
      <c r="F244" s="239" t="s">
        <v>3728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55.5" customHeight="1">
      <c r="A245" s="38"/>
      <c r="B245" s="180"/>
      <c r="C245" s="181" t="s">
        <v>714</v>
      </c>
      <c r="D245" s="181" t="s">
        <v>258</v>
      </c>
      <c r="E245" s="182" t="s">
        <v>3735</v>
      </c>
      <c r="F245" s="183" t="s">
        <v>3736</v>
      </c>
      <c r="G245" s="184" t="s">
        <v>316</v>
      </c>
      <c r="H245" s="185">
        <v>46</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942</v>
      </c>
    </row>
    <row r="246" s="2" customFormat="1">
      <c r="A246" s="38"/>
      <c r="B246" s="39"/>
      <c r="C246" s="38"/>
      <c r="D246" s="195" t="s">
        <v>1362</v>
      </c>
      <c r="E246" s="38"/>
      <c r="F246" s="239" t="s">
        <v>3728</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55.5" customHeight="1">
      <c r="A247" s="38"/>
      <c r="B247" s="180"/>
      <c r="C247" s="181" t="s">
        <v>718</v>
      </c>
      <c r="D247" s="181" t="s">
        <v>258</v>
      </c>
      <c r="E247" s="182" t="s">
        <v>3737</v>
      </c>
      <c r="F247" s="183" t="s">
        <v>3738</v>
      </c>
      <c r="G247" s="184" t="s">
        <v>316</v>
      </c>
      <c r="H247" s="185">
        <v>132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950</v>
      </c>
    </row>
    <row r="248" s="2" customFormat="1">
      <c r="A248" s="38"/>
      <c r="B248" s="39"/>
      <c r="C248" s="38"/>
      <c r="D248" s="195" t="s">
        <v>1362</v>
      </c>
      <c r="E248" s="38"/>
      <c r="F248" s="239" t="s">
        <v>3728</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44.25" customHeight="1">
      <c r="A249" s="38"/>
      <c r="B249" s="180"/>
      <c r="C249" s="181" t="s">
        <v>722</v>
      </c>
      <c r="D249" s="181" t="s">
        <v>258</v>
      </c>
      <c r="E249" s="182" t="s">
        <v>3739</v>
      </c>
      <c r="F249" s="183" t="s">
        <v>3740</v>
      </c>
      <c r="G249" s="184" t="s">
        <v>279</v>
      </c>
      <c r="H249" s="185">
        <v>15</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958</v>
      </c>
    </row>
    <row r="250" s="2" customFormat="1">
      <c r="A250" s="38"/>
      <c r="B250" s="39"/>
      <c r="C250" s="38"/>
      <c r="D250" s="195" t="s">
        <v>1362</v>
      </c>
      <c r="E250" s="38"/>
      <c r="F250" s="239" t="s">
        <v>3627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44.25" customHeight="1">
      <c r="A251" s="38"/>
      <c r="B251" s="180"/>
      <c r="C251" s="181" t="s">
        <v>726</v>
      </c>
      <c r="D251" s="181" t="s">
        <v>258</v>
      </c>
      <c r="E251" s="182" t="s">
        <v>3741</v>
      </c>
      <c r="F251" s="183" t="s">
        <v>3742</v>
      </c>
      <c r="G251" s="184" t="s">
        <v>279</v>
      </c>
      <c r="H251" s="185">
        <v>20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966</v>
      </c>
    </row>
    <row r="252" s="2" customFormat="1">
      <c r="A252" s="38"/>
      <c r="B252" s="39"/>
      <c r="C252" s="38"/>
      <c r="D252" s="195" t="s">
        <v>1362</v>
      </c>
      <c r="E252" s="38"/>
      <c r="F252" s="239" t="s">
        <v>3627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49.05" customHeight="1">
      <c r="A253" s="38"/>
      <c r="B253" s="180"/>
      <c r="C253" s="181" t="s">
        <v>730</v>
      </c>
      <c r="D253" s="181" t="s">
        <v>258</v>
      </c>
      <c r="E253" s="182" t="s">
        <v>3743</v>
      </c>
      <c r="F253" s="183" t="s">
        <v>3744</v>
      </c>
      <c r="G253" s="184" t="s">
        <v>513</v>
      </c>
      <c r="H253" s="185">
        <v>7</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974</v>
      </c>
    </row>
    <row r="254" s="2" customFormat="1">
      <c r="A254" s="38"/>
      <c r="B254" s="39"/>
      <c r="C254" s="38"/>
      <c r="D254" s="195" t="s">
        <v>1362</v>
      </c>
      <c r="E254" s="38"/>
      <c r="F254" s="239" t="s">
        <v>3627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49.05" customHeight="1">
      <c r="A255" s="38"/>
      <c r="B255" s="180"/>
      <c r="C255" s="181" t="s">
        <v>734</v>
      </c>
      <c r="D255" s="181" t="s">
        <v>258</v>
      </c>
      <c r="E255" s="182" t="s">
        <v>3745</v>
      </c>
      <c r="F255" s="183" t="s">
        <v>3746</v>
      </c>
      <c r="G255" s="184" t="s">
        <v>513</v>
      </c>
      <c r="H255" s="185">
        <v>7</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986</v>
      </c>
    </row>
    <row r="256" s="2" customFormat="1">
      <c r="A256" s="38"/>
      <c r="B256" s="39"/>
      <c r="C256" s="38"/>
      <c r="D256" s="195" t="s">
        <v>1362</v>
      </c>
      <c r="E256" s="38"/>
      <c r="F256" s="239" t="s">
        <v>3627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49.05" customHeight="1">
      <c r="A257" s="38"/>
      <c r="B257" s="180"/>
      <c r="C257" s="181" t="s">
        <v>738</v>
      </c>
      <c r="D257" s="181" t="s">
        <v>258</v>
      </c>
      <c r="E257" s="182" t="s">
        <v>3747</v>
      </c>
      <c r="F257" s="183" t="s">
        <v>3748</v>
      </c>
      <c r="G257" s="184" t="s">
        <v>513</v>
      </c>
      <c r="H257" s="185">
        <v>4</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994</v>
      </c>
    </row>
    <row r="258" s="2" customFormat="1">
      <c r="A258" s="38"/>
      <c r="B258" s="39"/>
      <c r="C258" s="38"/>
      <c r="D258" s="195" t="s">
        <v>1362</v>
      </c>
      <c r="E258" s="38"/>
      <c r="F258" s="239" t="s">
        <v>3627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49.05" customHeight="1">
      <c r="A259" s="38"/>
      <c r="B259" s="180"/>
      <c r="C259" s="181" t="s">
        <v>256</v>
      </c>
      <c r="D259" s="181" t="s">
        <v>258</v>
      </c>
      <c r="E259" s="182" t="s">
        <v>3749</v>
      </c>
      <c r="F259" s="183" t="s">
        <v>3750</v>
      </c>
      <c r="G259" s="184" t="s">
        <v>513</v>
      </c>
      <c r="H259" s="185">
        <v>112</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1004</v>
      </c>
    </row>
    <row r="260" s="2" customFormat="1">
      <c r="A260" s="38"/>
      <c r="B260" s="39"/>
      <c r="C260" s="38"/>
      <c r="D260" s="195" t="s">
        <v>1362</v>
      </c>
      <c r="E260" s="38"/>
      <c r="F260" s="239" t="s">
        <v>3627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49.05" customHeight="1">
      <c r="A261" s="38"/>
      <c r="B261" s="180"/>
      <c r="C261" s="181" t="s">
        <v>745</v>
      </c>
      <c r="D261" s="181" t="s">
        <v>258</v>
      </c>
      <c r="E261" s="182" t="s">
        <v>3751</v>
      </c>
      <c r="F261" s="183" t="s">
        <v>3752</v>
      </c>
      <c r="G261" s="184" t="s">
        <v>513</v>
      </c>
      <c r="H261" s="185">
        <v>66</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c r="A262" s="38"/>
      <c r="B262" s="39"/>
      <c r="C262" s="38"/>
      <c r="D262" s="195" t="s">
        <v>1362</v>
      </c>
      <c r="E262" s="38"/>
      <c r="F262" s="239" t="s">
        <v>3627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49.05" customHeight="1">
      <c r="A263" s="38"/>
      <c r="B263" s="180"/>
      <c r="C263" s="181" t="s">
        <v>749</v>
      </c>
      <c r="D263" s="181" t="s">
        <v>258</v>
      </c>
      <c r="E263" s="182" t="s">
        <v>3753</v>
      </c>
      <c r="F263" s="183" t="s">
        <v>3754</v>
      </c>
      <c r="G263" s="184" t="s">
        <v>513</v>
      </c>
      <c r="H263" s="185">
        <v>48</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1097</v>
      </c>
    </row>
    <row r="264" s="2" customFormat="1">
      <c r="A264" s="38"/>
      <c r="B264" s="39"/>
      <c r="C264" s="38"/>
      <c r="D264" s="195" t="s">
        <v>1362</v>
      </c>
      <c r="E264" s="38"/>
      <c r="F264" s="239" t="s">
        <v>3627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49.05" customHeight="1">
      <c r="A265" s="38"/>
      <c r="B265" s="180"/>
      <c r="C265" s="181" t="s">
        <v>753</v>
      </c>
      <c r="D265" s="181" t="s">
        <v>258</v>
      </c>
      <c r="E265" s="182" t="s">
        <v>3755</v>
      </c>
      <c r="F265" s="183" t="s">
        <v>3756</v>
      </c>
      <c r="G265" s="184" t="s">
        <v>513</v>
      </c>
      <c r="H265" s="185">
        <v>37</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1105</v>
      </c>
    </row>
    <row r="266" s="2" customFormat="1">
      <c r="A266" s="38"/>
      <c r="B266" s="39"/>
      <c r="C266" s="38"/>
      <c r="D266" s="195" t="s">
        <v>1362</v>
      </c>
      <c r="E266" s="38"/>
      <c r="F266" s="239" t="s">
        <v>3627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49.05" customHeight="1">
      <c r="A267" s="38"/>
      <c r="B267" s="180"/>
      <c r="C267" s="181" t="s">
        <v>757</v>
      </c>
      <c r="D267" s="181" t="s">
        <v>258</v>
      </c>
      <c r="E267" s="182" t="s">
        <v>3757</v>
      </c>
      <c r="F267" s="183" t="s">
        <v>3758</v>
      </c>
      <c r="G267" s="184" t="s">
        <v>513</v>
      </c>
      <c r="H267" s="185">
        <v>95</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1113</v>
      </c>
    </row>
    <row r="268" s="2" customFormat="1">
      <c r="A268" s="38"/>
      <c r="B268" s="39"/>
      <c r="C268" s="38"/>
      <c r="D268" s="195" t="s">
        <v>1362</v>
      </c>
      <c r="E268" s="38"/>
      <c r="F268" s="239" t="s">
        <v>3627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761</v>
      </c>
      <c r="D269" s="181" t="s">
        <v>258</v>
      </c>
      <c r="E269" s="182" t="s">
        <v>3759</v>
      </c>
      <c r="F269" s="183" t="s">
        <v>3760</v>
      </c>
      <c r="G269" s="184" t="s">
        <v>3761</v>
      </c>
      <c r="H269" s="185">
        <v>7</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1123</v>
      </c>
    </row>
    <row r="270" s="2" customFormat="1">
      <c r="A270" s="38"/>
      <c r="B270" s="39"/>
      <c r="C270" s="38"/>
      <c r="D270" s="195" t="s">
        <v>1362</v>
      </c>
      <c r="E270" s="38"/>
      <c r="F270" s="239" t="s">
        <v>3627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765</v>
      </c>
      <c r="D271" s="181" t="s">
        <v>258</v>
      </c>
      <c r="E271" s="182" t="s">
        <v>3762</v>
      </c>
      <c r="F271" s="183" t="s">
        <v>3763</v>
      </c>
      <c r="G271" s="184" t="s">
        <v>3761</v>
      </c>
      <c r="H271" s="185">
        <v>2</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1133</v>
      </c>
    </row>
    <row r="272" s="2" customFormat="1">
      <c r="A272" s="38"/>
      <c r="B272" s="39"/>
      <c r="C272" s="38"/>
      <c r="D272" s="195" t="s">
        <v>1362</v>
      </c>
      <c r="E272" s="38"/>
      <c r="F272" s="239" t="s">
        <v>3627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769</v>
      </c>
      <c r="D273" s="181" t="s">
        <v>258</v>
      </c>
      <c r="E273" s="182" t="s">
        <v>3764</v>
      </c>
      <c r="F273" s="183" t="s">
        <v>3765</v>
      </c>
      <c r="G273" s="184" t="s">
        <v>513</v>
      </c>
      <c r="H273" s="185">
        <v>3</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1143</v>
      </c>
    </row>
    <row r="274" s="2" customFormat="1">
      <c r="A274" s="38"/>
      <c r="B274" s="39"/>
      <c r="C274" s="38"/>
      <c r="D274" s="195" t="s">
        <v>1362</v>
      </c>
      <c r="E274" s="38"/>
      <c r="F274" s="239" t="s">
        <v>3627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12" customFormat="1" ht="25.92" customHeight="1">
      <c r="A275" s="12"/>
      <c r="B275" s="167"/>
      <c r="C275" s="12"/>
      <c r="D275" s="168" t="s">
        <v>74</v>
      </c>
      <c r="E275" s="169" t="s">
        <v>1774</v>
      </c>
      <c r="F275" s="169" t="s">
        <v>1775</v>
      </c>
      <c r="G275" s="12"/>
      <c r="H275" s="12"/>
      <c r="I275" s="170"/>
      <c r="J275" s="171">
        <f>BK275</f>
        <v>0</v>
      </c>
      <c r="K275" s="12"/>
      <c r="L275" s="167"/>
      <c r="M275" s="172"/>
      <c r="N275" s="173"/>
      <c r="O275" s="173"/>
      <c r="P275" s="174">
        <f>P276</f>
        <v>0</v>
      </c>
      <c r="Q275" s="173"/>
      <c r="R275" s="174">
        <f>R276</f>
        <v>0</v>
      </c>
      <c r="S275" s="173"/>
      <c r="T275" s="175">
        <f>T276</f>
        <v>0</v>
      </c>
      <c r="U275" s="12"/>
      <c r="V275" s="12"/>
      <c r="W275" s="12"/>
      <c r="X275" s="12"/>
      <c r="Y275" s="12"/>
      <c r="Z275" s="12"/>
      <c r="AA275" s="12"/>
      <c r="AB275" s="12"/>
      <c r="AC275" s="12"/>
      <c r="AD275" s="12"/>
      <c r="AE275" s="12"/>
      <c r="AR275" s="168" t="s">
        <v>82</v>
      </c>
      <c r="AT275" s="176" t="s">
        <v>74</v>
      </c>
      <c r="AU275" s="176" t="s">
        <v>75</v>
      </c>
      <c r="AY275" s="168" t="s">
        <v>253</v>
      </c>
      <c r="BK275" s="177">
        <f>BK276</f>
        <v>0</v>
      </c>
    </row>
    <row r="276" s="2" customFormat="1" ht="37.8" customHeight="1">
      <c r="A276" s="38"/>
      <c r="B276" s="180"/>
      <c r="C276" s="181" t="s">
        <v>773</v>
      </c>
      <c r="D276" s="181" t="s">
        <v>258</v>
      </c>
      <c r="E276" s="182" t="s">
        <v>1972</v>
      </c>
      <c r="F276" s="183" t="s">
        <v>3766</v>
      </c>
      <c r="G276" s="184" t="s">
        <v>1779</v>
      </c>
      <c r="H276" s="185">
        <v>40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12" customFormat="1" ht="25.92" customHeight="1">
      <c r="A277" s="12"/>
      <c r="B277" s="167"/>
      <c r="C277" s="12"/>
      <c r="D277" s="168" t="s">
        <v>74</v>
      </c>
      <c r="E277" s="169" t="s">
        <v>1781</v>
      </c>
      <c r="F277" s="169" t="s">
        <v>1782</v>
      </c>
      <c r="G277" s="12"/>
      <c r="H277" s="12"/>
      <c r="I277" s="170"/>
      <c r="J277" s="171">
        <f>BK277</f>
        <v>0</v>
      </c>
      <c r="K277" s="12"/>
      <c r="L277" s="167"/>
      <c r="M277" s="172"/>
      <c r="N277" s="173"/>
      <c r="O277" s="173"/>
      <c r="P277" s="174">
        <f>P278</f>
        <v>0</v>
      </c>
      <c r="Q277" s="173"/>
      <c r="R277" s="174">
        <f>R278</f>
        <v>0</v>
      </c>
      <c r="S277" s="173"/>
      <c r="T277" s="175">
        <f>T278</f>
        <v>0</v>
      </c>
      <c r="U277" s="12"/>
      <c r="V277" s="12"/>
      <c r="W277" s="12"/>
      <c r="X277" s="12"/>
      <c r="Y277" s="12"/>
      <c r="Z277" s="12"/>
      <c r="AA277" s="12"/>
      <c r="AB277" s="12"/>
      <c r="AC277" s="12"/>
      <c r="AD277" s="12"/>
      <c r="AE277" s="12"/>
      <c r="AR277" s="168" t="s">
        <v>82</v>
      </c>
      <c r="AT277" s="176" t="s">
        <v>74</v>
      </c>
      <c r="AU277" s="176" t="s">
        <v>75</v>
      </c>
      <c r="AY277" s="168" t="s">
        <v>253</v>
      </c>
      <c r="BK277" s="177">
        <f>BK278</f>
        <v>0</v>
      </c>
    </row>
    <row r="278" s="2" customFormat="1" ht="16.5" customHeight="1">
      <c r="A278" s="38"/>
      <c r="B278" s="180"/>
      <c r="C278" s="181" t="s">
        <v>777</v>
      </c>
      <c r="D278" s="181" t="s">
        <v>258</v>
      </c>
      <c r="E278" s="182" t="s">
        <v>1783</v>
      </c>
      <c r="F278" s="183" t="s">
        <v>3767</v>
      </c>
      <c r="G278" s="184" t="s">
        <v>513</v>
      </c>
      <c r="H278" s="185">
        <v>1</v>
      </c>
      <c r="I278" s="186"/>
      <c r="J278" s="187">
        <f>ROUND(I278*H278,2)</f>
        <v>0</v>
      </c>
      <c r="K278" s="183" t="s">
        <v>1361</v>
      </c>
      <c r="L278" s="39"/>
      <c r="M278" s="243" t="s">
        <v>1</v>
      </c>
      <c r="N278" s="244" t="s">
        <v>40</v>
      </c>
      <c r="O278" s="245"/>
      <c r="P278" s="246">
        <f>O278*H278</f>
        <v>0</v>
      </c>
      <c r="Q278" s="246">
        <v>0</v>
      </c>
      <c r="R278" s="246">
        <f>Q278*H278</f>
        <v>0</v>
      </c>
      <c r="S278" s="246">
        <v>0</v>
      </c>
      <c r="T278" s="247">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ht="6.96" customHeight="1">
      <c r="A279" s="38"/>
      <c r="B279" s="60"/>
      <c r="C279" s="61"/>
      <c r="D279" s="61"/>
      <c r="E279" s="61"/>
      <c r="F279" s="61"/>
      <c r="G279" s="61"/>
      <c r="H279" s="61"/>
      <c r="I279" s="61"/>
      <c r="J279" s="61"/>
      <c r="K279" s="61"/>
      <c r="L279" s="39"/>
      <c r="M279" s="38"/>
      <c r="O279" s="38"/>
      <c r="P279" s="38"/>
      <c r="Q279" s="38"/>
      <c r="R279" s="38"/>
      <c r="S279" s="38"/>
      <c r="T279" s="38"/>
      <c r="U279" s="38"/>
      <c r="V279" s="38"/>
      <c r="W279" s="38"/>
      <c r="X279" s="38"/>
      <c r="Y279" s="38"/>
      <c r="Z279" s="38"/>
      <c r="AA279" s="38"/>
      <c r="AB279" s="38"/>
      <c r="AC279" s="38"/>
      <c r="AD279" s="38"/>
      <c r="AE279" s="38"/>
    </row>
  </sheetData>
  <autoFilter ref="C129:K27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3768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ROUND((SUM(BE130:BE180)),  2)</f>
        <v>0</v>
      </c>
      <c r="G37" s="38"/>
      <c r="H37" s="38"/>
      <c r="I37" s="137">
        <v>0.20999999999999999</v>
      </c>
      <c r="J37" s="136">
        <f>ROUND(((SUM(BE130:BE180))*I37),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ROUND((SUM(BF130:BF180)),  2)</f>
        <v>0</v>
      </c>
      <c r="G38" s="38"/>
      <c r="H38" s="38"/>
      <c r="I38" s="137">
        <v>0.14999999999999999</v>
      </c>
      <c r="J38" s="136">
        <f>ROUND(((SUM(BF130:BF180))*I38),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ROUND((SUM(BG130:BG180)),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ROUND((SUM(BH130:BH180)),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ROUND((SUM(BI130:BI180)),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D.1.4k - Zdroj a rozvody páry pro vlhčení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3769</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3770</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3771</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3772</v>
      </c>
      <c r="E104" s="151"/>
      <c r="F104" s="151"/>
      <c r="G104" s="151"/>
      <c r="H104" s="151"/>
      <c r="I104" s="151"/>
      <c r="J104" s="152">
        <f>J163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3773</v>
      </c>
      <c r="E105" s="151"/>
      <c r="F105" s="151"/>
      <c r="G105" s="151"/>
      <c r="H105" s="151"/>
      <c r="I105" s="151"/>
      <c r="J105" s="152">
        <f>J174</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1355</v>
      </c>
      <c r="E106" s="151"/>
      <c r="F106" s="151"/>
      <c r="G106" s="151"/>
      <c r="H106" s="151"/>
      <c r="I106" s="151"/>
      <c r="J106" s="152">
        <f>J179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D.1.4k - Zdroj a rozvody páry pro vlhčení</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P131+P143+P151+P163+P174+P179</f>
        <v>0</v>
      </c>
      <c r="Q130" s="90"/>
      <c r="R130" s="164">
        <f>R131+R143+R151+R163+R174+R179</f>
        <v>0</v>
      </c>
      <c r="S130" s="90"/>
      <c r="T130" s="165">
        <f>T131+T143+T151+T163+T174+T179</f>
        <v>0</v>
      </c>
      <c r="U130" s="38"/>
      <c r="V130" s="38"/>
      <c r="W130" s="38"/>
      <c r="X130" s="38"/>
      <c r="Y130" s="38"/>
      <c r="Z130" s="38"/>
      <c r="AA130" s="38"/>
      <c r="AB130" s="38"/>
      <c r="AC130" s="38"/>
      <c r="AD130" s="38"/>
      <c r="AE130" s="38"/>
      <c r="AT130" s="19" t="s">
        <v>74</v>
      </c>
      <c r="AU130" s="19" t="s">
        <v>220</v>
      </c>
      <c r="BK130" s="166">
        <f>BK131+BK143+BK151+BK163+BK174+BK179</f>
        <v>0</v>
      </c>
    </row>
    <row r="131" s="12" customFormat="1" ht="25.92" customHeight="1">
      <c r="A131" s="12"/>
      <c r="B131" s="167"/>
      <c r="C131" s="12"/>
      <c r="D131" s="168" t="s">
        <v>74</v>
      </c>
      <c r="E131" s="169" t="s">
        <v>3774</v>
      </c>
      <c r="F131" s="169" t="s">
        <v>3775</v>
      </c>
      <c r="G131" s="12"/>
      <c r="H131" s="12"/>
      <c r="I131" s="170"/>
      <c r="J131" s="171">
        <f>BK131</f>
        <v>0</v>
      </c>
      <c r="K131" s="12"/>
      <c r="L131" s="167"/>
      <c r="M131" s="172"/>
      <c r="N131" s="173"/>
      <c r="O131" s="173"/>
      <c r="P131" s="174">
        <f>SUM(P132:P142)</f>
        <v>0</v>
      </c>
      <c r="Q131" s="173"/>
      <c r="R131" s="174">
        <f>SUM(R132:R142)</f>
        <v>0</v>
      </c>
      <c r="S131" s="173"/>
      <c r="T131" s="175">
        <f>SUM(T132:T142)</f>
        <v>0</v>
      </c>
      <c r="U131" s="12"/>
      <c r="V131" s="12"/>
      <c r="W131" s="12"/>
      <c r="X131" s="12"/>
      <c r="Y131" s="12"/>
      <c r="Z131" s="12"/>
      <c r="AA131" s="12"/>
      <c r="AB131" s="12"/>
      <c r="AC131" s="12"/>
      <c r="AD131" s="12"/>
      <c r="AE131" s="12"/>
      <c r="AR131" s="168" t="s">
        <v>82</v>
      </c>
      <c r="AT131" s="176" t="s">
        <v>74</v>
      </c>
      <c r="AU131" s="176" t="s">
        <v>75</v>
      </c>
      <c r="AY131" s="168" t="s">
        <v>253</v>
      </c>
      <c r="BK131" s="177">
        <f>SUM(BK132:BK142)</f>
        <v>0</v>
      </c>
    </row>
    <row r="132" s="2" customFormat="1" ht="24.15" customHeight="1">
      <c r="A132" s="38"/>
      <c r="B132" s="180"/>
      <c r="C132" s="181" t="s">
        <v>82</v>
      </c>
      <c r="D132" s="181" t="s">
        <v>258</v>
      </c>
      <c r="E132" s="182" t="s">
        <v>3776</v>
      </c>
      <c r="F132" s="183" t="s">
        <v>3777</v>
      </c>
      <c r="G132" s="184" t="s">
        <v>316</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3778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85</v>
      </c>
      <c r="D134" s="181" t="s">
        <v>258</v>
      </c>
      <c r="E134" s="182" t="s">
        <v>3779</v>
      </c>
      <c r="F134" s="183" t="s">
        <v>3780</v>
      </c>
      <c r="G134" s="184" t="s">
        <v>316</v>
      </c>
      <c r="H134" s="185">
        <v>12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3778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93</v>
      </c>
      <c r="D136" s="181" t="s">
        <v>258</v>
      </c>
      <c r="E136" s="182" t="s">
        <v>3781</v>
      </c>
      <c r="F136" s="183" t="s">
        <v>3782</v>
      </c>
      <c r="G136" s="184" t="s">
        <v>1374</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3778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109</v>
      </c>
      <c r="D138" s="181" t="s">
        <v>258</v>
      </c>
      <c r="E138" s="182" t="s">
        <v>3783</v>
      </c>
      <c r="F138" s="183" t="s">
        <v>3784</v>
      </c>
      <c r="G138" s="184" t="s">
        <v>1374</v>
      </c>
      <c r="H138" s="185">
        <v>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305</v>
      </c>
    </row>
    <row r="139" s="2" customFormat="1">
      <c r="A139" s="38"/>
      <c r="B139" s="39"/>
      <c r="C139" s="38"/>
      <c r="D139" s="195" t="s">
        <v>1362</v>
      </c>
      <c r="E139" s="38"/>
      <c r="F139" s="239" t="s">
        <v>3778</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283</v>
      </c>
      <c r="D140" s="181" t="s">
        <v>258</v>
      </c>
      <c r="E140" s="182" t="s">
        <v>3785</v>
      </c>
      <c r="F140" s="183" t="s">
        <v>3786</v>
      </c>
      <c r="G140" s="184" t="s">
        <v>316</v>
      </c>
      <c r="H140" s="185">
        <v>24</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313</v>
      </c>
    </row>
    <row r="141" s="2" customFormat="1">
      <c r="A141" s="38"/>
      <c r="B141" s="39"/>
      <c r="C141" s="38"/>
      <c r="D141" s="195" t="s">
        <v>1362</v>
      </c>
      <c r="E141" s="38"/>
      <c r="F141" s="239" t="s">
        <v>3787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254</v>
      </c>
      <c r="D142" s="181" t="s">
        <v>258</v>
      </c>
      <c r="E142" s="182" t="s">
        <v>1889</v>
      </c>
      <c r="F142" s="183" t="s">
        <v>1890</v>
      </c>
      <c r="G142" s="184" t="s">
        <v>1891</v>
      </c>
      <c r="H142" s="248"/>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324</v>
      </c>
    </row>
    <row r="143" s="12" customFormat="1" ht="25.92" customHeight="1">
      <c r="A143" s="12"/>
      <c r="B143" s="167"/>
      <c r="C143" s="12"/>
      <c r="D143" s="168" t="s">
        <v>74</v>
      </c>
      <c r="E143" s="169" t="s">
        <v>3788</v>
      </c>
      <c r="F143" s="169" t="s">
        <v>3789</v>
      </c>
      <c r="G143" s="12"/>
      <c r="H143" s="12"/>
      <c r="I143" s="170"/>
      <c r="J143" s="171">
        <f>BK143</f>
        <v>0</v>
      </c>
      <c r="K143" s="12"/>
      <c r="L143" s="167"/>
      <c r="M143" s="172"/>
      <c r="N143" s="173"/>
      <c r="O143" s="173"/>
      <c r="P143" s="174">
        <f>SUM(P144:P150)</f>
        <v>0</v>
      </c>
      <c r="Q143" s="173"/>
      <c r="R143" s="174">
        <f>SUM(R144:R150)</f>
        <v>0</v>
      </c>
      <c r="S143" s="173"/>
      <c r="T143" s="175">
        <f>SUM(T144:T150)</f>
        <v>0</v>
      </c>
      <c r="U143" s="12"/>
      <c r="V143" s="12"/>
      <c r="W143" s="12"/>
      <c r="X143" s="12"/>
      <c r="Y143" s="12"/>
      <c r="Z143" s="12"/>
      <c r="AA143" s="12"/>
      <c r="AB143" s="12"/>
      <c r="AC143" s="12"/>
      <c r="AD143" s="12"/>
      <c r="AE143" s="12"/>
      <c r="AR143" s="168" t="s">
        <v>82</v>
      </c>
      <c r="AT143" s="176" t="s">
        <v>74</v>
      </c>
      <c r="AU143" s="176" t="s">
        <v>75</v>
      </c>
      <c r="AY143" s="168" t="s">
        <v>253</v>
      </c>
      <c r="BK143" s="177">
        <f>SUM(BK144:BK150)</f>
        <v>0</v>
      </c>
    </row>
    <row r="144" s="2" customFormat="1" ht="24.15" customHeight="1">
      <c r="A144" s="38"/>
      <c r="B144" s="180"/>
      <c r="C144" s="181" t="s">
        <v>297</v>
      </c>
      <c r="D144" s="181" t="s">
        <v>258</v>
      </c>
      <c r="E144" s="182" t="s">
        <v>3790</v>
      </c>
      <c r="F144" s="183" t="s">
        <v>3791</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342</v>
      </c>
    </row>
    <row r="145" s="2" customFormat="1">
      <c r="A145" s="38"/>
      <c r="B145" s="39"/>
      <c r="C145" s="38"/>
      <c r="D145" s="195" t="s">
        <v>1362</v>
      </c>
      <c r="E145" s="38"/>
      <c r="F145" s="239" t="s">
        <v>3778</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305</v>
      </c>
      <c r="D146" s="181" t="s">
        <v>258</v>
      </c>
      <c r="E146" s="182" t="s">
        <v>3792</v>
      </c>
      <c r="F146" s="183" t="s">
        <v>3793</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335</v>
      </c>
    </row>
    <row r="147" s="2" customFormat="1">
      <c r="A147" s="38"/>
      <c r="B147" s="39"/>
      <c r="C147" s="38"/>
      <c r="D147" s="195" t="s">
        <v>1362</v>
      </c>
      <c r="E147" s="38"/>
      <c r="F147" s="239" t="s">
        <v>3778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303</v>
      </c>
      <c r="D148" s="181" t="s">
        <v>258</v>
      </c>
      <c r="E148" s="182" t="s">
        <v>3794</v>
      </c>
      <c r="F148" s="183" t="s">
        <v>3795</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437</v>
      </c>
    </row>
    <row r="149" s="2" customFormat="1">
      <c r="A149" s="38"/>
      <c r="B149" s="39"/>
      <c r="C149" s="38"/>
      <c r="D149" s="195" t="s">
        <v>1362</v>
      </c>
      <c r="E149" s="38"/>
      <c r="F149" s="239" t="s">
        <v>3778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313</v>
      </c>
      <c r="D150" s="181" t="s">
        <v>258</v>
      </c>
      <c r="E150" s="182" t="s">
        <v>3796</v>
      </c>
      <c r="F150" s="183" t="s">
        <v>3797</v>
      </c>
      <c r="G150" s="184" t="s">
        <v>1891</v>
      </c>
      <c r="H150" s="248"/>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12" customFormat="1" ht="25.92" customHeight="1">
      <c r="A151" s="12"/>
      <c r="B151" s="167"/>
      <c r="C151" s="12"/>
      <c r="D151" s="168" t="s">
        <v>74</v>
      </c>
      <c r="E151" s="169" t="s">
        <v>3798</v>
      </c>
      <c r="F151" s="169" t="s">
        <v>3799</v>
      </c>
      <c r="G151" s="12"/>
      <c r="H151" s="12"/>
      <c r="I151" s="170"/>
      <c r="J151" s="171">
        <f>BK151</f>
        <v>0</v>
      </c>
      <c r="K151" s="12"/>
      <c r="L151" s="167"/>
      <c r="M151" s="172"/>
      <c r="N151" s="173"/>
      <c r="O151" s="173"/>
      <c r="P151" s="174">
        <f>SUM(P152:P162)</f>
        <v>0</v>
      </c>
      <c r="Q151" s="173"/>
      <c r="R151" s="174">
        <f>SUM(R152:R162)</f>
        <v>0</v>
      </c>
      <c r="S151" s="173"/>
      <c r="T151" s="175">
        <f>SUM(T152:T162)</f>
        <v>0</v>
      </c>
      <c r="U151" s="12"/>
      <c r="V151" s="12"/>
      <c r="W151" s="12"/>
      <c r="X151" s="12"/>
      <c r="Y151" s="12"/>
      <c r="Z151" s="12"/>
      <c r="AA151" s="12"/>
      <c r="AB151" s="12"/>
      <c r="AC151" s="12"/>
      <c r="AD151" s="12"/>
      <c r="AE151" s="12"/>
      <c r="AR151" s="168" t="s">
        <v>82</v>
      </c>
      <c r="AT151" s="176" t="s">
        <v>74</v>
      </c>
      <c r="AU151" s="176" t="s">
        <v>75</v>
      </c>
      <c r="AY151" s="168" t="s">
        <v>253</v>
      </c>
      <c r="BK151" s="177">
        <f>SUM(BK152:BK162)</f>
        <v>0</v>
      </c>
    </row>
    <row r="152" s="2" customFormat="1" ht="24.15" customHeight="1">
      <c r="A152" s="38"/>
      <c r="B152" s="180"/>
      <c r="C152" s="181" t="s">
        <v>320</v>
      </c>
      <c r="D152" s="181" t="s">
        <v>258</v>
      </c>
      <c r="E152" s="182" t="s">
        <v>1796</v>
      </c>
      <c r="F152" s="183" t="s">
        <v>1797</v>
      </c>
      <c r="G152" s="184" t="s">
        <v>668</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458</v>
      </c>
    </row>
    <row r="153" s="2" customFormat="1">
      <c r="A153" s="38"/>
      <c r="B153" s="39"/>
      <c r="C153" s="38"/>
      <c r="D153" s="195" t="s">
        <v>1362</v>
      </c>
      <c r="E153" s="38"/>
      <c r="F153" s="239" t="s">
        <v>3787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324</v>
      </c>
      <c r="D154" s="181" t="s">
        <v>258</v>
      </c>
      <c r="E154" s="182" t="s">
        <v>3800</v>
      </c>
      <c r="F154" s="183" t="s">
        <v>3801</v>
      </c>
      <c r="G154" s="184" t="s">
        <v>1779</v>
      </c>
      <c r="H154" s="185">
        <v>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472</v>
      </c>
    </row>
    <row r="155" s="2" customFormat="1">
      <c r="A155" s="38"/>
      <c r="B155" s="39"/>
      <c r="C155" s="38"/>
      <c r="D155" s="195" t="s">
        <v>1362</v>
      </c>
      <c r="E155" s="38"/>
      <c r="F155" s="239" t="s">
        <v>3787</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332</v>
      </c>
      <c r="D156" s="181" t="s">
        <v>258</v>
      </c>
      <c r="E156" s="182" t="s">
        <v>3802</v>
      </c>
      <c r="F156" s="183" t="s">
        <v>3803</v>
      </c>
      <c r="G156" s="184" t="s">
        <v>1779</v>
      </c>
      <c r="H156" s="185">
        <v>4</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2" customFormat="1">
      <c r="A157" s="38"/>
      <c r="B157" s="39"/>
      <c r="C157" s="38"/>
      <c r="D157" s="195" t="s">
        <v>1362</v>
      </c>
      <c r="E157" s="38"/>
      <c r="F157" s="239" t="s">
        <v>3787</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342</v>
      </c>
      <c r="D158" s="181" t="s">
        <v>258</v>
      </c>
      <c r="E158" s="182" t="s">
        <v>1421</v>
      </c>
      <c r="F158" s="183" t="s">
        <v>1422</v>
      </c>
      <c r="G158" s="184" t="s">
        <v>870</v>
      </c>
      <c r="H158" s="185">
        <v>10</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3787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8</v>
      </c>
      <c r="D160" s="181" t="s">
        <v>258</v>
      </c>
      <c r="E160" s="182" t="s">
        <v>3804</v>
      </c>
      <c r="F160" s="183" t="s">
        <v>3805</v>
      </c>
      <c r="G160" s="184" t="s">
        <v>1461</v>
      </c>
      <c r="H160" s="185">
        <v>12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3787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335</v>
      </c>
      <c r="D162" s="181" t="s">
        <v>258</v>
      </c>
      <c r="E162" s="182" t="s">
        <v>3806</v>
      </c>
      <c r="F162" s="183" t="s">
        <v>3807</v>
      </c>
      <c r="G162" s="184" t="s">
        <v>1891</v>
      </c>
      <c r="H162" s="248"/>
      <c r="I162" s="186"/>
      <c r="J162" s="187">
        <f>ROUND(I162*H162,2)</f>
        <v>0</v>
      </c>
      <c r="K162" s="183" t="s">
        <v>1377</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12" customFormat="1" ht="25.92" customHeight="1">
      <c r="A163" s="12"/>
      <c r="B163" s="167"/>
      <c r="C163" s="12"/>
      <c r="D163" s="168" t="s">
        <v>74</v>
      </c>
      <c r="E163" s="169" t="s">
        <v>3808</v>
      </c>
      <c r="F163" s="169" t="s">
        <v>3809</v>
      </c>
      <c r="G163" s="12"/>
      <c r="H163" s="12"/>
      <c r="I163" s="170"/>
      <c r="J163" s="171">
        <f>BK163</f>
        <v>0</v>
      </c>
      <c r="K163" s="12"/>
      <c r="L163" s="167"/>
      <c r="M163" s="172"/>
      <c r="N163" s="173"/>
      <c r="O163" s="173"/>
      <c r="P163" s="174">
        <f>SUM(P164:P173)</f>
        <v>0</v>
      </c>
      <c r="Q163" s="173"/>
      <c r="R163" s="174">
        <f>SUM(R164:R173)</f>
        <v>0</v>
      </c>
      <c r="S163" s="173"/>
      <c r="T163" s="175">
        <f>SUM(T164:T173)</f>
        <v>0</v>
      </c>
      <c r="U163" s="12"/>
      <c r="V163" s="12"/>
      <c r="W163" s="12"/>
      <c r="X163" s="12"/>
      <c r="Y163" s="12"/>
      <c r="Z163" s="12"/>
      <c r="AA163" s="12"/>
      <c r="AB163" s="12"/>
      <c r="AC163" s="12"/>
      <c r="AD163" s="12"/>
      <c r="AE163" s="12"/>
      <c r="AR163" s="168" t="s">
        <v>82</v>
      </c>
      <c r="AT163" s="176" t="s">
        <v>74</v>
      </c>
      <c r="AU163" s="176" t="s">
        <v>75</v>
      </c>
      <c r="AY163" s="168" t="s">
        <v>253</v>
      </c>
      <c r="BK163" s="177">
        <f>SUM(BK164:BK173)</f>
        <v>0</v>
      </c>
    </row>
    <row r="164" s="2" customFormat="1" ht="24.15" customHeight="1">
      <c r="A164" s="38"/>
      <c r="B164" s="180"/>
      <c r="C164" s="181" t="s">
        <v>357</v>
      </c>
      <c r="D164" s="181" t="s">
        <v>258</v>
      </c>
      <c r="E164" s="182" t="s">
        <v>3810</v>
      </c>
      <c r="F164" s="183" t="s">
        <v>3811</v>
      </c>
      <c r="G164" s="184" t="s">
        <v>316</v>
      </c>
      <c r="H164" s="185">
        <v>24</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3787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218" t="s">
        <v>437</v>
      </c>
      <c r="D166" s="218" t="s">
        <v>346</v>
      </c>
      <c r="E166" s="219" t="s">
        <v>3812</v>
      </c>
      <c r="F166" s="220" t="s">
        <v>3813</v>
      </c>
      <c r="G166" s="221" t="s">
        <v>316</v>
      </c>
      <c r="H166" s="222">
        <v>24</v>
      </c>
      <c r="I166" s="223"/>
      <c r="J166" s="224">
        <f>ROUND(I166*H166,2)</f>
        <v>0</v>
      </c>
      <c r="K166" s="220" t="s">
        <v>1377</v>
      </c>
      <c r="L166" s="225"/>
      <c r="M166" s="226" t="s">
        <v>1</v>
      </c>
      <c r="N166" s="227"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305</v>
      </c>
      <c r="AT166" s="192" t="s">
        <v>346</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3787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66.75" customHeight="1">
      <c r="A168" s="38"/>
      <c r="B168" s="180"/>
      <c r="C168" s="218" t="s">
        <v>442</v>
      </c>
      <c r="D168" s="218" t="s">
        <v>346</v>
      </c>
      <c r="E168" s="219" t="s">
        <v>3814</v>
      </c>
      <c r="F168" s="220" t="s">
        <v>3815</v>
      </c>
      <c r="G168" s="221" t="s">
        <v>316</v>
      </c>
      <c r="H168" s="222">
        <v>12</v>
      </c>
      <c r="I168" s="223"/>
      <c r="J168" s="224">
        <f>ROUND(I168*H168,2)</f>
        <v>0</v>
      </c>
      <c r="K168" s="220" t="s">
        <v>1377</v>
      </c>
      <c r="L168" s="225"/>
      <c r="M168" s="226" t="s">
        <v>1</v>
      </c>
      <c r="N168" s="227"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305</v>
      </c>
      <c r="AT168" s="192" t="s">
        <v>346</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3787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66.75" customHeight="1">
      <c r="A170" s="38"/>
      <c r="B170" s="180"/>
      <c r="C170" s="218" t="s">
        <v>446</v>
      </c>
      <c r="D170" s="218" t="s">
        <v>346</v>
      </c>
      <c r="E170" s="219" t="s">
        <v>3816</v>
      </c>
      <c r="F170" s="220" t="s">
        <v>3817</v>
      </c>
      <c r="G170" s="221" t="s">
        <v>316</v>
      </c>
      <c r="H170" s="222">
        <v>12</v>
      </c>
      <c r="I170" s="223"/>
      <c r="J170" s="224">
        <f>ROUND(I170*H170,2)</f>
        <v>0</v>
      </c>
      <c r="K170" s="220" t="s">
        <v>1377</v>
      </c>
      <c r="L170" s="225"/>
      <c r="M170" s="226" t="s">
        <v>1</v>
      </c>
      <c r="N170" s="227"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305</v>
      </c>
      <c r="AT170" s="192" t="s">
        <v>346</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3787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3818</v>
      </c>
      <c r="F172" s="183" t="s">
        <v>3819</v>
      </c>
      <c r="G172" s="184" t="s">
        <v>1891</v>
      </c>
      <c r="H172" s="248"/>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3820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3821</v>
      </c>
      <c r="F174" s="169" t="s">
        <v>3822</v>
      </c>
      <c r="G174" s="12"/>
      <c r="H174" s="12"/>
      <c r="I174" s="170"/>
      <c r="J174" s="171">
        <f>BK174</f>
        <v>0</v>
      </c>
      <c r="K174" s="12"/>
      <c r="L174" s="167"/>
      <c r="M174" s="172"/>
      <c r="N174" s="173"/>
      <c r="O174" s="173"/>
      <c r="P174" s="174">
        <f>SUM(P175:P178)</f>
        <v>0</v>
      </c>
      <c r="Q174" s="173"/>
      <c r="R174" s="174">
        <f>SUM(R175:R178)</f>
        <v>0</v>
      </c>
      <c r="S174" s="173"/>
      <c r="T174" s="175">
        <f>SUM(T175:T178)</f>
        <v>0</v>
      </c>
      <c r="U174" s="12"/>
      <c r="V174" s="12"/>
      <c r="W174" s="12"/>
      <c r="X174" s="12"/>
      <c r="Y174" s="12"/>
      <c r="Z174" s="12"/>
      <c r="AA174" s="12"/>
      <c r="AB174" s="12"/>
      <c r="AC174" s="12"/>
      <c r="AD174" s="12"/>
      <c r="AE174" s="12"/>
      <c r="AR174" s="168" t="s">
        <v>82</v>
      </c>
      <c r="AT174" s="176" t="s">
        <v>74</v>
      </c>
      <c r="AU174" s="176" t="s">
        <v>75</v>
      </c>
      <c r="AY174" s="168" t="s">
        <v>253</v>
      </c>
      <c r="BK174" s="177">
        <f>SUM(BK175:BK178)</f>
        <v>0</v>
      </c>
    </row>
    <row r="175" s="2" customFormat="1" ht="33" customHeight="1">
      <c r="A175" s="38"/>
      <c r="B175" s="180"/>
      <c r="C175" s="181" t="s">
        <v>464</v>
      </c>
      <c r="D175" s="181" t="s">
        <v>258</v>
      </c>
      <c r="E175" s="182" t="s">
        <v>3823</v>
      </c>
      <c r="F175" s="183" t="s">
        <v>3824</v>
      </c>
      <c r="G175" s="184" t="s">
        <v>1488</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3825</v>
      </c>
    </row>
    <row r="176" s="2" customFormat="1">
      <c r="A176" s="38"/>
      <c r="B176" s="39"/>
      <c r="C176" s="38"/>
      <c r="D176" s="195" t="s">
        <v>1362</v>
      </c>
      <c r="E176" s="38"/>
      <c r="F176" s="239" t="s">
        <v>3826</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7.8" customHeight="1">
      <c r="A177" s="38"/>
      <c r="B177" s="180"/>
      <c r="C177" s="181" t="s">
        <v>472</v>
      </c>
      <c r="D177" s="181" t="s">
        <v>258</v>
      </c>
      <c r="E177" s="182" t="s">
        <v>896</v>
      </c>
      <c r="F177" s="183" t="s">
        <v>3827</v>
      </c>
      <c r="G177" s="184" t="s">
        <v>3828</v>
      </c>
      <c r="H177" s="185">
        <v>0.5</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3829</v>
      </c>
    </row>
    <row r="178" s="2" customFormat="1" ht="37.8" customHeight="1">
      <c r="A178" s="38"/>
      <c r="B178" s="180"/>
      <c r="C178" s="181" t="s">
        <v>480</v>
      </c>
      <c r="D178" s="181" t="s">
        <v>258</v>
      </c>
      <c r="E178" s="182" t="s">
        <v>900</v>
      </c>
      <c r="F178" s="183" t="s">
        <v>3830</v>
      </c>
      <c r="G178" s="184" t="s">
        <v>3828</v>
      </c>
      <c r="H178" s="185">
        <v>0.5</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3831</v>
      </c>
    </row>
    <row r="179" s="12" customFormat="1" ht="25.92" customHeight="1">
      <c r="A179" s="12"/>
      <c r="B179" s="167"/>
      <c r="C179" s="12"/>
      <c r="D179" s="168" t="s">
        <v>74</v>
      </c>
      <c r="E179" s="169" t="s">
        <v>1774</v>
      </c>
      <c r="F179" s="169" t="s">
        <v>1775</v>
      </c>
      <c r="G179" s="12"/>
      <c r="H179" s="12"/>
      <c r="I179" s="170"/>
      <c r="J179" s="171">
        <f>BK179</f>
        <v>0</v>
      </c>
      <c r="K179" s="12"/>
      <c r="L179" s="167"/>
      <c r="M179" s="172"/>
      <c r="N179" s="173"/>
      <c r="O179" s="173"/>
      <c r="P179" s="174">
        <f>P180</f>
        <v>0</v>
      </c>
      <c r="Q179" s="173"/>
      <c r="R179" s="174">
        <f>R180</f>
        <v>0</v>
      </c>
      <c r="S179" s="173"/>
      <c r="T179" s="175">
        <f>T180</f>
        <v>0</v>
      </c>
      <c r="U179" s="12"/>
      <c r="V179" s="12"/>
      <c r="W179" s="12"/>
      <c r="X179" s="12"/>
      <c r="Y179" s="12"/>
      <c r="Z179" s="12"/>
      <c r="AA179" s="12"/>
      <c r="AB179" s="12"/>
      <c r="AC179" s="12"/>
      <c r="AD179" s="12"/>
      <c r="AE179" s="12"/>
      <c r="AR179" s="168" t="s">
        <v>82</v>
      </c>
      <c r="AT179" s="176" t="s">
        <v>74</v>
      </c>
      <c r="AU179" s="176" t="s">
        <v>75</v>
      </c>
      <c r="AY179" s="168" t="s">
        <v>253</v>
      </c>
      <c r="BK179" s="177">
        <f>BK180</f>
        <v>0</v>
      </c>
    </row>
    <row r="180" s="2" customFormat="1" ht="37.8" customHeight="1">
      <c r="A180" s="38"/>
      <c r="B180" s="180"/>
      <c r="C180" s="181" t="s">
        <v>458</v>
      </c>
      <c r="D180" s="181" t="s">
        <v>258</v>
      </c>
      <c r="E180" s="182" t="s">
        <v>1777</v>
      </c>
      <c r="F180" s="183" t="s">
        <v>1778</v>
      </c>
      <c r="G180" s="184" t="s">
        <v>1779</v>
      </c>
      <c r="H180" s="185">
        <v>32</v>
      </c>
      <c r="I180" s="186"/>
      <c r="J180" s="187">
        <f>ROUND(I180*H180,2)</f>
        <v>0</v>
      </c>
      <c r="K180" s="183" t="s">
        <v>1361</v>
      </c>
      <c r="L180" s="39"/>
      <c r="M180" s="243" t="s">
        <v>1</v>
      </c>
      <c r="N180" s="244" t="s">
        <v>40</v>
      </c>
      <c r="O180" s="245"/>
      <c r="P180" s="246">
        <f>O180*H180</f>
        <v>0</v>
      </c>
      <c r="Q180" s="246">
        <v>0</v>
      </c>
      <c r="R180" s="246">
        <f>Q180*H180</f>
        <v>0</v>
      </c>
      <c r="S180" s="246">
        <v>0</v>
      </c>
      <c r="T180" s="247">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665</v>
      </c>
    </row>
    <row r="181" s="2" customFormat="1" ht="6.96" customHeight="1">
      <c r="A181" s="38"/>
      <c r="B181" s="60"/>
      <c r="C181" s="61"/>
      <c r="D181" s="61"/>
      <c r="E181" s="61"/>
      <c r="F181" s="61"/>
      <c r="G181" s="61"/>
      <c r="H181" s="61"/>
      <c r="I181" s="61"/>
      <c r="J181" s="61"/>
      <c r="K181" s="61"/>
      <c r="L181" s="39"/>
      <c r="M181" s="38"/>
      <c r="O181" s="38"/>
      <c r="P181" s="38"/>
      <c r="Q181" s="38"/>
      <c r="R181" s="38"/>
      <c r="S181" s="38"/>
      <c r="T181" s="38"/>
      <c r="U181" s="38"/>
      <c r="V181" s="38"/>
      <c r="W181" s="38"/>
      <c r="X181" s="38"/>
      <c r="Y181" s="38"/>
      <c r="Z181" s="38"/>
      <c r="AA181" s="38"/>
      <c r="AB181" s="38"/>
      <c r="AC181" s="38"/>
      <c r="AD181" s="38"/>
      <c r="AE181" s="38"/>
    </row>
  </sheetData>
  <autoFilter ref="C129:K18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3832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ROUND((SUM(BE125:BE144)),  2)</f>
        <v>0</v>
      </c>
      <c r="G37" s="38"/>
      <c r="H37" s="38"/>
      <c r="I37" s="137">
        <v>0.20999999999999999</v>
      </c>
      <c r="J37" s="136">
        <f>ROUND(((SUM(BE125:BE144))*I37),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ROUND((SUM(BF125:BF144)),  2)</f>
        <v>0</v>
      </c>
      <c r="G38" s="38"/>
      <c r="H38" s="38"/>
      <c r="I38" s="137">
        <v>0.14999999999999999</v>
      </c>
      <c r="J38" s="136">
        <f>ROUND(((SUM(BF125:BF144))*I38),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D.1.5a_1 - Zdravotnická technologie pevně spojené se stavbou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3833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30" customHeight="1">
      <c r="A117" s="38"/>
      <c r="B117" s="39"/>
      <c r="C117" s="38"/>
      <c r="D117" s="38"/>
      <c r="E117" s="67" t="str">
        <f>E13</f>
        <v>D.1.5a_1 - Zdravotnická technologie pevně spojené se stavbou</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3834</v>
      </c>
      <c r="F126" s="169" t="s">
        <v>163</v>
      </c>
      <c r="G126" s="12"/>
      <c r="H126" s="12"/>
      <c r="I126" s="170"/>
      <c r="J126" s="171">
        <f>BK126</f>
        <v>0</v>
      </c>
      <c r="K126" s="12"/>
      <c r="L126" s="167"/>
      <c r="M126" s="172"/>
      <c r="N126" s="173"/>
      <c r="O126" s="173"/>
      <c r="P126" s="174">
        <f>SUM(P127:P144)</f>
        <v>0</v>
      </c>
      <c r="Q126" s="173"/>
      <c r="R126" s="174">
        <f>SUM(R127:R144)</f>
        <v>0</v>
      </c>
      <c r="S126" s="173"/>
      <c r="T126" s="175">
        <f>SUM(T127:T144)</f>
        <v>0</v>
      </c>
      <c r="U126" s="12"/>
      <c r="V126" s="12"/>
      <c r="W126" s="12"/>
      <c r="X126" s="12"/>
      <c r="Y126" s="12"/>
      <c r="Z126" s="12"/>
      <c r="AA126" s="12"/>
      <c r="AB126" s="12"/>
      <c r="AC126" s="12"/>
      <c r="AD126" s="12"/>
      <c r="AE126" s="12"/>
      <c r="AR126" s="168" t="s">
        <v>82</v>
      </c>
      <c r="AT126" s="176" t="s">
        <v>74</v>
      </c>
      <c r="AU126" s="176" t="s">
        <v>75</v>
      </c>
      <c r="AY126" s="168" t="s">
        <v>253</v>
      </c>
      <c r="BK126" s="177">
        <f>SUM(BK127:BK144)</f>
        <v>0</v>
      </c>
    </row>
    <row r="127" s="2" customFormat="1" ht="16.5" customHeight="1">
      <c r="A127" s="38"/>
      <c r="B127" s="180"/>
      <c r="C127" s="181" t="s">
        <v>82</v>
      </c>
      <c r="D127" s="181" t="s">
        <v>258</v>
      </c>
      <c r="E127" s="182" t="s">
        <v>3835</v>
      </c>
      <c r="F127" s="183" t="s">
        <v>3836</v>
      </c>
      <c r="G127" s="184" t="s">
        <v>1374</v>
      </c>
      <c r="H127" s="185">
        <v>24</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52" t="s">
        <v>3837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3838</v>
      </c>
      <c r="F129" s="183" t="s">
        <v>3839</v>
      </c>
      <c r="G129" s="184" t="s">
        <v>1374</v>
      </c>
      <c r="H129" s="185">
        <v>2</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52" t="s">
        <v>3837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3840</v>
      </c>
      <c r="F131" s="183" t="s">
        <v>3841</v>
      </c>
      <c r="G131" s="184" t="s">
        <v>1374</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3842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7.8" customHeight="1">
      <c r="A133" s="38"/>
      <c r="B133" s="180"/>
      <c r="C133" s="181" t="s">
        <v>109</v>
      </c>
      <c r="D133" s="181" t="s">
        <v>258</v>
      </c>
      <c r="E133" s="182" t="s">
        <v>3843</v>
      </c>
      <c r="F133" s="183" t="s">
        <v>3844</v>
      </c>
      <c r="G133" s="184" t="s">
        <v>1374</v>
      </c>
      <c r="H133" s="185">
        <v>3</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3845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3846</v>
      </c>
      <c r="F135" s="183" t="s">
        <v>3847</v>
      </c>
      <c r="G135" s="184" t="s">
        <v>1374</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3848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3849</v>
      </c>
      <c r="F137" s="183" t="s">
        <v>3850</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3851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33" customHeight="1">
      <c r="A139" s="38"/>
      <c r="B139" s="180"/>
      <c r="C139" s="181" t="s">
        <v>297</v>
      </c>
      <c r="D139" s="181" t="s">
        <v>258</v>
      </c>
      <c r="E139" s="182" t="s">
        <v>3852</v>
      </c>
      <c r="F139" s="183" t="s">
        <v>3853</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3854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305</v>
      </c>
      <c r="D141" s="181" t="s">
        <v>258</v>
      </c>
      <c r="E141" s="182" t="s">
        <v>3855</v>
      </c>
      <c r="F141" s="183" t="s">
        <v>3856</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3857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3858</v>
      </c>
      <c r="F143" s="183" t="s">
        <v>3859</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3860</v>
      </c>
      <c r="G144" s="38"/>
      <c r="H144" s="38"/>
      <c r="I144" s="240"/>
      <c r="J144" s="38"/>
      <c r="K144" s="38"/>
      <c r="L144" s="39"/>
      <c r="M144" s="249"/>
      <c r="N144" s="250"/>
      <c r="O144" s="245"/>
      <c r="P144" s="245"/>
      <c r="Q144" s="245"/>
      <c r="R144" s="245"/>
      <c r="S144" s="245"/>
      <c r="T144" s="251"/>
      <c r="U144" s="38"/>
      <c r="V144" s="38"/>
      <c r="W144" s="38"/>
      <c r="X144" s="38"/>
      <c r="Y144" s="38"/>
      <c r="Z144" s="38"/>
      <c r="AA144" s="38"/>
      <c r="AB144" s="38"/>
      <c r="AC144" s="38"/>
      <c r="AD144" s="38"/>
      <c r="AE144" s="38"/>
      <c r="AT144" s="19" t="s">
        <v>1362</v>
      </c>
      <c r="AU144" s="19" t="s">
        <v>82</v>
      </c>
    </row>
    <row r="145" s="2" customFormat="1" ht="6.96" customHeight="1">
      <c r="A145" s="38"/>
      <c r="B145" s="60"/>
      <c r="C145" s="61"/>
      <c r="D145" s="61"/>
      <c r="E145" s="61"/>
      <c r="F145" s="61"/>
      <c r="G145" s="61"/>
      <c r="H145" s="61"/>
      <c r="I145" s="61"/>
      <c r="J145" s="61"/>
      <c r="K145" s="61"/>
      <c r="L145" s="39"/>
      <c r="M145" s="38"/>
      <c r="O145" s="38"/>
      <c r="P145" s="38"/>
      <c r="Q145" s="38"/>
      <c r="R145" s="38"/>
      <c r="S145" s="38"/>
      <c r="T145" s="38"/>
      <c r="U145" s="38"/>
      <c r="V145" s="38"/>
      <c r="W145" s="38"/>
      <c r="X145" s="38"/>
      <c r="Y145" s="38"/>
      <c r="Z145" s="38"/>
      <c r="AA145" s="38"/>
      <c r="AB145" s="38"/>
      <c r="AC145" s="38"/>
      <c r="AD145" s="38"/>
      <c r="AE145" s="38"/>
    </row>
  </sheetData>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ROUND((SUM(BE136:BE201)),  2)</f>
        <v>0</v>
      </c>
      <c r="G37" s="38"/>
      <c r="H37" s="38"/>
      <c r="I37" s="137">
        <v>0.20999999999999999</v>
      </c>
      <c r="J37" s="136">
        <f>ROUND(((SUM(BE136:BE201))*I37),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ROUND((SUM(BF136:BF201)),  2)</f>
        <v>0</v>
      </c>
      <c r="G38" s="38"/>
      <c r="H38" s="38"/>
      <c r="I38" s="137">
        <v>0.14999999999999999</v>
      </c>
      <c r="J38" s="136">
        <f>ROUND(((SUM(BF136:BF201))*I38),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ROUND((SUM(BG136:BG201)),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ROUND((SUM(BH136:BH201)),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ROUND((SUM(BI136:BI201)),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D.1.6_1.2b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3863</v>
      </c>
      <c r="E102" s="155"/>
      <c r="F102" s="155"/>
      <c r="G102" s="155"/>
      <c r="H102" s="155"/>
      <c r="I102" s="155"/>
      <c r="J102" s="156">
        <f>J138</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3864</v>
      </c>
      <c r="E103" s="155"/>
      <c r="F103" s="155"/>
      <c r="G103" s="155"/>
      <c r="H103" s="155"/>
      <c r="I103" s="155"/>
      <c r="J103" s="156">
        <f>J141</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3865</v>
      </c>
      <c r="E104" s="155"/>
      <c r="F104" s="155"/>
      <c r="G104" s="155"/>
      <c r="H104" s="155"/>
      <c r="I104" s="155"/>
      <c r="J104" s="156">
        <f>J143</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3866</v>
      </c>
      <c r="E105" s="155"/>
      <c r="F105" s="155"/>
      <c r="G105" s="155"/>
      <c r="H105" s="155"/>
      <c r="I105" s="155"/>
      <c r="J105" s="156">
        <f>J153</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3867</v>
      </c>
      <c r="E106" s="155"/>
      <c r="F106" s="155"/>
      <c r="G106" s="155"/>
      <c r="H106" s="155"/>
      <c r="I106" s="155"/>
      <c r="J106" s="156">
        <f>J161</f>
        <v>0</v>
      </c>
      <c r="K106" s="10"/>
      <c r="L106" s="153"/>
      <c r="S106" s="10"/>
      <c r="T106" s="10"/>
      <c r="U106" s="10"/>
      <c r="V106" s="10"/>
      <c r="W106" s="10"/>
      <c r="X106" s="10"/>
      <c r="Y106" s="10"/>
      <c r="Z106" s="10"/>
      <c r="AA106" s="10"/>
      <c r="AB106" s="10"/>
      <c r="AC106" s="10"/>
      <c r="AD106" s="10"/>
      <c r="AE106" s="10"/>
    </row>
    <row r="107" s="9" customFormat="1" ht="24.96" customHeight="1">
      <c r="A107" s="9"/>
      <c r="B107" s="149"/>
      <c r="C107" s="9"/>
      <c r="D107" s="150" t="s">
        <v>3868</v>
      </c>
      <c r="E107" s="151"/>
      <c r="F107" s="151"/>
      <c r="G107" s="151"/>
      <c r="H107" s="151"/>
      <c r="I107" s="151"/>
      <c r="J107" s="152">
        <f>J168</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3869</v>
      </c>
      <c r="E108" s="151"/>
      <c r="F108" s="151"/>
      <c r="G108" s="151"/>
      <c r="H108" s="151"/>
      <c r="I108" s="151"/>
      <c r="J108" s="152">
        <f>J176</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3870</v>
      </c>
      <c r="E109" s="151"/>
      <c r="F109" s="151"/>
      <c r="G109" s="151"/>
      <c r="H109" s="151"/>
      <c r="I109" s="151"/>
      <c r="J109" s="152">
        <f>J184</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3871</v>
      </c>
      <c r="E110" s="151"/>
      <c r="F110" s="151"/>
      <c r="G110" s="151"/>
      <c r="H110" s="151"/>
      <c r="I110" s="151"/>
      <c r="J110" s="152">
        <f>J195</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3872</v>
      </c>
      <c r="E111" s="155"/>
      <c r="F111" s="155"/>
      <c r="G111" s="155"/>
      <c r="H111" s="155"/>
      <c r="I111" s="155"/>
      <c r="J111" s="156">
        <f>J196</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3873</v>
      </c>
      <c r="E112" s="155"/>
      <c r="F112" s="155"/>
      <c r="G112" s="155"/>
      <c r="H112" s="155"/>
      <c r="I112" s="155"/>
      <c r="J112" s="156">
        <f>J198</f>
        <v>0</v>
      </c>
      <c r="K112" s="10"/>
      <c r="L112" s="153"/>
      <c r="S112" s="10"/>
      <c r="T112" s="10"/>
      <c r="U112" s="10"/>
      <c r="V112" s="10"/>
      <c r="W112" s="10"/>
      <c r="X112" s="10"/>
      <c r="Y112" s="10"/>
      <c r="Z112" s="10"/>
      <c r="AA112" s="10"/>
      <c r="AB112" s="10"/>
      <c r="AC112" s="10"/>
      <c r="AD112" s="10"/>
      <c r="AE112" s="10"/>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2441</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D.1.6_1.2b - Zabudovaný</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P137+P168+P176+P184+P195</f>
        <v>0</v>
      </c>
      <c r="Q136" s="90"/>
      <c r="R136" s="164">
        <f>R137+R168+R176+R184+R195</f>
        <v>0</v>
      </c>
      <c r="S136" s="90"/>
      <c r="T136" s="165">
        <f>T137+T168+T176+T184+T195</f>
        <v>0</v>
      </c>
      <c r="U136" s="38"/>
      <c r="V136" s="38"/>
      <c r="W136" s="38"/>
      <c r="X136" s="38"/>
      <c r="Y136" s="38"/>
      <c r="Z136" s="38"/>
      <c r="AA136" s="38"/>
      <c r="AB136" s="38"/>
      <c r="AC136" s="38"/>
      <c r="AD136" s="38"/>
      <c r="AE136" s="38"/>
      <c r="AT136" s="19" t="s">
        <v>74</v>
      </c>
      <c r="AU136" s="19" t="s">
        <v>220</v>
      </c>
      <c r="BK136" s="166">
        <f>BK137+BK168+BK176+BK184+BK195</f>
        <v>0</v>
      </c>
    </row>
    <row r="137" s="12" customFormat="1" ht="25.92" customHeight="1">
      <c r="A137" s="12"/>
      <c r="B137" s="167"/>
      <c r="C137" s="12"/>
      <c r="D137" s="168" t="s">
        <v>74</v>
      </c>
      <c r="E137" s="169" t="s">
        <v>3874</v>
      </c>
      <c r="F137" s="169" t="s">
        <v>3875</v>
      </c>
      <c r="G137" s="12"/>
      <c r="H137" s="12"/>
      <c r="I137" s="170"/>
      <c r="J137" s="171">
        <f>BK137</f>
        <v>0</v>
      </c>
      <c r="K137" s="12"/>
      <c r="L137" s="167"/>
      <c r="M137" s="172"/>
      <c r="N137" s="173"/>
      <c r="O137" s="173"/>
      <c r="P137" s="174">
        <f>P138+P141+P143+P153+P161</f>
        <v>0</v>
      </c>
      <c r="Q137" s="173"/>
      <c r="R137" s="174">
        <f>R138+R141+R143+R153+R161</f>
        <v>0</v>
      </c>
      <c r="S137" s="173"/>
      <c r="T137" s="175">
        <f>T138+T141+T143+T153+T161</f>
        <v>0</v>
      </c>
      <c r="U137" s="12"/>
      <c r="V137" s="12"/>
      <c r="W137" s="12"/>
      <c r="X137" s="12"/>
      <c r="Y137" s="12"/>
      <c r="Z137" s="12"/>
      <c r="AA137" s="12"/>
      <c r="AB137" s="12"/>
      <c r="AC137" s="12"/>
      <c r="AD137" s="12"/>
      <c r="AE137" s="12"/>
      <c r="AR137" s="168" t="s">
        <v>82</v>
      </c>
      <c r="AT137" s="176" t="s">
        <v>74</v>
      </c>
      <c r="AU137" s="176" t="s">
        <v>75</v>
      </c>
      <c r="AY137" s="168" t="s">
        <v>253</v>
      </c>
      <c r="BK137" s="177">
        <f>BK138+BK141+BK143+BK153+BK161</f>
        <v>0</v>
      </c>
    </row>
    <row r="138" s="12" customFormat="1" ht="22.8" customHeight="1">
      <c r="A138" s="12"/>
      <c r="B138" s="167"/>
      <c r="C138" s="12"/>
      <c r="D138" s="168" t="s">
        <v>74</v>
      </c>
      <c r="E138" s="178" t="s">
        <v>3876</v>
      </c>
      <c r="F138" s="178" t="s">
        <v>3877</v>
      </c>
      <c r="G138" s="12"/>
      <c r="H138" s="12"/>
      <c r="I138" s="170"/>
      <c r="J138" s="179">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82</v>
      </c>
      <c r="AT138" s="176" t="s">
        <v>74</v>
      </c>
      <c r="AU138" s="176" t="s">
        <v>82</v>
      </c>
      <c r="AY138" s="168" t="s">
        <v>253</v>
      </c>
      <c r="BK138" s="177">
        <f>SUM(BK139:BK140)</f>
        <v>0</v>
      </c>
    </row>
    <row r="139" s="2" customFormat="1" ht="16.5" customHeight="1">
      <c r="A139" s="38"/>
      <c r="B139" s="180"/>
      <c r="C139" s="181" t="s">
        <v>82</v>
      </c>
      <c r="D139" s="181" t="s">
        <v>258</v>
      </c>
      <c r="E139" s="182" t="s">
        <v>3878</v>
      </c>
      <c r="F139" s="183" t="s">
        <v>3879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ht="21.75" customHeight="1">
      <c r="A140" s="38"/>
      <c r="B140" s="180"/>
      <c r="C140" s="181" t="s">
        <v>85</v>
      </c>
      <c r="D140" s="181" t="s">
        <v>258</v>
      </c>
      <c r="E140" s="182" t="s">
        <v>3880</v>
      </c>
      <c r="F140" s="183" t="s">
        <v>3881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12" customFormat="1" ht="22.8" customHeight="1">
      <c r="A141" s="12"/>
      <c r="B141" s="167"/>
      <c r="C141" s="12"/>
      <c r="D141" s="168" t="s">
        <v>74</v>
      </c>
      <c r="E141" s="178" t="s">
        <v>3882</v>
      </c>
      <c r="F141" s="178" t="s">
        <v>3883</v>
      </c>
      <c r="G141" s="12"/>
      <c r="H141" s="12"/>
      <c r="I141" s="170"/>
      <c r="J141" s="179">
        <f>BK141</f>
        <v>0</v>
      </c>
      <c r="K141" s="12"/>
      <c r="L141" s="167"/>
      <c r="M141" s="172"/>
      <c r="N141" s="173"/>
      <c r="O141" s="173"/>
      <c r="P141" s="174">
        <f>P142</f>
        <v>0</v>
      </c>
      <c r="Q141" s="173"/>
      <c r="R141" s="174">
        <f>R142</f>
        <v>0</v>
      </c>
      <c r="S141" s="173"/>
      <c r="T141" s="175">
        <f>T142</f>
        <v>0</v>
      </c>
      <c r="U141" s="12"/>
      <c r="V141" s="12"/>
      <c r="W141" s="12"/>
      <c r="X141" s="12"/>
      <c r="Y141" s="12"/>
      <c r="Z141" s="12"/>
      <c r="AA141" s="12"/>
      <c r="AB141" s="12"/>
      <c r="AC141" s="12"/>
      <c r="AD141" s="12"/>
      <c r="AE141" s="12"/>
      <c r="AR141" s="168" t="s">
        <v>82</v>
      </c>
      <c r="AT141" s="176" t="s">
        <v>74</v>
      </c>
      <c r="AU141" s="176" t="s">
        <v>82</v>
      </c>
      <c r="AY141" s="168" t="s">
        <v>253</v>
      </c>
      <c r="BK141" s="177">
        <f>BK142</f>
        <v>0</v>
      </c>
    </row>
    <row r="142" s="2" customFormat="1" ht="16.5" customHeight="1">
      <c r="A142" s="38"/>
      <c r="B142" s="180"/>
      <c r="C142" s="181" t="s">
        <v>93</v>
      </c>
      <c r="D142" s="181" t="s">
        <v>258</v>
      </c>
      <c r="E142" s="182" t="s">
        <v>3884</v>
      </c>
      <c r="F142" s="183" t="s">
        <v>3885</v>
      </c>
      <c r="G142" s="184" t="s">
        <v>1374</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254</v>
      </c>
    </row>
    <row r="143" s="12" customFormat="1" ht="22.8" customHeight="1">
      <c r="A143" s="12"/>
      <c r="B143" s="167"/>
      <c r="C143" s="12"/>
      <c r="D143" s="168" t="s">
        <v>74</v>
      </c>
      <c r="E143" s="178" t="s">
        <v>3886</v>
      </c>
      <c r="F143" s="178" t="s">
        <v>3887</v>
      </c>
      <c r="G143" s="12"/>
      <c r="H143" s="12"/>
      <c r="I143" s="170"/>
      <c r="J143" s="179">
        <f>BK143</f>
        <v>0</v>
      </c>
      <c r="K143" s="12"/>
      <c r="L143" s="167"/>
      <c r="M143" s="172"/>
      <c r="N143" s="173"/>
      <c r="O143" s="173"/>
      <c r="P143" s="174">
        <f>SUM(P144:P152)</f>
        <v>0</v>
      </c>
      <c r="Q143" s="173"/>
      <c r="R143" s="174">
        <f>SUM(R144:R152)</f>
        <v>0</v>
      </c>
      <c r="S143" s="173"/>
      <c r="T143" s="175">
        <f>SUM(T144:T152)</f>
        <v>0</v>
      </c>
      <c r="U143" s="12"/>
      <c r="V143" s="12"/>
      <c r="W143" s="12"/>
      <c r="X143" s="12"/>
      <c r="Y143" s="12"/>
      <c r="Z143" s="12"/>
      <c r="AA143" s="12"/>
      <c r="AB143" s="12"/>
      <c r="AC143" s="12"/>
      <c r="AD143" s="12"/>
      <c r="AE143" s="12"/>
      <c r="AR143" s="168" t="s">
        <v>82</v>
      </c>
      <c r="AT143" s="176" t="s">
        <v>74</v>
      </c>
      <c r="AU143" s="176" t="s">
        <v>82</v>
      </c>
      <c r="AY143" s="168" t="s">
        <v>253</v>
      </c>
      <c r="BK143" s="177">
        <f>SUM(BK144:BK152)</f>
        <v>0</v>
      </c>
    </row>
    <row r="144" s="2" customFormat="1" ht="33" customHeight="1">
      <c r="A144" s="38"/>
      <c r="B144" s="180"/>
      <c r="C144" s="181" t="s">
        <v>109</v>
      </c>
      <c r="D144" s="181" t="s">
        <v>258</v>
      </c>
      <c r="E144" s="182" t="s">
        <v>3888</v>
      </c>
      <c r="F144" s="183" t="s">
        <v>3889</v>
      </c>
      <c r="G144" s="184" t="s">
        <v>1374</v>
      </c>
      <c r="H144" s="185">
        <v>3</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305</v>
      </c>
    </row>
    <row r="145" s="2" customFormat="1" ht="37.8" customHeight="1">
      <c r="A145" s="38"/>
      <c r="B145" s="180"/>
      <c r="C145" s="181" t="s">
        <v>283</v>
      </c>
      <c r="D145" s="181" t="s">
        <v>258</v>
      </c>
      <c r="E145" s="182" t="s">
        <v>3890</v>
      </c>
      <c r="F145" s="183" t="s">
        <v>3891</v>
      </c>
      <c r="G145" s="184" t="s">
        <v>1374</v>
      </c>
      <c r="H145" s="185">
        <v>10</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313</v>
      </c>
    </row>
    <row r="146" s="2" customFormat="1" ht="37.8" customHeight="1">
      <c r="A146" s="38"/>
      <c r="B146" s="180"/>
      <c r="C146" s="181" t="s">
        <v>254</v>
      </c>
      <c r="D146" s="181" t="s">
        <v>258</v>
      </c>
      <c r="E146" s="182" t="s">
        <v>3892</v>
      </c>
      <c r="F146" s="183" t="s">
        <v>3893</v>
      </c>
      <c r="G146" s="184" t="s">
        <v>1374</v>
      </c>
      <c r="H146" s="185">
        <v>2</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324</v>
      </c>
    </row>
    <row r="147" s="2" customFormat="1" ht="24.15" customHeight="1">
      <c r="A147" s="38"/>
      <c r="B147" s="180"/>
      <c r="C147" s="181" t="s">
        <v>297</v>
      </c>
      <c r="D147" s="181" t="s">
        <v>258</v>
      </c>
      <c r="E147" s="182" t="s">
        <v>3894</v>
      </c>
      <c r="F147" s="183" t="s">
        <v>3895</v>
      </c>
      <c r="G147" s="184" t="s">
        <v>1374</v>
      </c>
      <c r="H147" s="185">
        <v>2</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ht="24.15" customHeight="1">
      <c r="A148" s="38"/>
      <c r="B148" s="180"/>
      <c r="C148" s="181" t="s">
        <v>305</v>
      </c>
      <c r="D148" s="181" t="s">
        <v>258</v>
      </c>
      <c r="E148" s="182" t="s">
        <v>3896</v>
      </c>
      <c r="F148" s="183" t="s">
        <v>3897</v>
      </c>
      <c r="G148" s="184" t="s">
        <v>1374</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ht="24.15" customHeight="1">
      <c r="A149" s="38"/>
      <c r="B149" s="180"/>
      <c r="C149" s="181" t="s">
        <v>303</v>
      </c>
      <c r="D149" s="181" t="s">
        <v>258</v>
      </c>
      <c r="E149" s="182" t="s">
        <v>3898</v>
      </c>
      <c r="F149" s="183" t="s">
        <v>3899</v>
      </c>
      <c r="G149" s="184" t="s">
        <v>1374</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ht="24.15" customHeight="1">
      <c r="A150" s="38"/>
      <c r="B150" s="180"/>
      <c r="C150" s="181" t="s">
        <v>313</v>
      </c>
      <c r="D150" s="181" t="s">
        <v>258</v>
      </c>
      <c r="E150" s="182" t="s">
        <v>3900</v>
      </c>
      <c r="F150" s="183" t="s">
        <v>3901</v>
      </c>
      <c r="G150" s="184" t="s">
        <v>1374</v>
      </c>
      <c r="H150" s="185">
        <v>3</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2" customFormat="1" ht="24.15" customHeight="1">
      <c r="A151" s="38"/>
      <c r="B151" s="180"/>
      <c r="C151" s="181" t="s">
        <v>320</v>
      </c>
      <c r="D151" s="181" t="s">
        <v>258</v>
      </c>
      <c r="E151" s="182" t="s">
        <v>3902</v>
      </c>
      <c r="F151" s="183" t="s">
        <v>3903</v>
      </c>
      <c r="G151" s="184" t="s">
        <v>1374</v>
      </c>
      <c r="H151" s="185">
        <v>6</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ht="24.15" customHeight="1">
      <c r="A152" s="38"/>
      <c r="B152" s="180"/>
      <c r="C152" s="181" t="s">
        <v>324</v>
      </c>
      <c r="D152" s="181" t="s">
        <v>258</v>
      </c>
      <c r="E152" s="182" t="s">
        <v>3904</v>
      </c>
      <c r="F152" s="183" t="s">
        <v>3905</v>
      </c>
      <c r="G152" s="184" t="s">
        <v>1374</v>
      </c>
      <c r="H152" s="185">
        <v>32</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472</v>
      </c>
    </row>
    <row r="153" s="12" customFormat="1" ht="22.8" customHeight="1">
      <c r="A153" s="12"/>
      <c r="B153" s="167"/>
      <c r="C153" s="12"/>
      <c r="D153" s="168" t="s">
        <v>74</v>
      </c>
      <c r="E153" s="178" t="s">
        <v>3906</v>
      </c>
      <c r="F153" s="178" t="s">
        <v>3907</v>
      </c>
      <c r="G153" s="12"/>
      <c r="H153" s="12"/>
      <c r="I153" s="170"/>
      <c r="J153" s="179">
        <f>BK153</f>
        <v>0</v>
      </c>
      <c r="K153" s="12"/>
      <c r="L153" s="167"/>
      <c r="M153" s="172"/>
      <c r="N153" s="173"/>
      <c r="O153" s="173"/>
      <c r="P153" s="174">
        <f>SUM(P154:P160)</f>
        <v>0</v>
      </c>
      <c r="Q153" s="173"/>
      <c r="R153" s="174">
        <f>SUM(R154:R160)</f>
        <v>0</v>
      </c>
      <c r="S153" s="173"/>
      <c r="T153" s="175">
        <f>SUM(T154:T160)</f>
        <v>0</v>
      </c>
      <c r="U153" s="12"/>
      <c r="V153" s="12"/>
      <c r="W153" s="12"/>
      <c r="X153" s="12"/>
      <c r="Y153" s="12"/>
      <c r="Z153" s="12"/>
      <c r="AA153" s="12"/>
      <c r="AB153" s="12"/>
      <c r="AC153" s="12"/>
      <c r="AD153" s="12"/>
      <c r="AE153" s="12"/>
      <c r="AR153" s="168" t="s">
        <v>82</v>
      </c>
      <c r="AT153" s="176" t="s">
        <v>74</v>
      </c>
      <c r="AU153" s="176" t="s">
        <v>82</v>
      </c>
      <c r="AY153" s="168" t="s">
        <v>253</v>
      </c>
      <c r="BK153" s="177">
        <f>SUM(BK154:BK160)</f>
        <v>0</v>
      </c>
    </row>
    <row r="154" s="2" customFormat="1" ht="33" customHeight="1">
      <c r="A154" s="38"/>
      <c r="B154" s="180"/>
      <c r="C154" s="181" t="s">
        <v>332</v>
      </c>
      <c r="D154" s="181" t="s">
        <v>258</v>
      </c>
      <c r="E154" s="182" t="s">
        <v>3908</v>
      </c>
      <c r="F154" s="183" t="s">
        <v>3909</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486</v>
      </c>
    </row>
    <row r="155" s="2" customFormat="1" ht="37.8" customHeight="1">
      <c r="A155" s="38"/>
      <c r="B155" s="180"/>
      <c r="C155" s="181" t="s">
        <v>342</v>
      </c>
      <c r="D155" s="181" t="s">
        <v>258</v>
      </c>
      <c r="E155" s="182" t="s">
        <v>3910</v>
      </c>
      <c r="F155" s="183" t="s">
        <v>3911</v>
      </c>
      <c r="G155" s="184" t="s">
        <v>1374</v>
      </c>
      <c r="H155" s="185">
        <v>7</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ht="44.25" customHeight="1">
      <c r="A156" s="38"/>
      <c r="B156" s="180"/>
      <c r="C156" s="181" t="s">
        <v>8</v>
      </c>
      <c r="D156" s="181" t="s">
        <v>258</v>
      </c>
      <c r="E156" s="182" t="s">
        <v>3912</v>
      </c>
      <c r="F156" s="183" t="s">
        <v>3913</v>
      </c>
      <c r="G156" s="184" t="s">
        <v>1374</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ht="44.25" customHeight="1">
      <c r="A157" s="38"/>
      <c r="B157" s="180"/>
      <c r="C157" s="181" t="s">
        <v>335</v>
      </c>
      <c r="D157" s="181" t="s">
        <v>258</v>
      </c>
      <c r="E157" s="182" t="s">
        <v>3914</v>
      </c>
      <c r="F157" s="183" t="s">
        <v>3915</v>
      </c>
      <c r="G157" s="184" t="s">
        <v>1374</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ht="33" customHeight="1">
      <c r="A158" s="38"/>
      <c r="B158" s="180"/>
      <c r="C158" s="181" t="s">
        <v>357</v>
      </c>
      <c r="D158" s="181" t="s">
        <v>258</v>
      </c>
      <c r="E158" s="182" t="s">
        <v>3916</v>
      </c>
      <c r="F158" s="183" t="s">
        <v>3917</v>
      </c>
      <c r="G158" s="184" t="s">
        <v>1374</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548</v>
      </c>
    </row>
    <row r="159" s="2" customFormat="1" ht="33" customHeight="1">
      <c r="A159" s="38"/>
      <c r="B159" s="180"/>
      <c r="C159" s="181" t="s">
        <v>437</v>
      </c>
      <c r="D159" s="181" t="s">
        <v>258</v>
      </c>
      <c r="E159" s="182" t="s">
        <v>3918</v>
      </c>
      <c r="F159" s="183" t="s">
        <v>3919</v>
      </c>
      <c r="G159" s="184" t="s">
        <v>1374</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572</v>
      </c>
    </row>
    <row r="160" s="2" customFormat="1" ht="37.8" customHeight="1">
      <c r="A160" s="38"/>
      <c r="B160" s="180"/>
      <c r="C160" s="181" t="s">
        <v>442</v>
      </c>
      <c r="D160" s="181" t="s">
        <v>258</v>
      </c>
      <c r="E160" s="182" t="s">
        <v>3920</v>
      </c>
      <c r="F160" s="183" t="s">
        <v>3921</v>
      </c>
      <c r="G160" s="184" t="s">
        <v>1374</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597</v>
      </c>
    </row>
    <row r="161" s="12" customFormat="1" ht="22.8" customHeight="1">
      <c r="A161" s="12"/>
      <c r="B161" s="167"/>
      <c r="C161" s="12"/>
      <c r="D161" s="168" t="s">
        <v>74</v>
      </c>
      <c r="E161" s="178" t="s">
        <v>3922</v>
      </c>
      <c r="F161" s="178" t="s">
        <v>3923</v>
      </c>
      <c r="G161" s="12"/>
      <c r="H161" s="12"/>
      <c r="I161" s="170"/>
      <c r="J161" s="179">
        <f>BK161</f>
        <v>0</v>
      </c>
      <c r="K161" s="12"/>
      <c r="L161" s="167"/>
      <c r="M161" s="172"/>
      <c r="N161" s="173"/>
      <c r="O161" s="173"/>
      <c r="P161" s="174">
        <f>SUM(P162:P167)</f>
        <v>0</v>
      </c>
      <c r="Q161" s="173"/>
      <c r="R161" s="174">
        <f>SUM(R162:R167)</f>
        <v>0</v>
      </c>
      <c r="S161" s="173"/>
      <c r="T161" s="175">
        <f>SUM(T162:T167)</f>
        <v>0</v>
      </c>
      <c r="U161" s="12"/>
      <c r="V161" s="12"/>
      <c r="W161" s="12"/>
      <c r="X161" s="12"/>
      <c r="Y161" s="12"/>
      <c r="Z161" s="12"/>
      <c r="AA161" s="12"/>
      <c r="AB161" s="12"/>
      <c r="AC161" s="12"/>
      <c r="AD161" s="12"/>
      <c r="AE161" s="12"/>
      <c r="AR161" s="168" t="s">
        <v>82</v>
      </c>
      <c r="AT161" s="176" t="s">
        <v>74</v>
      </c>
      <c r="AU161" s="176" t="s">
        <v>82</v>
      </c>
      <c r="AY161" s="168" t="s">
        <v>253</v>
      </c>
      <c r="BK161" s="177">
        <f>SUM(BK162:BK167)</f>
        <v>0</v>
      </c>
    </row>
    <row r="162" s="2" customFormat="1" ht="37.8" customHeight="1">
      <c r="A162" s="38"/>
      <c r="B162" s="180"/>
      <c r="C162" s="181" t="s">
        <v>446</v>
      </c>
      <c r="D162" s="181" t="s">
        <v>258</v>
      </c>
      <c r="E162" s="182" t="s">
        <v>3924</v>
      </c>
      <c r="F162" s="183" t="s">
        <v>3925</v>
      </c>
      <c r="G162" s="184" t="s">
        <v>1374</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641</v>
      </c>
    </row>
    <row r="163" s="2" customFormat="1" ht="37.8" customHeight="1">
      <c r="A163" s="38"/>
      <c r="B163" s="180"/>
      <c r="C163" s="181" t="s">
        <v>7</v>
      </c>
      <c r="D163" s="181" t="s">
        <v>258</v>
      </c>
      <c r="E163" s="182" t="s">
        <v>3926</v>
      </c>
      <c r="F163" s="183" t="s">
        <v>3925</v>
      </c>
      <c r="G163" s="184" t="s">
        <v>1374</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655</v>
      </c>
    </row>
    <row r="164" s="2" customFormat="1" ht="37.8" customHeight="1">
      <c r="A164" s="38"/>
      <c r="B164" s="180"/>
      <c r="C164" s="181" t="s">
        <v>458</v>
      </c>
      <c r="D164" s="181" t="s">
        <v>258</v>
      </c>
      <c r="E164" s="182" t="s">
        <v>3927</v>
      </c>
      <c r="F164" s="183" t="s">
        <v>3928</v>
      </c>
      <c r="G164" s="184" t="s">
        <v>1374</v>
      </c>
      <c r="H164" s="185">
        <v>1</v>
      </c>
      <c r="I164" s="186"/>
      <c r="J164" s="187">
        <f>ROUND(I164*H164,2)</f>
        <v>0</v>
      </c>
      <c r="K164" s="183" t="s">
        <v>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85</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665</v>
      </c>
    </row>
    <row r="165" s="2" customFormat="1" ht="44.25" customHeight="1">
      <c r="A165" s="38"/>
      <c r="B165" s="180"/>
      <c r="C165" s="181" t="s">
        <v>464</v>
      </c>
      <c r="D165" s="181" t="s">
        <v>258</v>
      </c>
      <c r="E165" s="182" t="s">
        <v>3929</v>
      </c>
      <c r="F165" s="183" t="s">
        <v>3930</v>
      </c>
      <c r="G165" s="184" t="s">
        <v>1374</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674</v>
      </c>
    </row>
    <row r="166" s="2" customFormat="1" ht="24.15" customHeight="1">
      <c r="A166" s="38"/>
      <c r="B166" s="180"/>
      <c r="C166" s="181" t="s">
        <v>472</v>
      </c>
      <c r="D166" s="181" t="s">
        <v>258</v>
      </c>
      <c r="E166" s="182" t="s">
        <v>3931</v>
      </c>
      <c r="F166" s="183" t="s">
        <v>3932</v>
      </c>
      <c r="G166" s="184" t="s">
        <v>1374</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682</v>
      </c>
    </row>
    <row r="167" s="2" customFormat="1" ht="24.15" customHeight="1">
      <c r="A167" s="38"/>
      <c r="B167" s="180"/>
      <c r="C167" s="181" t="s">
        <v>480</v>
      </c>
      <c r="D167" s="181" t="s">
        <v>258</v>
      </c>
      <c r="E167" s="182" t="s">
        <v>3933</v>
      </c>
      <c r="F167" s="183" t="s">
        <v>3934</v>
      </c>
      <c r="G167" s="184" t="s">
        <v>1374</v>
      </c>
      <c r="H167" s="185">
        <v>1</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12" customFormat="1" ht="25.92" customHeight="1">
      <c r="A168" s="12"/>
      <c r="B168" s="167"/>
      <c r="C168" s="12"/>
      <c r="D168" s="168" t="s">
        <v>74</v>
      </c>
      <c r="E168" s="169" t="s">
        <v>3935</v>
      </c>
      <c r="F168" s="169" t="s">
        <v>3936</v>
      </c>
      <c r="G168" s="12"/>
      <c r="H168" s="12"/>
      <c r="I168" s="170"/>
      <c r="J168" s="171">
        <f>BK168</f>
        <v>0</v>
      </c>
      <c r="K168" s="12"/>
      <c r="L168" s="167"/>
      <c r="M168" s="172"/>
      <c r="N168" s="173"/>
      <c r="O168" s="173"/>
      <c r="P168" s="174">
        <f>SUM(P169:P175)</f>
        <v>0</v>
      </c>
      <c r="Q168" s="173"/>
      <c r="R168" s="174">
        <f>SUM(R169:R175)</f>
        <v>0</v>
      </c>
      <c r="S168" s="173"/>
      <c r="T168" s="175">
        <f>SUM(T169:T175)</f>
        <v>0</v>
      </c>
      <c r="U168" s="12"/>
      <c r="V168" s="12"/>
      <c r="W168" s="12"/>
      <c r="X168" s="12"/>
      <c r="Y168" s="12"/>
      <c r="Z168" s="12"/>
      <c r="AA168" s="12"/>
      <c r="AB168" s="12"/>
      <c r="AC168" s="12"/>
      <c r="AD168" s="12"/>
      <c r="AE168" s="12"/>
      <c r="AR168" s="168" t="s">
        <v>82</v>
      </c>
      <c r="AT168" s="176" t="s">
        <v>74</v>
      </c>
      <c r="AU168" s="176" t="s">
        <v>75</v>
      </c>
      <c r="AY168" s="168" t="s">
        <v>253</v>
      </c>
      <c r="BK168" s="177">
        <f>SUM(BK169:BK175)</f>
        <v>0</v>
      </c>
    </row>
    <row r="169" s="2" customFormat="1" ht="21.75" customHeight="1">
      <c r="A169" s="38"/>
      <c r="B169" s="180"/>
      <c r="C169" s="181" t="s">
        <v>486</v>
      </c>
      <c r="D169" s="181" t="s">
        <v>258</v>
      </c>
      <c r="E169" s="182" t="s">
        <v>3937</v>
      </c>
      <c r="F169" s="183" t="s">
        <v>3938</v>
      </c>
      <c r="G169" s="184" t="s">
        <v>1374</v>
      </c>
      <c r="H169" s="185">
        <v>12</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ht="21.75" customHeight="1">
      <c r="A170" s="38"/>
      <c r="B170" s="180"/>
      <c r="C170" s="181" t="s">
        <v>492</v>
      </c>
      <c r="D170" s="181" t="s">
        <v>258</v>
      </c>
      <c r="E170" s="182" t="s">
        <v>3939</v>
      </c>
      <c r="F170" s="183" t="s">
        <v>3940</v>
      </c>
      <c r="G170" s="184" t="s">
        <v>1374</v>
      </c>
      <c r="H170" s="185">
        <v>9</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706</v>
      </c>
    </row>
    <row r="171" s="2" customFormat="1" ht="24.15" customHeight="1">
      <c r="A171" s="38"/>
      <c r="B171" s="180"/>
      <c r="C171" s="181" t="s">
        <v>504</v>
      </c>
      <c r="D171" s="181" t="s">
        <v>258</v>
      </c>
      <c r="E171" s="182" t="s">
        <v>3941</v>
      </c>
      <c r="F171" s="183" t="s">
        <v>3942</v>
      </c>
      <c r="G171" s="184" t="s">
        <v>1374</v>
      </c>
      <c r="H171" s="185">
        <v>12</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ht="16.5" customHeight="1">
      <c r="A172" s="38"/>
      <c r="B172" s="180"/>
      <c r="C172" s="181" t="s">
        <v>510</v>
      </c>
      <c r="D172" s="181" t="s">
        <v>258</v>
      </c>
      <c r="E172" s="182" t="s">
        <v>3943</v>
      </c>
      <c r="F172" s="183" t="s">
        <v>3944</v>
      </c>
      <c r="G172" s="184" t="s">
        <v>1374</v>
      </c>
      <c r="H172" s="185">
        <v>2</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722</v>
      </c>
    </row>
    <row r="173" s="2" customFormat="1" ht="24.15" customHeight="1">
      <c r="A173" s="38"/>
      <c r="B173" s="180"/>
      <c r="C173" s="181" t="s">
        <v>515</v>
      </c>
      <c r="D173" s="181" t="s">
        <v>258</v>
      </c>
      <c r="E173" s="182" t="s">
        <v>3945</v>
      </c>
      <c r="F173" s="183" t="s">
        <v>3946</v>
      </c>
      <c r="G173" s="184" t="s">
        <v>1374</v>
      </c>
      <c r="H173" s="185">
        <v>2</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730</v>
      </c>
    </row>
    <row r="174" s="2" customFormat="1" ht="21.75" customHeight="1">
      <c r="A174" s="38"/>
      <c r="B174" s="180"/>
      <c r="C174" s="181" t="s">
        <v>519</v>
      </c>
      <c r="D174" s="181" t="s">
        <v>258</v>
      </c>
      <c r="E174" s="182" t="s">
        <v>3947</v>
      </c>
      <c r="F174" s="183" t="s">
        <v>3948</v>
      </c>
      <c r="G174" s="184" t="s">
        <v>1374</v>
      </c>
      <c r="H174" s="185">
        <v>8</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16.5" customHeight="1">
      <c r="A175" s="38"/>
      <c r="B175" s="180"/>
      <c r="C175" s="181" t="s">
        <v>349</v>
      </c>
      <c r="D175" s="181" t="s">
        <v>258</v>
      </c>
      <c r="E175" s="182" t="s">
        <v>3949</v>
      </c>
      <c r="F175" s="183" t="s">
        <v>3950</v>
      </c>
      <c r="G175" s="184" t="s">
        <v>1374</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3951</v>
      </c>
    </row>
    <row r="176" s="12" customFormat="1" ht="25.92" customHeight="1">
      <c r="A176" s="12"/>
      <c r="B176" s="167"/>
      <c r="C176" s="12"/>
      <c r="D176" s="168" t="s">
        <v>74</v>
      </c>
      <c r="E176" s="169" t="s">
        <v>3952</v>
      </c>
      <c r="F176" s="169" t="s">
        <v>3953</v>
      </c>
      <c r="G176" s="12"/>
      <c r="H176" s="12"/>
      <c r="I176" s="170"/>
      <c r="J176" s="171">
        <f>BK176</f>
        <v>0</v>
      </c>
      <c r="K176" s="12"/>
      <c r="L176" s="167"/>
      <c r="M176" s="172"/>
      <c r="N176" s="173"/>
      <c r="O176" s="173"/>
      <c r="P176" s="174">
        <f>SUM(P177:P183)</f>
        <v>0</v>
      </c>
      <c r="Q176" s="173"/>
      <c r="R176" s="174">
        <f>SUM(R177:R183)</f>
        <v>0</v>
      </c>
      <c r="S176" s="173"/>
      <c r="T176" s="175">
        <f>SUM(T177:T183)</f>
        <v>0</v>
      </c>
      <c r="U176" s="12"/>
      <c r="V176" s="12"/>
      <c r="W176" s="12"/>
      <c r="X176" s="12"/>
      <c r="Y176" s="12"/>
      <c r="Z176" s="12"/>
      <c r="AA176" s="12"/>
      <c r="AB176" s="12"/>
      <c r="AC176" s="12"/>
      <c r="AD176" s="12"/>
      <c r="AE176" s="12"/>
      <c r="AR176" s="168" t="s">
        <v>82</v>
      </c>
      <c r="AT176" s="176" t="s">
        <v>74</v>
      </c>
      <c r="AU176" s="176" t="s">
        <v>75</v>
      </c>
      <c r="AY176" s="168" t="s">
        <v>253</v>
      </c>
      <c r="BK176" s="177">
        <f>SUM(BK177:BK183)</f>
        <v>0</v>
      </c>
    </row>
    <row r="177" s="2" customFormat="1" ht="16.5" customHeight="1">
      <c r="A177" s="38"/>
      <c r="B177" s="180"/>
      <c r="C177" s="181" t="s">
        <v>541</v>
      </c>
      <c r="D177" s="181" t="s">
        <v>258</v>
      </c>
      <c r="E177" s="182" t="s">
        <v>3954</v>
      </c>
      <c r="F177" s="183" t="s">
        <v>3955</v>
      </c>
      <c r="G177" s="184" t="s">
        <v>1374</v>
      </c>
      <c r="H177" s="185">
        <v>10</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745</v>
      </c>
    </row>
    <row r="178" s="2" customFormat="1" ht="24.15" customHeight="1">
      <c r="A178" s="38"/>
      <c r="B178" s="180"/>
      <c r="C178" s="181" t="s">
        <v>548</v>
      </c>
      <c r="D178" s="181" t="s">
        <v>258</v>
      </c>
      <c r="E178" s="182" t="s">
        <v>3956</v>
      </c>
      <c r="F178" s="183" t="s">
        <v>3957</v>
      </c>
      <c r="G178" s="184" t="s">
        <v>1374</v>
      </c>
      <c r="H178" s="185">
        <v>8</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ht="24.15" customHeight="1">
      <c r="A179" s="38"/>
      <c r="B179" s="180"/>
      <c r="C179" s="181" t="s">
        <v>564</v>
      </c>
      <c r="D179" s="181" t="s">
        <v>258</v>
      </c>
      <c r="E179" s="182" t="s">
        <v>3958</v>
      </c>
      <c r="F179" s="183" t="s">
        <v>3959</v>
      </c>
      <c r="G179" s="184" t="s">
        <v>1374</v>
      </c>
      <c r="H179" s="185">
        <v>5</v>
      </c>
      <c r="I179" s="186"/>
      <c r="J179" s="187">
        <f>ROUND(I179*H179,2)</f>
        <v>0</v>
      </c>
      <c r="K179" s="183" t="s">
        <v>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ht="37.8" customHeight="1">
      <c r="A180" s="38"/>
      <c r="B180" s="180"/>
      <c r="C180" s="181" t="s">
        <v>572</v>
      </c>
      <c r="D180" s="181" t="s">
        <v>258</v>
      </c>
      <c r="E180" s="182" t="s">
        <v>3960</v>
      </c>
      <c r="F180" s="183" t="s">
        <v>3961</v>
      </c>
      <c r="G180" s="184" t="s">
        <v>1374</v>
      </c>
      <c r="H180" s="185">
        <v>6</v>
      </c>
      <c r="I180" s="186"/>
      <c r="J180" s="187">
        <f>ROUND(I180*H180,2)</f>
        <v>0</v>
      </c>
      <c r="K180" s="183" t="s">
        <v>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ht="37.8" customHeight="1">
      <c r="A181" s="38"/>
      <c r="B181" s="180"/>
      <c r="C181" s="181" t="s">
        <v>591</v>
      </c>
      <c r="D181" s="181" t="s">
        <v>258</v>
      </c>
      <c r="E181" s="182" t="s">
        <v>3962</v>
      </c>
      <c r="F181" s="183" t="s">
        <v>3963</v>
      </c>
      <c r="G181" s="184" t="s">
        <v>1374</v>
      </c>
      <c r="H181" s="185">
        <v>1</v>
      </c>
      <c r="I181" s="186"/>
      <c r="J181" s="187">
        <f>ROUND(I181*H181,2)</f>
        <v>0</v>
      </c>
      <c r="K181" s="183" t="s">
        <v>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ht="44.25" customHeight="1">
      <c r="A182" s="38"/>
      <c r="B182" s="180"/>
      <c r="C182" s="181" t="s">
        <v>597</v>
      </c>
      <c r="D182" s="181" t="s">
        <v>258</v>
      </c>
      <c r="E182" s="182" t="s">
        <v>3964</v>
      </c>
      <c r="F182" s="183" t="s">
        <v>3965</v>
      </c>
      <c r="G182" s="184" t="s">
        <v>1374</v>
      </c>
      <c r="H182" s="185">
        <v>1</v>
      </c>
      <c r="I182" s="186"/>
      <c r="J182" s="187">
        <f>ROUND(I182*H182,2)</f>
        <v>0</v>
      </c>
      <c r="K182" s="183" t="s">
        <v>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ht="21.75" customHeight="1">
      <c r="A183" s="38"/>
      <c r="B183" s="180"/>
      <c r="C183" s="181" t="s">
        <v>608</v>
      </c>
      <c r="D183" s="181" t="s">
        <v>258</v>
      </c>
      <c r="E183" s="182" t="s">
        <v>3966</v>
      </c>
      <c r="F183" s="183" t="s">
        <v>3967</v>
      </c>
      <c r="G183" s="184" t="s">
        <v>1374</v>
      </c>
      <c r="H183" s="185">
        <v>1</v>
      </c>
      <c r="I183" s="186"/>
      <c r="J183" s="187">
        <f>ROUND(I183*H183,2)</f>
        <v>0</v>
      </c>
      <c r="K183" s="183" t="s">
        <v>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12" customFormat="1" ht="25.92" customHeight="1">
      <c r="A184" s="12"/>
      <c r="B184" s="167"/>
      <c r="C184" s="12"/>
      <c r="D184" s="168" t="s">
        <v>74</v>
      </c>
      <c r="E184" s="169" t="s">
        <v>3968</v>
      </c>
      <c r="F184" s="169" t="s">
        <v>3969</v>
      </c>
      <c r="G184" s="12"/>
      <c r="H184" s="12"/>
      <c r="I184" s="170"/>
      <c r="J184" s="171">
        <f>BK184</f>
        <v>0</v>
      </c>
      <c r="K184" s="12"/>
      <c r="L184" s="167"/>
      <c r="M184" s="172"/>
      <c r="N184" s="173"/>
      <c r="O184" s="173"/>
      <c r="P184" s="174">
        <f>SUM(P185:P194)</f>
        <v>0</v>
      </c>
      <c r="Q184" s="173"/>
      <c r="R184" s="174">
        <f>SUM(R185:R194)</f>
        <v>0</v>
      </c>
      <c r="S184" s="173"/>
      <c r="T184" s="175">
        <f>SUM(T185:T194)</f>
        <v>0</v>
      </c>
      <c r="U184" s="12"/>
      <c r="V184" s="12"/>
      <c r="W184" s="12"/>
      <c r="X184" s="12"/>
      <c r="Y184" s="12"/>
      <c r="Z184" s="12"/>
      <c r="AA184" s="12"/>
      <c r="AB184" s="12"/>
      <c r="AC184" s="12"/>
      <c r="AD184" s="12"/>
      <c r="AE184" s="12"/>
      <c r="AR184" s="168" t="s">
        <v>82</v>
      </c>
      <c r="AT184" s="176" t="s">
        <v>74</v>
      </c>
      <c r="AU184" s="176" t="s">
        <v>75</v>
      </c>
      <c r="AY184" s="168" t="s">
        <v>253</v>
      </c>
      <c r="BK184" s="177">
        <f>SUM(BK185:BK194)</f>
        <v>0</v>
      </c>
    </row>
    <row r="185" s="2" customFormat="1" ht="24.15" customHeight="1">
      <c r="A185" s="38"/>
      <c r="B185" s="180"/>
      <c r="C185" s="181" t="s">
        <v>641</v>
      </c>
      <c r="D185" s="181" t="s">
        <v>258</v>
      </c>
      <c r="E185" s="182" t="s">
        <v>3970</v>
      </c>
      <c r="F185" s="183" t="s">
        <v>3971</v>
      </c>
      <c r="G185" s="184" t="s">
        <v>1374</v>
      </c>
      <c r="H185" s="185">
        <v>6</v>
      </c>
      <c r="I185" s="186"/>
      <c r="J185" s="187">
        <f>ROUND(I185*H185,2)</f>
        <v>0</v>
      </c>
      <c r="K185" s="183" t="s">
        <v>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ht="24.15" customHeight="1">
      <c r="A186" s="38"/>
      <c r="B186" s="180"/>
      <c r="C186" s="181" t="s">
        <v>650</v>
      </c>
      <c r="D186" s="181" t="s">
        <v>258</v>
      </c>
      <c r="E186" s="182" t="s">
        <v>3972</v>
      </c>
      <c r="F186" s="183" t="s">
        <v>3973</v>
      </c>
      <c r="G186" s="184" t="s">
        <v>1374</v>
      </c>
      <c r="H186" s="185">
        <v>1</v>
      </c>
      <c r="I186" s="186"/>
      <c r="J186" s="187">
        <f>ROUND(I186*H186,2)</f>
        <v>0</v>
      </c>
      <c r="K186" s="183" t="s">
        <v>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809</v>
      </c>
    </row>
    <row r="187" s="2" customFormat="1" ht="24.15" customHeight="1">
      <c r="A187" s="38"/>
      <c r="B187" s="180"/>
      <c r="C187" s="181" t="s">
        <v>655</v>
      </c>
      <c r="D187" s="181" t="s">
        <v>258</v>
      </c>
      <c r="E187" s="182" t="s">
        <v>3974</v>
      </c>
      <c r="F187" s="183" t="s">
        <v>3975</v>
      </c>
      <c r="G187" s="184" t="s">
        <v>1374</v>
      </c>
      <c r="H187" s="185">
        <v>1</v>
      </c>
      <c r="I187" s="186"/>
      <c r="J187" s="187">
        <f>ROUND(I187*H187,2)</f>
        <v>0</v>
      </c>
      <c r="K187" s="183" t="s">
        <v>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659</v>
      </c>
      <c r="D188" s="181" t="s">
        <v>258</v>
      </c>
      <c r="E188" s="182" t="s">
        <v>3976</v>
      </c>
      <c r="F188" s="183" t="s">
        <v>3977</v>
      </c>
      <c r="G188" s="184" t="s">
        <v>1374</v>
      </c>
      <c r="H188" s="185">
        <v>42</v>
      </c>
      <c r="I188" s="186"/>
      <c r="J188" s="187">
        <f>ROUND(I188*H188,2)</f>
        <v>0</v>
      </c>
      <c r="K188" s="183" t="s">
        <v>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ht="24.15" customHeight="1">
      <c r="A189" s="38"/>
      <c r="B189" s="180"/>
      <c r="C189" s="181" t="s">
        <v>665</v>
      </c>
      <c r="D189" s="181" t="s">
        <v>258</v>
      </c>
      <c r="E189" s="182" t="s">
        <v>3978</v>
      </c>
      <c r="F189" s="183" t="s">
        <v>3979</v>
      </c>
      <c r="G189" s="184" t="s">
        <v>1374</v>
      </c>
      <c r="H189" s="185">
        <v>12</v>
      </c>
      <c r="I189" s="186"/>
      <c r="J189" s="187">
        <f>ROUND(I189*H189,2)</f>
        <v>0</v>
      </c>
      <c r="K189" s="183" t="s">
        <v>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833</v>
      </c>
    </row>
    <row r="190" s="2" customFormat="1" ht="24.15" customHeight="1">
      <c r="A190" s="38"/>
      <c r="B190" s="180"/>
      <c r="C190" s="181" t="s">
        <v>670</v>
      </c>
      <c r="D190" s="181" t="s">
        <v>258</v>
      </c>
      <c r="E190" s="182" t="s">
        <v>3980</v>
      </c>
      <c r="F190" s="183" t="s">
        <v>3981</v>
      </c>
      <c r="G190" s="184" t="s">
        <v>1374</v>
      </c>
      <c r="H190" s="185">
        <v>1</v>
      </c>
      <c r="I190" s="186"/>
      <c r="J190" s="187">
        <f>ROUND(I190*H190,2)</f>
        <v>0</v>
      </c>
      <c r="K190" s="183" t="s">
        <v>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843</v>
      </c>
    </row>
    <row r="191" s="2" customFormat="1" ht="24.15" customHeight="1">
      <c r="A191" s="38"/>
      <c r="B191" s="180"/>
      <c r="C191" s="181" t="s">
        <v>674</v>
      </c>
      <c r="D191" s="181" t="s">
        <v>258</v>
      </c>
      <c r="E191" s="182" t="s">
        <v>3982</v>
      </c>
      <c r="F191" s="183" t="s">
        <v>3983</v>
      </c>
      <c r="G191" s="184" t="s">
        <v>1374</v>
      </c>
      <c r="H191" s="185">
        <v>8</v>
      </c>
      <c r="I191" s="186"/>
      <c r="J191" s="187">
        <f>ROUND(I191*H191,2)</f>
        <v>0</v>
      </c>
      <c r="K191" s="183" t="s">
        <v>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851</v>
      </c>
    </row>
    <row r="192" s="2" customFormat="1" ht="24.15" customHeight="1">
      <c r="A192" s="38"/>
      <c r="B192" s="180"/>
      <c r="C192" s="181" t="s">
        <v>678</v>
      </c>
      <c r="D192" s="181" t="s">
        <v>258</v>
      </c>
      <c r="E192" s="182" t="s">
        <v>3984</v>
      </c>
      <c r="F192" s="183" t="s">
        <v>3985</v>
      </c>
      <c r="G192" s="184" t="s">
        <v>1374</v>
      </c>
      <c r="H192" s="185">
        <v>9</v>
      </c>
      <c r="I192" s="186"/>
      <c r="J192" s="187">
        <f>ROUND(I192*H192,2)</f>
        <v>0</v>
      </c>
      <c r="K192" s="183" t="s">
        <v>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859</v>
      </c>
    </row>
    <row r="193" s="2" customFormat="1" ht="21.75" customHeight="1">
      <c r="A193" s="38"/>
      <c r="B193" s="180"/>
      <c r="C193" s="181" t="s">
        <v>682</v>
      </c>
      <c r="D193" s="181" t="s">
        <v>258</v>
      </c>
      <c r="E193" s="182" t="s">
        <v>3986</v>
      </c>
      <c r="F193" s="183" t="s">
        <v>3987</v>
      </c>
      <c r="G193" s="184" t="s">
        <v>1374</v>
      </c>
      <c r="H193" s="185">
        <v>16</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867</v>
      </c>
    </row>
    <row r="194" s="2" customFormat="1" ht="24.15" customHeight="1">
      <c r="A194" s="38"/>
      <c r="B194" s="180"/>
      <c r="C194" s="181" t="s">
        <v>686</v>
      </c>
      <c r="D194" s="181" t="s">
        <v>258</v>
      </c>
      <c r="E194" s="182" t="s">
        <v>3988</v>
      </c>
      <c r="F194" s="183" t="s">
        <v>3989</v>
      </c>
      <c r="G194" s="184" t="s">
        <v>1374</v>
      </c>
      <c r="H194" s="185">
        <v>4</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876</v>
      </c>
    </row>
    <row r="195" s="12" customFormat="1" ht="25.92" customHeight="1">
      <c r="A195" s="12"/>
      <c r="B195" s="167"/>
      <c r="C195" s="12"/>
      <c r="D195" s="168" t="s">
        <v>74</v>
      </c>
      <c r="E195" s="169" t="s">
        <v>3990</v>
      </c>
      <c r="F195" s="169" t="s">
        <v>3991</v>
      </c>
      <c r="G195" s="12"/>
      <c r="H195" s="12"/>
      <c r="I195" s="170"/>
      <c r="J195" s="171">
        <f>BK195</f>
        <v>0</v>
      </c>
      <c r="K195" s="12"/>
      <c r="L195" s="167"/>
      <c r="M195" s="172"/>
      <c r="N195" s="173"/>
      <c r="O195" s="173"/>
      <c r="P195" s="174">
        <f>P196+P198</f>
        <v>0</v>
      </c>
      <c r="Q195" s="173"/>
      <c r="R195" s="174">
        <f>R196+R198</f>
        <v>0</v>
      </c>
      <c r="S195" s="173"/>
      <c r="T195" s="175">
        <f>T196+T198</f>
        <v>0</v>
      </c>
      <c r="U195" s="12"/>
      <c r="V195" s="12"/>
      <c r="W195" s="12"/>
      <c r="X195" s="12"/>
      <c r="Y195" s="12"/>
      <c r="Z195" s="12"/>
      <c r="AA195" s="12"/>
      <c r="AB195" s="12"/>
      <c r="AC195" s="12"/>
      <c r="AD195" s="12"/>
      <c r="AE195" s="12"/>
      <c r="AR195" s="168" t="s">
        <v>82</v>
      </c>
      <c r="AT195" s="176" t="s">
        <v>74</v>
      </c>
      <c r="AU195" s="176" t="s">
        <v>75</v>
      </c>
      <c r="AY195" s="168" t="s">
        <v>253</v>
      </c>
      <c r="BK195" s="177">
        <f>BK196+BK198</f>
        <v>0</v>
      </c>
    </row>
    <row r="196" s="12" customFormat="1" ht="22.8" customHeight="1">
      <c r="A196" s="12"/>
      <c r="B196" s="167"/>
      <c r="C196" s="12"/>
      <c r="D196" s="168" t="s">
        <v>74</v>
      </c>
      <c r="E196" s="178" t="s">
        <v>3992</v>
      </c>
      <c r="F196" s="178" t="s">
        <v>3993</v>
      </c>
      <c r="G196" s="12"/>
      <c r="H196" s="12"/>
      <c r="I196" s="170"/>
      <c r="J196" s="179">
        <f>BK196</f>
        <v>0</v>
      </c>
      <c r="K196" s="12"/>
      <c r="L196" s="167"/>
      <c r="M196" s="172"/>
      <c r="N196" s="173"/>
      <c r="O196" s="173"/>
      <c r="P196" s="174">
        <f>P197</f>
        <v>0</v>
      </c>
      <c r="Q196" s="173"/>
      <c r="R196" s="174">
        <f>R197</f>
        <v>0</v>
      </c>
      <c r="S196" s="173"/>
      <c r="T196" s="175">
        <f>T197</f>
        <v>0</v>
      </c>
      <c r="U196" s="12"/>
      <c r="V196" s="12"/>
      <c r="W196" s="12"/>
      <c r="X196" s="12"/>
      <c r="Y196" s="12"/>
      <c r="Z196" s="12"/>
      <c r="AA196" s="12"/>
      <c r="AB196" s="12"/>
      <c r="AC196" s="12"/>
      <c r="AD196" s="12"/>
      <c r="AE196" s="12"/>
      <c r="AR196" s="168" t="s">
        <v>82</v>
      </c>
      <c r="AT196" s="176" t="s">
        <v>74</v>
      </c>
      <c r="AU196" s="176" t="s">
        <v>82</v>
      </c>
      <c r="AY196" s="168" t="s">
        <v>253</v>
      </c>
      <c r="BK196" s="177">
        <f>BK197</f>
        <v>0</v>
      </c>
    </row>
    <row r="197" s="2" customFormat="1" ht="24.15" customHeight="1">
      <c r="A197" s="38"/>
      <c r="B197" s="180"/>
      <c r="C197" s="181" t="s">
        <v>690</v>
      </c>
      <c r="D197" s="181" t="s">
        <v>258</v>
      </c>
      <c r="E197" s="182" t="s">
        <v>3994</v>
      </c>
      <c r="F197" s="183" t="s">
        <v>3995</v>
      </c>
      <c r="G197" s="184" t="s">
        <v>279</v>
      </c>
      <c r="H197" s="185">
        <v>25</v>
      </c>
      <c r="I197" s="186"/>
      <c r="J197" s="187">
        <f>ROUND(I197*H197,2)</f>
        <v>0</v>
      </c>
      <c r="K197" s="183" t="s">
        <v>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884</v>
      </c>
    </row>
    <row r="198" s="12" customFormat="1" ht="22.8" customHeight="1">
      <c r="A198" s="12"/>
      <c r="B198" s="167"/>
      <c r="C198" s="12"/>
      <c r="D198" s="168" t="s">
        <v>74</v>
      </c>
      <c r="E198" s="178" t="s">
        <v>3996</v>
      </c>
      <c r="F198" s="178" t="s">
        <v>3997</v>
      </c>
      <c r="G198" s="12"/>
      <c r="H198" s="12"/>
      <c r="I198" s="170"/>
      <c r="J198" s="179">
        <f>BK198</f>
        <v>0</v>
      </c>
      <c r="K198" s="12"/>
      <c r="L198" s="167"/>
      <c r="M198" s="172"/>
      <c r="N198" s="173"/>
      <c r="O198" s="173"/>
      <c r="P198" s="174">
        <f>SUM(P199:P201)</f>
        <v>0</v>
      </c>
      <c r="Q198" s="173"/>
      <c r="R198" s="174">
        <f>SUM(R199:R201)</f>
        <v>0</v>
      </c>
      <c r="S198" s="173"/>
      <c r="T198" s="175">
        <f>SUM(T199:T201)</f>
        <v>0</v>
      </c>
      <c r="U198" s="12"/>
      <c r="V198" s="12"/>
      <c r="W198" s="12"/>
      <c r="X198" s="12"/>
      <c r="Y198" s="12"/>
      <c r="Z198" s="12"/>
      <c r="AA198" s="12"/>
      <c r="AB198" s="12"/>
      <c r="AC198" s="12"/>
      <c r="AD198" s="12"/>
      <c r="AE198" s="12"/>
      <c r="AR198" s="168" t="s">
        <v>82</v>
      </c>
      <c r="AT198" s="176" t="s">
        <v>74</v>
      </c>
      <c r="AU198" s="176" t="s">
        <v>82</v>
      </c>
      <c r="AY198" s="168" t="s">
        <v>253</v>
      </c>
      <c r="BK198" s="177">
        <f>SUM(BK199:BK201)</f>
        <v>0</v>
      </c>
    </row>
    <row r="199" s="2" customFormat="1" ht="37.8" customHeight="1">
      <c r="A199" s="38"/>
      <c r="B199" s="180"/>
      <c r="C199" s="181" t="s">
        <v>694</v>
      </c>
      <c r="D199" s="181" t="s">
        <v>258</v>
      </c>
      <c r="E199" s="182" t="s">
        <v>3998</v>
      </c>
      <c r="F199" s="183" t="s">
        <v>3999</v>
      </c>
      <c r="G199" s="184" t="s">
        <v>279</v>
      </c>
      <c r="H199" s="185">
        <v>69</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892</v>
      </c>
    </row>
    <row r="200" s="2" customFormat="1" ht="24.15" customHeight="1">
      <c r="A200" s="38"/>
      <c r="B200" s="180"/>
      <c r="C200" s="181" t="s">
        <v>698</v>
      </c>
      <c r="D200" s="181" t="s">
        <v>258</v>
      </c>
      <c r="E200" s="182" t="s">
        <v>4000</v>
      </c>
      <c r="F200" s="183" t="s">
        <v>4001</v>
      </c>
      <c r="G200" s="184" t="s">
        <v>279</v>
      </c>
      <c r="H200" s="185">
        <v>1.8100000000000001</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4002</v>
      </c>
    </row>
    <row r="201" s="2" customFormat="1" ht="24.15" customHeight="1">
      <c r="A201" s="38"/>
      <c r="B201" s="180"/>
      <c r="C201" s="181" t="s">
        <v>702</v>
      </c>
      <c r="D201" s="181" t="s">
        <v>258</v>
      </c>
      <c r="E201" s="182" t="s">
        <v>4003</v>
      </c>
      <c r="F201" s="183" t="s">
        <v>4004</v>
      </c>
      <c r="G201" s="184" t="s">
        <v>279</v>
      </c>
      <c r="H201" s="185">
        <v>25</v>
      </c>
      <c r="I201" s="186"/>
      <c r="J201" s="187">
        <f>ROUND(I201*H201,2)</f>
        <v>0</v>
      </c>
      <c r="K201" s="183" t="s">
        <v>1</v>
      </c>
      <c r="L201" s="39"/>
      <c r="M201" s="243" t="s">
        <v>1</v>
      </c>
      <c r="N201" s="244" t="s">
        <v>40</v>
      </c>
      <c r="O201" s="245"/>
      <c r="P201" s="246">
        <f>O201*H201</f>
        <v>0</v>
      </c>
      <c r="Q201" s="246">
        <v>0</v>
      </c>
      <c r="R201" s="246">
        <f>Q201*H201</f>
        <v>0</v>
      </c>
      <c r="S201" s="246">
        <v>0</v>
      </c>
      <c r="T201" s="247">
        <f>S201*H201</f>
        <v>0</v>
      </c>
      <c r="U201" s="38"/>
      <c r="V201" s="38"/>
      <c r="W201" s="38"/>
      <c r="X201" s="38"/>
      <c r="Y201" s="38"/>
      <c r="Z201" s="38"/>
      <c r="AA201" s="38"/>
      <c r="AB201" s="38"/>
      <c r="AC201" s="38"/>
      <c r="AD201" s="38"/>
      <c r="AE201" s="38"/>
      <c r="AR201" s="192" t="s">
        <v>109</v>
      </c>
      <c r="AT201" s="192" t="s">
        <v>258</v>
      </c>
      <c r="AU201" s="192" t="s">
        <v>85</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900</v>
      </c>
    </row>
    <row r="202" s="2" customFormat="1" ht="6.96" customHeight="1">
      <c r="A202" s="38"/>
      <c r="B202" s="60"/>
      <c r="C202" s="61"/>
      <c r="D202" s="61"/>
      <c r="E202" s="61"/>
      <c r="F202" s="61"/>
      <c r="G202" s="61"/>
      <c r="H202" s="61"/>
      <c r="I202" s="61"/>
      <c r="J202" s="61"/>
      <c r="K202" s="61"/>
      <c r="L202" s="39"/>
      <c r="M202" s="38"/>
      <c r="O202" s="38"/>
      <c r="P202" s="38"/>
      <c r="Q202" s="38"/>
      <c r="R202" s="38"/>
      <c r="S202" s="38"/>
      <c r="T202" s="38"/>
      <c r="U202" s="38"/>
      <c r="V202" s="38"/>
      <c r="W202" s="38"/>
      <c r="X202" s="38"/>
      <c r="Y202" s="38"/>
      <c r="Z202" s="38"/>
      <c r="AA202" s="38"/>
      <c r="AB202" s="38"/>
      <c r="AC202" s="38"/>
      <c r="AD202" s="38"/>
      <c r="AE202" s="38"/>
    </row>
  </sheetData>
  <autoFilter ref="C135:K201"/>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4006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ROUND((SUM(BE141:BE511)),  2)</f>
        <v>0</v>
      </c>
      <c r="G37" s="38"/>
      <c r="H37" s="38"/>
      <c r="I37" s="137">
        <v>0.20999999999999999</v>
      </c>
      <c r="J37" s="136">
        <f>ROUND(((SUM(BE141:BE511))*I37),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ROUND((SUM(BF141:BF511)),  2)</f>
        <v>0</v>
      </c>
      <c r="G38" s="38"/>
      <c r="H38" s="38"/>
      <c r="I38" s="137">
        <v>0.14999999999999999</v>
      </c>
      <c r="J38" s="136">
        <f>ROUND(((SUM(BF141:BF511))*I38),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ROUND((SUM(BG141:BG511)),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ROUND((SUM(BH141:BH511)),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ROUND((SUM(BI141:BI511)),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SO03.e2 -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J189</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J195</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J198</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J199</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J265</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J340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J354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J362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J367</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J395</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J461</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J483</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J491</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4005</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SO03.e2 -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P142+P198</f>
        <v>0</v>
      </c>
      <c r="Q141" s="90"/>
      <c r="R141" s="164">
        <f>R142+R198</f>
        <v>65.842970350000002</v>
      </c>
      <c r="S141" s="90"/>
      <c r="T141" s="165">
        <f>T142+T198</f>
        <v>0</v>
      </c>
      <c r="U141" s="38"/>
      <c r="V141" s="38"/>
      <c r="W141" s="38"/>
      <c r="X141" s="38"/>
      <c r="Y141" s="38"/>
      <c r="Z141" s="38"/>
      <c r="AA141" s="38"/>
      <c r="AB141" s="38"/>
      <c r="AC141" s="38"/>
      <c r="AD141" s="38"/>
      <c r="AE141" s="38"/>
      <c r="AT141" s="19" t="s">
        <v>74</v>
      </c>
      <c r="AU141" s="19" t="s">
        <v>220</v>
      </c>
      <c r="BK141" s="166">
        <f>BK142+BK198</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P143+P189+P195</f>
        <v>0</v>
      </c>
      <c r="Q142" s="173"/>
      <c r="R142" s="174">
        <f>R143+R189+R195</f>
        <v>37.909335689999999</v>
      </c>
      <c r="S142" s="173"/>
      <c r="T142" s="175">
        <f>T143+T189+T195</f>
        <v>0</v>
      </c>
      <c r="U142" s="12"/>
      <c r="V142" s="12"/>
      <c r="W142" s="12"/>
      <c r="X142" s="12"/>
      <c r="Y142" s="12"/>
      <c r="Z142" s="12"/>
      <c r="AA142" s="12"/>
      <c r="AB142" s="12"/>
      <c r="AC142" s="12"/>
      <c r="AD142" s="12"/>
      <c r="AE142" s="12"/>
      <c r="AR142" s="168" t="s">
        <v>82</v>
      </c>
      <c r="AT142" s="176" t="s">
        <v>74</v>
      </c>
      <c r="AU142" s="176" t="s">
        <v>75</v>
      </c>
      <c r="AY142" s="168" t="s">
        <v>253</v>
      </c>
      <c r="BK142" s="177">
        <f>BK143+BK189+BK195</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37.862646890000001</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SUM(P145:P188)</f>
        <v>0</v>
      </c>
      <c r="Q144" s="173"/>
      <c r="R144" s="174">
        <f>SUM(R145:R188)</f>
        <v>37.862646890000001</v>
      </c>
      <c r="S144" s="173"/>
      <c r="T144" s="175">
        <f>SUM(T145:T188)</f>
        <v>0</v>
      </c>
      <c r="U144" s="12"/>
      <c r="V144" s="12"/>
      <c r="W144" s="12"/>
      <c r="X144" s="12"/>
      <c r="Y144" s="12"/>
      <c r="Z144" s="12"/>
      <c r="AA144" s="12"/>
      <c r="AB144" s="12"/>
      <c r="AC144" s="12"/>
      <c r="AD144" s="12"/>
      <c r="AE144" s="12"/>
      <c r="AR144" s="168" t="s">
        <v>82</v>
      </c>
      <c r="AT144" s="176" t="s">
        <v>74</v>
      </c>
      <c r="AU144" s="176" t="s">
        <v>85</v>
      </c>
      <c r="AY144" s="168" t="s">
        <v>253</v>
      </c>
      <c r="BK144" s="177">
        <f>SUM(BK145:BK188)</f>
        <v>0</v>
      </c>
    </row>
    <row r="145" s="2" customFormat="1" ht="21.75" customHeight="1">
      <c r="A145" s="38"/>
      <c r="B145" s="180"/>
      <c r="C145" s="181" t="s">
        <v>82</v>
      </c>
      <c r="D145" s="181" t="s">
        <v>258</v>
      </c>
      <c r="E145" s="182" t="s">
        <v>4007</v>
      </c>
      <c r="F145" s="183" t="s">
        <v>4008</v>
      </c>
      <c r="G145" s="184" t="s">
        <v>279</v>
      </c>
      <c r="H145" s="185">
        <v>40.5</v>
      </c>
      <c r="I145" s="186"/>
      <c r="J145" s="187">
        <f>ROUND(I145*H145,2)</f>
        <v>0</v>
      </c>
      <c r="K145" s="183" t="s">
        <v>1</v>
      </c>
      <c r="L145" s="39"/>
      <c r="M145" s="188" t="s">
        <v>1</v>
      </c>
      <c r="N145" s="189" t="s">
        <v>40</v>
      </c>
      <c r="O145" s="77"/>
      <c r="P145" s="190">
        <f>O145*H145</f>
        <v>0</v>
      </c>
      <c r="Q145" s="190">
        <v>0.11</v>
      </c>
      <c r="R145" s="190">
        <f>Q145*H145</f>
        <v>4.4550000000000001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4009</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4010</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4011</v>
      </c>
      <c r="G148" s="14"/>
      <c r="H148" s="205">
        <v>40.5</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40.5</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24.15" customHeight="1">
      <c r="A150" s="38"/>
      <c r="B150" s="180"/>
      <c r="C150" s="181" t="s">
        <v>85</v>
      </c>
      <c r="D150" s="181" t="s">
        <v>258</v>
      </c>
      <c r="E150" s="182" t="s">
        <v>284</v>
      </c>
      <c r="F150" s="183" t="s">
        <v>285</v>
      </c>
      <c r="G150" s="184" t="s">
        <v>279</v>
      </c>
      <c r="H150" s="185">
        <v>120.28</v>
      </c>
      <c r="I150" s="186"/>
      <c r="J150" s="187">
        <f>ROUND(I150*H150,2)</f>
        <v>0</v>
      </c>
      <c r="K150" s="183" t="s">
        <v>1</v>
      </c>
      <c r="L150" s="39"/>
      <c r="M150" s="188" t="s">
        <v>1</v>
      </c>
      <c r="N150" s="189" t="s">
        <v>40</v>
      </c>
      <c r="O150" s="77"/>
      <c r="P150" s="190">
        <f>O150*H150</f>
        <v>0</v>
      </c>
      <c r="Q150" s="190">
        <v>0.17999999999999999</v>
      </c>
      <c r="R150" s="190">
        <f>Q150*H150</f>
        <v>21.650399999999998</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4012</v>
      </c>
    </row>
    <row r="151" s="13" customFormat="1">
      <c r="A151" s="13"/>
      <c r="B151" s="194"/>
      <c r="C151" s="13"/>
      <c r="D151" s="195" t="s">
        <v>264</v>
      </c>
      <c r="E151" s="196" t="s">
        <v>1</v>
      </c>
      <c r="F151" s="197" t="s">
        <v>265</v>
      </c>
      <c r="G151" s="13"/>
      <c r="H151" s="196" t="s">
        <v>1</v>
      </c>
      <c r="I151" s="198"/>
      <c r="J151" s="13"/>
      <c r="K151" s="13"/>
      <c r="L151" s="194"/>
      <c r="M151" s="199"/>
      <c r="N151" s="200"/>
      <c r="O151" s="200"/>
      <c r="P151" s="200"/>
      <c r="Q151" s="200"/>
      <c r="R151" s="200"/>
      <c r="S151" s="200"/>
      <c r="T151" s="201"/>
      <c r="U151" s="13"/>
      <c r="V151" s="13"/>
      <c r="W151" s="13"/>
      <c r="X151" s="13"/>
      <c r="Y151" s="13"/>
      <c r="Z151" s="13"/>
      <c r="AA151" s="13"/>
      <c r="AB151" s="13"/>
      <c r="AC151" s="13"/>
      <c r="AD151" s="13"/>
      <c r="AE151" s="13"/>
      <c r="AT151" s="196" t="s">
        <v>264</v>
      </c>
      <c r="AU151" s="196" t="s">
        <v>93</v>
      </c>
      <c r="AV151" s="13" t="s">
        <v>82</v>
      </c>
      <c r="AW151" s="13" t="s">
        <v>32</v>
      </c>
      <c r="AX151" s="13" t="s">
        <v>75</v>
      </c>
      <c r="AY151" s="196" t="s">
        <v>253</v>
      </c>
    </row>
    <row r="152" s="13" customFormat="1">
      <c r="A152" s="13"/>
      <c r="B152" s="194"/>
      <c r="C152" s="13"/>
      <c r="D152" s="195" t="s">
        <v>264</v>
      </c>
      <c r="E152" s="196" t="s">
        <v>1</v>
      </c>
      <c r="F152" s="197" t="s">
        <v>4013</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4" customFormat="1">
      <c r="A153" s="14"/>
      <c r="B153" s="202"/>
      <c r="C153" s="14"/>
      <c r="D153" s="195" t="s">
        <v>264</v>
      </c>
      <c r="E153" s="203" t="s">
        <v>1</v>
      </c>
      <c r="F153" s="204" t="s">
        <v>4014</v>
      </c>
      <c r="G153" s="14"/>
      <c r="H153" s="205">
        <v>71.480000000000004</v>
      </c>
      <c r="I153" s="206"/>
      <c r="J153" s="14"/>
      <c r="K153" s="14"/>
      <c r="L153" s="202"/>
      <c r="M153" s="207"/>
      <c r="N153" s="208"/>
      <c r="O153" s="208"/>
      <c r="P153" s="208"/>
      <c r="Q153" s="208"/>
      <c r="R153" s="208"/>
      <c r="S153" s="208"/>
      <c r="T153" s="209"/>
      <c r="U153" s="14"/>
      <c r="V153" s="14"/>
      <c r="W153" s="14"/>
      <c r="X153" s="14"/>
      <c r="Y153" s="14"/>
      <c r="Z153" s="14"/>
      <c r="AA153" s="14"/>
      <c r="AB153" s="14"/>
      <c r="AC153" s="14"/>
      <c r="AD153" s="14"/>
      <c r="AE153" s="14"/>
      <c r="AT153" s="203" t="s">
        <v>264</v>
      </c>
      <c r="AU153" s="203" t="s">
        <v>93</v>
      </c>
      <c r="AV153" s="14" t="s">
        <v>85</v>
      </c>
      <c r="AW153" s="14" t="s">
        <v>32</v>
      </c>
      <c r="AX153" s="14" t="s">
        <v>75</v>
      </c>
      <c r="AY153" s="203" t="s">
        <v>253</v>
      </c>
    </row>
    <row r="154" s="13" customFormat="1">
      <c r="A154" s="13"/>
      <c r="B154" s="194"/>
      <c r="C154" s="13"/>
      <c r="D154" s="195" t="s">
        <v>264</v>
      </c>
      <c r="E154" s="196" t="s">
        <v>1</v>
      </c>
      <c r="F154" s="197" t="s">
        <v>4015</v>
      </c>
      <c r="G154" s="13"/>
      <c r="H154" s="196" t="s">
        <v>1</v>
      </c>
      <c r="I154" s="198"/>
      <c r="J154" s="13"/>
      <c r="K154" s="13"/>
      <c r="L154" s="194"/>
      <c r="M154" s="199"/>
      <c r="N154" s="200"/>
      <c r="O154" s="200"/>
      <c r="P154" s="200"/>
      <c r="Q154" s="200"/>
      <c r="R154" s="200"/>
      <c r="S154" s="200"/>
      <c r="T154" s="201"/>
      <c r="U154" s="13"/>
      <c r="V154" s="13"/>
      <c r="W154" s="13"/>
      <c r="X154" s="13"/>
      <c r="Y154" s="13"/>
      <c r="Z154" s="13"/>
      <c r="AA154" s="13"/>
      <c r="AB154" s="13"/>
      <c r="AC154" s="13"/>
      <c r="AD154" s="13"/>
      <c r="AE154" s="13"/>
      <c r="AT154" s="196" t="s">
        <v>264</v>
      </c>
      <c r="AU154" s="196" t="s">
        <v>93</v>
      </c>
      <c r="AV154" s="13" t="s">
        <v>82</v>
      </c>
      <c r="AW154" s="13" t="s">
        <v>32</v>
      </c>
      <c r="AX154" s="13" t="s">
        <v>75</v>
      </c>
      <c r="AY154" s="196" t="s">
        <v>253</v>
      </c>
    </row>
    <row r="155" s="14" customFormat="1">
      <c r="A155" s="14"/>
      <c r="B155" s="202"/>
      <c r="C155" s="14"/>
      <c r="D155" s="195" t="s">
        <v>264</v>
      </c>
      <c r="E155" s="203" t="s">
        <v>1</v>
      </c>
      <c r="F155" s="204" t="s">
        <v>4016</v>
      </c>
      <c r="G155" s="14"/>
      <c r="H155" s="205">
        <v>48.799999999999997</v>
      </c>
      <c r="I155" s="206"/>
      <c r="J155" s="14"/>
      <c r="K155" s="14"/>
      <c r="L155" s="202"/>
      <c r="M155" s="207"/>
      <c r="N155" s="208"/>
      <c r="O155" s="208"/>
      <c r="P155" s="208"/>
      <c r="Q155" s="208"/>
      <c r="R155" s="208"/>
      <c r="S155" s="208"/>
      <c r="T155" s="209"/>
      <c r="U155" s="14"/>
      <c r="V155" s="14"/>
      <c r="W155" s="14"/>
      <c r="X155" s="14"/>
      <c r="Y155" s="14"/>
      <c r="Z155" s="14"/>
      <c r="AA155" s="14"/>
      <c r="AB155" s="14"/>
      <c r="AC155" s="14"/>
      <c r="AD155" s="14"/>
      <c r="AE155" s="14"/>
      <c r="AT155" s="203" t="s">
        <v>264</v>
      </c>
      <c r="AU155" s="203" t="s">
        <v>93</v>
      </c>
      <c r="AV155" s="14" t="s">
        <v>85</v>
      </c>
      <c r="AW155" s="14" t="s">
        <v>32</v>
      </c>
      <c r="AX155" s="14" t="s">
        <v>75</v>
      </c>
      <c r="AY155" s="203" t="s">
        <v>253</v>
      </c>
    </row>
    <row r="156" s="15" customFormat="1">
      <c r="A156" s="15"/>
      <c r="B156" s="210"/>
      <c r="C156" s="15"/>
      <c r="D156" s="195" t="s">
        <v>264</v>
      </c>
      <c r="E156" s="211" t="s">
        <v>1</v>
      </c>
      <c r="F156" s="212" t="s">
        <v>268</v>
      </c>
      <c r="G156" s="15"/>
      <c r="H156" s="213">
        <v>120.28</v>
      </c>
      <c r="I156" s="214"/>
      <c r="J156" s="15"/>
      <c r="K156" s="15"/>
      <c r="L156" s="210"/>
      <c r="M156" s="215"/>
      <c r="N156" s="216"/>
      <c r="O156" s="216"/>
      <c r="P156" s="216"/>
      <c r="Q156" s="216"/>
      <c r="R156" s="216"/>
      <c r="S156" s="216"/>
      <c r="T156" s="217"/>
      <c r="U156" s="15"/>
      <c r="V156" s="15"/>
      <c r="W156" s="15"/>
      <c r="X156" s="15"/>
      <c r="Y156" s="15"/>
      <c r="Z156" s="15"/>
      <c r="AA156" s="15"/>
      <c r="AB156" s="15"/>
      <c r="AC156" s="15"/>
      <c r="AD156" s="15"/>
      <c r="AE156" s="15"/>
      <c r="AT156" s="211" t="s">
        <v>264</v>
      </c>
      <c r="AU156" s="211" t="s">
        <v>93</v>
      </c>
      <c r="AV156" s="15" t="s">
        <v>109</v>
      </c>
      <c r="AW156" s="15" t="s">
        <v>32</v>
      </c>
      <c r="AX156" s="15" t="s">
        <v>82</v>
      </c>
      <c r="AY156" s="211" t="s">
        <v>253</v>
      </c>
    </row>
    <row r="157" s="2" customFormat="1" ht="24.15" customHeight="1">
      <c r="A157" s="38"/>
      <c r="B157" s="180"/>
      <c r="C157" s="181" t="s">
        <v>93</v>
      </c>
      <c r="D157" s="181" t="s">
        <v>258</v>
      </c>
      <c r="E157" s="182" t="s">
        <v>277</v>
      </c>
      <c r="F157" s="183" t="s">
        <v>278</v>
      </c>
      <c r="G157" s="184" t="s">
        <v>279</v>
      </c>
      <c r="H157" s="185">
        <v>101.98</v>
      </c>
      <c r="I157" s="186"/>
      <c r="J157" s="187">
        <f>ROUND(I157*H157,2)</f>
        <v>0</v>
      </c>
      <c r="K157" s="183" t="s">
        <v>1</v>
      </c>
      <c r="L157" s="39"/>
      <c r="M157" s="188" t="s">
        <v>1</v>
      </c>
      <c r="N157" s="189" t="s">
        <v>40</v>
      </c>
      <c r="O157" s="77"/>
      <c r="P157" s="190">
        <f>O157*H157</f>
        <v>0</v>
      </c>
      <c r="Q157" s="190">
        <v>0.11</v>
      </c>
      <c r="R157" s="190">
        <f>Q157*H157</f>
        <v>11.2178</v>
      </c>
      <c r="S157" s="190">
        <v>0</v>
      </c>
      <c r="T157" s="191">
        <f>S157*H157</f>
        <v>0</v>
      </c>
      <c r="U157" s="38"/>
      <c r="V157" s="38"/>
      <c r="W157" s="38"/>
      <c r="X157" s="38"/>
      <c r="Y157" s="38"/>
      <c r="Z157" s="38"/>
      <c r="AA157" s="38"/>
      <c r="AB157" s="38"/>
      <c r="AC157" s="38"/>
      <c r="AD157" s="38"/>
      <c r="AE157" s="38"/>
      <c r="AR157" s="192" t="s">
        <v>109</v>
      </c>
      <c r="AT157" s="192" t="s">
        <v>258</v>
      </c>
      <c r="AU157" s="192" t="s">
        <v>93</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4017</v>
      </c>
    </row>
    <row r="158" s="13" customFormat="1">
      <c r="A158" s="13"/>
      <c r="B158" s="194"/>
      <c r="C158" s="13"/>
      <c r="D158" s="195" t="s">
        <v>264</v>
      </c>
      <c r="E158" s="196" t="s">
        <v>1</v>
      </c>
      <c r="F158" s="197" t="s">
        <v>265</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3" customFormat="1">
      <c r="A159" s="13"/>
      <c r="B159" s="194"/>
      <c r="C159" s="13"/>
      <c r="D159" s="195" t="s">
        <v>264</v>
      </c>
      <c r="E159" s="196" t="s">
        <v>1</v>
      </c>
      <c r="F159" s="197" t="s">
        <v>4018</v>
      </c>
      <c r="G159" s="13"/>
      <c r="H159" s="196" t="s">
        <v>1</v>
      </c>
      <c r="I159" s="198"/>
      <c r="J159" s="13"/>
      <c r="K159" s="13"/>
      <c r="L159" s="194"/>
      <c r="M159" s="199"/>
      <c r="N159" s="200"/>
      <c r="O159" s="200"/>
      <c r="P159" s="200"/>
      <c r="Q159" s="200"/>
      <c r="R159" s="200"/>
      <c r="S159" s="200"/>
      <c r="T159" s="201"/>
      <c r="U159" s="13"/>
      <c r="V159" s="13"/>
      <c r="W159" s="13"/>
      <c r="X159" s="13"/>
      <c r="Y159" s="13"/>
      <c r="Z159" s="13"/>
      <c r="AA159" s="13"/>
      <c r="AB159" s="13"/>
      <c r="AC159" s="13"/>
      <c r="AD159" s="13"/>
      <c r="AE159" s="13"/>
      <c r="AT159" s="196" t="s">
        <v>264</v>
      </c>
      <c r="AU159" s="196" t="s">
        <v>93</v>
      </c>
      <c r="AV159" s="13" t="s">
        <v>82</v>
      </c>
      <c r="AW159" s="13" t="s">
        <v>32</v>
      </c>
      <c r="AX159" s="13" t="s">
        <v>75</v>
      </c>
      <c r="AY159" s="196" t="s">
        <v>253</v>
      </c>
    </row>
    <row r="160" s="14" customFormat="1">
      <c r="A160" s="14"/>
      <c r="B160" s="202"/>
      <c r="C160" s="14"/>
      <c r="D160" s="195" t="s">
        <v>264</v>
      </c>
      <c r="E160" s="203" t="s">
        <v>1</v>
      </c>
      <c r="F160" s="204" t="s">
        <v>4019</v>
      </c>
      <c r="G160" s="14"/>
      <c r="H160" s="205">
        <v>101.98</v>
      </c>
      <c r="I160" s="206"/>
      <c r="J160" s="14"/>
      <c r="K160" s="14"/>
      <c r="L160" s="202"/>
      <c r="M160" s="207"/>
      <c r="N160" s="208"/>
      <c r="O160" s="208"/>
      <c r="P160" s="208"/>
      <c r="Q160" s="208"/>
      <c r="R160" s="208"/>
      <c r="S160" s="208"/>
      <c r="T160" s="209"/>
      <c r="U160" s="14"/>
      <c r="V160" s="14"/>
      <c r="W160" s="14"/>
      <c r="X160" s="14"/>
      <c r="Y160" s="14"/>
      <c r="Z160" s="14"/>
      <c r="AA160" s="14"/>
      <c r="AB160" s="14"/>
      <c r="AC160" s="14"/>
      <c r="AD160" s="14"/>
      <c r="AE160" s="14"/>
      <c r="AT160" s="203" t="s">
        <v>264</v>
      </c>
      <c r="AU160" s="203" t="s">
        <v>93</v>
      </c>
      <c r="AV160" s="14" t="s">
        <v>85</v>
      </c>
      <c r="AW160" s="14" t="s">
        <v>32</v>
      </c>
      <c r="AX160" s="14" t="s">
        <v>75</v>
      </c>
      <c r="AY160" s="203" t="s">
        <v>253</v>
      </c>
    </row>
    <row r="161" s="15" customFormat="1">
      <c r="A161" s="15"/>
      <c r="B161" s="210"/>
      <c r="C161" s="15"/>
      <c r="D161" s="195" t="s">
        <v>264</v>
      </c>
      <c r="E161" s="211" t="s">
        <v>1</v>
      </c>
      <c r="F161" s="212" t="s">
        <v>268</v>
      </c>
      <c r="G161" s="15"/>
      <c r="H161" s="213">
        <v>101.98</v>
      </c>
      <c r="I161" s="214"/>
      <c r="J161" s="15"/>
      <c r="K161" s="15"/>
      <c r="L161" s="210"/>
      <c r="M161" s="215"/>
      <c r="N161" s="216"/>
      <c r="O161" s="216"/>
      <c r="P161" s="216"/>
      <c r="Q161" s="216"/>
      <c r="R161" s="216"/>
      <c r="S161" s="216"/>
      <c r="T161" s="217"/>
      <c r="U161" s="15"/>
      <c r="V161" s="15"/>
      <c r="W161" s="15"/>
      <c r="X161" s="15"/>
      <c r="Y161" s="15"/>
      <c r="Z161" s="15"/>
      <c r="AA161" s="15"/>
      <c r="AB161" s="15"/>
      <c r="AC161" s="15"/>
      <c r="AD161" s="15"/>
      <c r="AE161" s="15"/>
      <c r="AT161" s="211" t="s">
        <v>264</v>
      </c>
      <c r="AU161" s="211" t="s">
        <v>93</v>
      </c>
      <c r="AV161" s="15" t="s">
        <v>109</v>
      </c>
      <c r="AW161" s="15" t="s">
        <v>32</v>
      </c>
      <c r="AX161" s="15" t="s">
        <v>82</v>
      </c>
      <c r="AY161" s="211" t="s">
        <v>253</v>
      </c>
    </row>
    <row r="162" s="2" customFormat="1" ht="33" customHeight="1">
      <c r="A162" s="38"/>
      <c r="B162" s="180"/>
      <c r="C162" s="181" t="s">
        <v>109</v>
      </c>
      <c r="D162" s="181" t="s">
        <v>258</v>
      </c>
      <c r="E162" s="182" t="s">
        <v>4020</v>
      </c>
      <c r="F162" s="183" t="s">
        <v>4021</v>
      </c>
      <c r="G162" s="184" t="s">
        <v>261</v>
      </c>
      <c r="H162" s="185">
        <v>0.17599999999999999</v>
      </c>
      <c r="I162" s="186"/>
      <c r="J162" s="187">
        <f>ROUND(I162*H162,2)</f>
        <v>0</v>
      </c>
      <c r="K162" s="183" t="s">
        <v>262</v>
      </c>
      <c r="L162" s="39"/>
      <c r="M162" s="188" t="s">
        <v>1</v>
      </c>
      <c r="N162" s="189" t="s">
        <v>40</v>
      </c>
      <c r="O162" s="77"/>
      <c r="P162" s="190">
        <f>O162*H162</f>
        <v>0</v>
      </c>
      <c r="Q162" s="190">
        <v>2.5018699999999998</v>
      </c>
      <c r="R162" s="190">
        <f>Q162*H162</f>
        <v>0.44032911999999996</v>
      </c>
      <c r="S162" s="190">
        <v>0</v>
      </c>
      <c r="T162" s="191">
        <f>S162*H162</f>
        <v>0</v>
      </c>
      <c r="U162" s="38"/>
      <c r="V162" s="38"/>
      <c r="W162" s="38"/>
      <c r="X162" s="38"/>
      <c r="Y162" s="38"/>
      <c r="Z162" s="38"/>
      <c r="AA162" s="38"/>
      <c r="AB162" s="38"/>
      <c r="AC162" s="38"/>
      <c r="AD162" s="38"/>
      <c r="AE162" s="38"/>
      <c r="AR162" s="192" t="s">
        <v>109</v>
      </c>
      <c r="AT162" s="192" t="s">
        <v>258</v>
      </c>
      <c r="AU162" s="192" t="s">
        <v>93</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4022</v>
      </c>
    </row>
    <row r="163" s="13" customFormat="1">
      <c r="A163" s="13"/>
      <c r="B163" s="194"/>
      <c r="C163" s="13"/>
      <c r="D163" s="195" t="s">
        <v>264</v>
      </c>
      <c r="E163" s="196" t="s">
        <v>1</v>
      </c>
      <c r="F163" s="197" t="s">
        <v>265</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3" customFormat="1">
      <c r="A164" s="13"/>
      <c r="B164" s="194"/>
      <c r="C164" s="13"/>
      <c r="D164" s="195" t="s">
        <v>264</v>
      </c>
      <c r="E164" s="196" t="s">
        <v>1</v>
      </c>
      <c r="F164" s="197" t="s">
        <v>4023</v>
      </c>
      <c r="G164" s="13"/>
      <c r="H164" s="196" t="s">
        <v>1</v>
      </c>
      <c r="I164" s="198"/>
      <c r="J164" s="13"/>
      <c r="K164" s="13"/>
      <c r="L164" s="194"/>
      <c r="M164" s="199"/>
      <c r="N164" s="200"/>
      <c r="O164" s="200"/>
      <c r="P164" s="200"/>
      <c r="Q164" s="200"/>
      <c r="R164" s="200"/>
      <c r="S164" s="200"/>
      <c r="T164" s="201"/>
      <c r="U164" s="13"/>
      <c r="V164" s="13"/>
      <c r="W164" s="13"/>
      <c r="X164" s="13"/>
      <c r="Y164" s="13"/>
      <c r="Z164" s="13"/>
      <c r="AA164" s="13"/>
      <c r="AB164" s="13"/>
      <c r="AC164" s="13"/>
      <c r="AD164" s="13"/>
      <c r="AE164" s="13"/>
      <c r="AT164" s="196" t="s">
        <v>264</v>
      </c>
      <c r="AU164" s="196" t="s">
        <v>93</v>
      </c>
      <c r="AV164" s="13" t="s">
        <v>82</v>
      </c>
      <c r="AW164" s="13" t="s">
        <v>32</v>
      </c>
      <c r="AX164" s="13" t="s">
        <v>75</v>
      </c>
      <c r="AY164" s="196" t="s">
        <v>253</v>
      </c>
    </row>
    <row r="165" s="14" customFormat="1">
      <c r="A165" s="14"/>
      <c r="B165" s="202"/>
      <c r="C165" s="14"/>
      <c r="D165" s="195" t="s">
        <v>264</v>
      </c>
      <c r="E165" s="203" t="s">
        <v>1</v>
      </c>
      <c r="F165" s="204" t="s">
        <v>4024</v>
      </c>
      <c r="G165" s="14"/>
      <c r="H165" s="205">
        <v>0.17599999999999999</v>
      </c>
      <c r="I165" s="206"/>
      <c r="J165" s="14"/>
      <c r="K165" s="14"/>
      <c r="L165" s="202"/>
      <c r="M165" s="207"/>
      <c r="N165" s="208"/>
      <c r="O165" s="208"/>
      <c r="P165" s="208"/>
      <c r="Q165" s="208"/>
      <c r="R165" s="208"/>
      <c r="S165" s="208"/>
      <c r="T165" s="209"/>
      <c r="U165" s="14"/>
      <c r="V165" s="14"/>
      <c r="W165" s="14"/>
      <c r="X165" s="14"/>
      <c r="Y165" s="14"/>
      <c r="Z165" s="14"/>
      <c r="AA165" s="14"/>
      <c r="AB165" s="14"/>
      <c r="AC165" s="14"/>
      <c r="AD165" s="14"/>
      <c r="AE165" s="14"/>
      <c r="AT165" s="203" t="s">
        <v>264</v>
      </c>
      <c r="AU165" s="203" t="s">
        <v>93</v>
      </c>
      <c r="AV165" s="14" t="s">
        <v>85</v>
      </c>
      <c r="AW165" s="14" t="s">
        <v>32</v>
      </c>
      <c r="AX165" s="14" t="s">
        <v>75</v>
      </c>
      <c r="AY165" s="203" t="s">
        <v>253</v>
      </c>
    </row>
    <row r="166" s="15" customFormat="1">
      <c r="A166" s="15"/>
      <c r="B166" s="210"/>
      <c r="C166" s="15"/>
      <c r="D166" s="195" t="s">
        <v>264</v>
      </c>
      <c r="E166" s="211" t="s">
        <v>1</v>
      </c>
      <c r="F166" s="212" t="s">
        <v>268</v>
      </c>
      <c r="G166" s="15"/>
      <c r="H166" s="213">
        <v>0.17599999999999999</v>
      </c>
      <c r="I166" s="214"/>
      <c r="J166" s="15"/>
      <c r="K166" s="15"/>
      <c r="L166" s="210"/>
      <c r="M166" s="215"/>
      <c r="N166" s="216"/>
      <c r="O166" s="216"/>
      <c r="P166" s="216"/>
      <c r="Q166" s="216"/>
      <c r="R166" s="216"/>
      <c r="S166" s="216"/>
      <c r="T166" s="217"/>
      <c r="U166" s="15"/>
      <c r="V166" s="15"/>
      <c r="W166" s="15"/>
      <c r="X166" s="15"/>
      <c r="Y166" s="15"/>
      <c r="Z166" s="15"/>
      <c r="AA166" s="15"/>
      <c r="AB166" s="15"/>
      <c r="AC166" s="15"/>
      <c r="AD166" s="15"/>
      <c r="AE166" s="15"/>
      <c r="AT166" s="211" t="s">
        <v>264</v>
      </c>
      <c r="AU166" s="211" t="s">
        <v>93</v>
      </c>
      <c r="AV166" s="15" t="s">
        <v>109</v>
      </c>
      <c r="AW166" s="15" t="s">
        <v>32</v>
      </c>
      <c r="AX166" s="15" t="s">
        <v>82</v>
      </c>
      <c r="AY166" s="211" t="s">
        <v>253</v>
      </c>
    </row>
    <row r="167" s="2" customFormat="1" ht="33" customHeight="1">
      <c r="A167" s="38"/>
      <c r="B167" s="180"/>
      <c r="C167" s="181" t="s">
        <v>283</v>
      </c>
      <c r="D167" s="181" t="s">
        <v>258</v>
      </c>
      <c r="E167" s="182" t="s">
        <v>4025</v>
      </c>
      <c r="F167" s="183" t="s">
        <v>4026</v>
      </c>
      <c r="G167" s="184" t="s">
        <v>261</v>
      </c>
      <c r="H167" s="185">
        <v>0.17599999999999999</v>
      </c>
      <c r="I167" s="186"/>
      <c r="J167" s="187">
        <f>ROUND(I167*H167,2)</f>
        <v>0</v>
      </c>
      <c r="K167" s="183" t="s">
        <v>262</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93</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4027</v>
      </c>
    </row>
    <row r="168" s="2" customFormat="1" ht="16.5" customHeight="1">
      <c r="A168" s="38"/>
      <c r="B168" s="180"/>
      <c r="C168" s="181" t="s">
        <v>254</v>
      </c>
      <c r="D168" s="181" t="s">
        <v>258</v>
      </c>
      <c r="E168" s="182" t="s">
        <v>272</v>
      </c>
      <c r="F168" s="183" t="s">
        <v>273</v>
      </c>
      <c r="G168" s="184" t="s">
        <v>274</v>
      </c>
      <c r="H168" s="185">
        <v>0.060999999999999999</v>
      </c>
      <c r="I168" s="186"/>
      <c r="J168" s="187">
        <f>ROUND(I168*H168,2)</f>
        <v>0</v>
      </c>
      <c r="K168" s="183" t="s">
        <v>262</v>
      </c>
      <c r="L168" s="39"/>
      <c r="M168" s="188" t="s">
        <v>1</v>
      </c>
      <c r="N168" s="189" t="s">
        <v>40</v>
      </c>
      <c r="O168" s="77"/>
      <c r="P168" s="190">
        <f>O168*H168</f>
        <v>0</v>
      </c>
      <c r="Q168" s="190">
        <v>1.06277</v>
      </c>
      <c r="R168" s="190">
        <f>Q168*H168</f>
        <v>0.06482897</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4028</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4010</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4" customFormat="1">
      <c r="A171" s="14"/>
      <c r="B171" s="202"/>
      <c r="C171" s="14"/>
      <c r="D171" s="195" t="s">
        <v>264</v>
      </c>
      <c r="E171" s="203" t="s">
        <v>1</v>
      </c>
      <c r="F171" s="204" t="s">
        <v>4029</v>
      </c>
      <c r="G171" s="14"/>
      <c r="H171" s="205">
        <v>0.059999999999999998</v>
      </c>
      <c r="I171" s="206"/>
      <c r="J171" s="14"/>
      <c r="K171" s="14"/>
      <c r="L171" s="202"/>
      <c r="M171" s="207"/>
      <c r="N171" s="208"/>
      <c r="O171" s="208"/>
      <c r="P171" s="208"/>
      <c r="Q171" s="208"/>
      <c r="R171" s="208"/>
      <c r="S171" s="208"/>
      <c r="T171" s="209"/>
      <c r="U171" s="14"/>
      <c r="V171" s="14"/>
      <c r="W171" s="14"/>
      <c r="X171" s="14"/>
      <c r="Y171" s="14"/>
      <c r="Z171" s="14"/>
      <c r="AA171" s="14"/>
      <c r="AB171" s="14"/>
      <c r="AC171" s="14"/>
      <c r="AD171" s="14"/>
      <c r="AE171" s="14"/>
      <c r="AT171" s="203" t="s">
        <v>264</v>
      </c>
      <c r="AU171" s="203" t="s">
        <v>93</v>
      </c>
      <c r="AV171" s="14" t="s">
        <v>85</v>
      </c>
      <c r="AW171" s="14" t="s">
        <v>32</v>
      </c>
      <c r="AX171" s="14" t="s">
        <v>75</v>
      </c>
      <c r="AY171" s="203" t="s">
        <v>253</v>
      </c>
    </row>
    <row r="172" s="13" customFormat="1">
      <c r="A172" s="13"/>
      <c r="B172" s="194"/>
      <c r="C172" s="13"/>
      <c r="D172" s="195" t="s">
        <v>264</v>
      </c>
      <c r="E172" s="196" t="s">
        <v>1</v>
      </c>
      <c r="F172" s="197" t="s">
        <v>4023</v>
      </c>
      <c r="G172" s="13"/>
      <c r="H172" s="196" t="s">
        <v>1</v>
      </c>
      <c r="I172" s="198"/>
      <c r="J172" s="13"/>
      <c r="K172" s="13"/>
      <c r="L172" s="194"/>
      <c r="M172" s="199"/>
      <c r="N172" s="200"/>
      <c r="O172" s="200"/>
      <c r="P172" s="200"/>
      <c r="Q172" s="200"/>
      <c r="R172" s="200"/>
      <c r="S172" s="200"/>
      <c r="T172" s="201"/>
      <c r="U172" s="13"/>
      <c r="V172" s="13"/>
      <c r="W172" s="13"/>
      <c r="X172" s="13"/>
      <c r="Y172" s="13"/>
      <c r="Z172" s="13"/>
      <c r="AA172" s="13"/>
      <c r="AB172" s="13"/>
      <c r="AC172" s="13"/>
      <c r="AD172" s="13"/>
      <c r="AE172" s="13"/>
      <c r="AT172" s="196" t="s">
        <v>264</v>
      </c>
      <c r="AU172" s="196" t="s">
        <v>93</v>
      </c>
      <c r="AV172" s="13" t="s">
        <v>82</v>
      </c>
      <c r="AW172" s="13" t="s">
        <v>32</v>
      </c>
      <c r="AX172" s="13" t="s">
        <v>75</v>
      </c>
      <c r="AY172" s="196" t="s">
        <v>253</v>
      </c>
    </row>
    <row r="173" s="14" customFormat="1">
      <c r="A173" s="14"/>
      <c r="B173" s="202"/>
      <c r="C173" s="14"/>
      <c r="D173" s="195" t="s">
        <v>264</v>
      </c>
      <c r="E173" s="203" t="s">
        <v>1</v>
      </c>
      <c r="F173" s="204" t="s">
        <v>4030</v>
      </c>
      <c r="G173" s="14"/>
      <c r="H173" s="205">
        <v>0.001</v>
      </c>
      <c r="I173" s="206"/>
      <c r="J173" s="14"/>
      <c r="K173" s="14"/>
      <c r="L173" s="202"/>
      <c r="M173" s="207"/>
      <c r="N173" s="208"/>
      <c r="O173" s="208"/>
      <c r="P173" s="208"/>
      <c r="Q173" s="208"/>
      <c r="R173" s="208"/>
      <c r="S173" s="208"/>
      <c r="T173" s="209"/>
      <c r="U173" s="14"/>
      <c r="V173" s="14"/>
      <c r="W173" s="14"/>
      <c r="X173" s="14"/>
      <c r="Y173" s="14"/>
      <c r="Z173" s="14"/>
      <c r="AA173" s="14"/>
      <c r="AB173" s="14"/>
      <c r="AC173" s="14"/>
      <c r="AD173" s="14"/>
      <c r="AE173" s="14"/>
      <c r="AT173" s="203" t="s">
        <v>264</v>
      </c>
      <c r="AU173" s="203" t="s">
        <v>93</v>
      </c>
      <c r="AV173" s="14" t="s">
        <v>85</v>
      </c>
      <c r="AW173" s="14" t="s">
        <v>32</v>
      </c>
      <c r="AX173" s="14" t="s">
        <v>75</v>
      </c>
      <c r="AY173" s="203" t="s">
        <v>253</v>
      </c>
    </row>
    <row r="174" s="15" customFormat="1">
      <c r="A174" s="15"/>
      <c r="B174" s="210"/>
      <c r="C174" s="15"/>
      <c r="D174" s="195" t="s">
        <v>264</v>
      </c>
      <c r="E174" s="211" t="s">
        <v>1</v>
      </c>
      <c r="F174" s="212" t="s">
        <v>268</v>
      </c>
      <c r="G174" s="15"/>
      <c r="H174" s="213">
        <v>0.060999999999999999</v>
      </c>
      <c r="I174" s="214"/>
      <c r="J174" s="15"/>
      <c r="K174" s="15"/>
      <c r="L174" s="210"/>
      <c r="M174" s="215"/>
      <c r="N174" s="216"/>
      <c r="O174" s="216"/>
      <c r="P174" s="216"/>
      <c r="Q174" s="216"/>
      <c r="R174" s="216"/>
      <c r="S174" s="216"/>
      <c r="T174" s="217"/>
      <c r="U174" s="15"/>
      <c r="V174" s="15"/>
      <c r="W174" s="15"/>
      <c r="X174" s="15"/>
      <c r="Y174" s="15"/>
      <c r="Z174" s="15"/>
      <c r="AA174" s="15"/>
      <c r="AB174" s="15"/>
      <c r="AC174" s="15"/>
      <c r="AD174" s="15"/>
      <c r="AE174" s="15"/>
      <c r="AT174" s="211" t="s">
        <v>264</v>
      </c>
      <c r="AU174" s="211" t="s">
        <v>93</v>
      </c>
      <c r="AV174" s="15" t="s">
        <v>109</v>
      </c>
      <c r="AW174" s="15" t="s">
        <v>32</v>
      </c>
      <c r="AX174" s="15" t="s">
        <v>82</v>
      </c>
      <c r="AY174" s="211" t="s">
        <v>253</v>
      </c>
    </row>
    <row r="175" s="2" customFormat="1" ht="16.5" customHeight="1">
      <c r="A175" s="38"/>
      <c r="B175" s="180"/>
      <c r="C175" s="181" t="s">
        <v>297</v>
      </c>
      <c r="D175" s="181" t="s">
        <v>258</v>
      </c>
      <c r="E175" s="182" t="s">
        <v>298</v>
      </c>
      <c r="F175" s="183" t="s">
        <v>299</v>
      </c>
      <c r="G175" s="184" t="s">
        <v>279</v>
      </c>
      <c r="H175" s="185">
        <v>263.75999999999999</v>
      </c>
      <c r="I175" s="186"/>
      <c r="J175" s="187">
        <f>ROUND(I175*H175,2)</f>
        <v>0</v>
      </c>
      <c r="K175" s="183" t="s">
        <v>262</v>
      </c>
      <c r="L175" s="39"/>
      <c r="M175" s="188" t="s">
        <v>1</v>
      </c>
      <c r="N175" s="189" t="s">
        <v>40</v>
      </c>
      <c r="O175" s="77"/>
      <c r="P175" s="190">
        <f>O175*H175</f>
        <v>0</v>
      </c>
      <c r="Q175" s="190">
        <v>0.00012999999999999999</v>
      </c>
      <c r="R175" s="190">
        <f>Q175*H175</f>
        <v>0.034288799999999994</v>
      </c>
      <c r="S175" s="190">
        <v>0</v>
      </c>
      <c r="T175" s="191">
        <f>S175*H175</f>
        <v>0</v>
      </c>
      <c r="U175" s="38"/>
      <c r="V175" s="38"/>
      <c r="W175" s="38"/>
      <c r="X175" s="38"/>
      <c r="Y175" s="38"/>
      <c r="Z175" s="38"/>
      <c r="AA175" s="38"/>
      <c r="AB175" s="38"/>
      <c r="AC175" s="38"/>
      <c r="AD175" s="38"/>
      <c r="AE175" s="38"/>
      <c r="AR175" s="192" t="s">
        <v>109</v>
      </c>
      <c r="AT175" s="192" t="s">
        <v>258</v>
      </c>
      <c r="AU175" s="192" t="s">
        <v>93</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4031</v>
      </c>
    </row>
    <row r="176" s="13" customFormat="1">
      <c r="A176" s="13"/>
      <c r="B176" s="194"/>
      <c r="C176" s="13"/>
      <c r="D176" s="195" t="s">
        <v>264</v>
      </c>
      <c r="E176" s="196" t="s">
        <v>1</v>
      </c>
      <c r="F176" s="197" t="s">
        <v>265</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301</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3" customFormat="1">
      <c r="A178" s="13"/>
      <c r="B178" s="194"/>
      <c r="C178" s="13"/>
      <c r="D178" s="195" t="s">
        <v>264</v>
      </c>
      <c r="E178" s="196" t="s">
        <v>1</v>
      </c>
      <c r="F178" s="197" t="s">
        <v>4013</v>
      </c>
      <c r="G178" s="13"/>
      <c r="H178" s="196" t="s">
        <v>1</v>
      </c>
      <c r="I178" s="198"/>
      <c r="J178" s="13"/>
      <c r="K178" s="13"/>
      <c r="L178" s="194"/>
      <c r="M178" s="199"/>
      <c r="N178" s="200"/>
      <c r="O178" s="200"/>
      <c r="P178" s="200"/>
      <c r="Q178" s="200"/>
      <c r="R178" s="200"/>
      <c r="S178" s="200"/>
      <c r="T178" s="201"/>
      <c r="U178" s="13"/>
      <c r="V178" s="13"/>
      <c r="W178" s="13"/>
      <c r="X178" s="13"/>
      <c r="Y178" s="13"/>
      <c r="Z178" s="13"/>
      <c r="AA178" s="13"/>
      <c r="AB178" s="13"/>
      <c r="AC178" s="13"/>
      <c r="AD178" s="13"/>
      <c r="AE178" s="13"/>
      <c r="AT178" s="196" t="s">
        <v>264</v>
      </c>
      <c r="AU178" s="196" t="s">
        <v>93</v>
      </c>
      <c r="AV178" s="13" t="s">
        <v>82</v>
      </c>
      <c r="AW178" s="13" t="s">
        <v>32</v>
      </c>
      <c r="AX178" s="13" t="s">
        <v>75</v>
      </c>
      <c r="AY178" s="196" t="s">
        <v>253</v>
      </c>
    </row>
    <row r="179" s="14" customFormat="1">
      <c r="A179" s="14"/>
      <c r="B179" s="202"/>
      <c r="C179" s="14"/>
      <c r="D179" s="195" t="s">
        <v>264</v>
      </c>
      <c r="E179" s="203" t="s">
        <v>1</v>
      </c>
      <c r="F179" s="204" t="s">
        <v>4014</v>
      </c>
      <c r="G179" s="14"/>
      <c r="H179" s="205">
        <v>71.480000000000004</v>
      </c>
      <c r="I179" s="206"/>
      <c r="J179" s="14"/>
      <c r="K179" s="14"/>
      <c r="L179" s="202"/>
      <c r="M179" s="207"/>
      <c r="N179" s="208"/>
      <c r="O179" s="208"/>
      <c r="P179" s="208"/>
      <c r="Q179" s="208"/>
      <c r="R179" s="208"/>
      <c r="S179" s="208"/>
      <c r="T179" s="209"/>
      <c r="U179" s="14"/>
      <c r="V179" s="14"/>
      <c r="W179" s="14"/>
      <c r="X179" s="14"/>
      <c r="Y179" s="14"/>
      <c r="Z179" s="14"/>
      <c r="AA179" s="14"/>
      <c r="AB179" s="14"/>
      <c r="AC179" s="14"/>
      <c r="AD179" s="14"/>
      <c r="AE179" s="14"/>
      <c r="AT179" s="203" t="s">
        <v>264</v>
      </c>
      <c r="AU179" s="203" t="s">
        <v>93</v>
      </c>
      <c r="AV179" s="14" t="s">
        <v>85</v>
      </c>
      <c r="AW179" s="14" t="s">
        <v>32</v>
      </c>
      <c r="AX179" s="14" t="s">
        <v>75</v>
      </c>
      <c r="AY179" s="203" t="s">
        <v>253</v>
      </c>
    </row>
    <row r="180" s="13" customFormat="1">
      <c r="A180" s="13"/>
      <c r="B180" s="194"/>
      <c r="C180" s="13"/>
      <c r="D180" s="195" t="s">
        <v>264</v>
      </c>
      <c r="E180" s="196" t="s">
        <v>1</v>
      </c>
      <c r="F180" s="197" t="s">
        <v>4015</v>
      </c>
      <c r="G180" s="13"/>
      <c r="H180" s="196" t="s">
        <v>1</v>
      </c>
      <c r="I180" s="198"/>
      <c r="J180" s="13"/>
      <c r="K180" s="13"/>
      <c r="L180" s="194"/>
      <c r="M180" s="199"/>
      <c r="N180" s="200"/>
      <c r="O180" s="200"/>
      <c r="P180" s="200"/>
      <c r="Q180" s="200"/>
      <c r="R180" s="200"/>
      <c r="S180" s="200"/>
      <c r="T180" s="201"/>
      <c r="U180" s="13"/>
      <c r="V180" s="13"/>
      <c r="W180" s="13"/>
      <c r="X180" s="13"/>
      <c r="Y180" s="13"/>
      <c r="Z180" s="13"/>
      <c r="AA180" s="13"/>
      <c r="AB180" s="13"/>
      <c r="AC180" s="13"/>
      <c r="AD180" s="13"/>
      <c r="AE180" s="13"/>
      <c r="AT180" s="196" t="s">
        <v>264</v>
      </c>
      <c r="AU180" s="196" t="s">
        <v>93</v>
      </c>
      <c r="AV180" s="13" t="s">
        <v>82</v>
      </c>
      <c r="AW180" s="13" t="s">
        <v>32</v>
      </c>
      <c r="AX180" s="13" t="s">
        <v>75</v>
      </c>
      <c r="AY180" s="196" t="s">
        <v>253</v>
      </c>
    </row>
    <row r="181" s="14" customFormat="1">
      <c r="A181" s="14"/>
      <c r="B181" s="202"/>
      <c r="C181" s="14"/>
      <c r="D181" s="195" t="s">
        <v>264</v>
      </c>
      <c r="E181" s="203" t="s">
        <v>1</v>
      </c>
      <c r="F181" s="204" t="s">
        <v>4016</v>
      </c>
      <c r="G181" s="14"/>
      <c r="H181" s="205">
        <v>48.799999999999997</v>
      </c>
      <c r="I181" s="206"/>
      <c r="J181" s="14"/>
      <c r="K181" s="14"/>
      <c r="L181" s="202"/>
      <c r="M181" s="207"/>
      <c r="N181" s="208"/>
      <c r="O181" s="208"/>
      <c r="P181" s="208"/>
      <c r="Q181" s="208"/>
      <c r="R181" s="208"/>
      <c r="S181" s="208"/>
      <c r="T181" s="209"/>
      <c r="U181" s="14"/>
      <c r="V181" s="14"/>
      <c r="W181" s="14"/>
      <c r="X181" s="14"/>
      <c r="Y181" s="14"/>
      <c r="Z181" s="14"/>
      <c r="AA181" s="14"/>
      <c r="AB181" s="14"/>
      <c r="AC181" s="14"/>
      <c r="AD181" s="14"/>
      <c r="AE181" s="14"/>
      <c r="AT181" s="203" t="s">
        <v>264</v>
      </c>
      <c r="AU181" s="203" t="s">
        <v>93</v>
      </c>
      <c r="AV181" s="14" t="s">
        <v>85</v>
      </c>
      <c r="AW181" s="14" t="s">
        <v>32</v>
      </c>
      <c r="AX181" s="14" t="s">
        <v>75</v>
      </c>
      <c r="AY181" s="203" t="s">
        <v>253</v>
      </c>
    </row>
    <row r="182" s="13" customFormat="1">
      <c r="A182" s="13"/>
      <c r="B182" s="194"/>
      <c r="C182" s="13"/>
      <c r="D182" s="195" t="s">
        <v>264</v>
      </c>
      <c r="E182" s="196" t="s">
        <v>1</v>
      </c>
      <c r="F182" s="197" t="s">
        <v>4018</v>
      </c>
      <c r="G182" s="13"/>
      <c r="H182" s="196" t="s">
        <v>1</v>
      </c>
      <c r="I182" s="198"/>
      <c r="J182" s="13"/>
      <c r="K182" s="13"/>
      <c r="L182" s="194"/>
      <c r="M182" s="199"/>
      <c r="N182" s="200"/>
      <c r="O182" s="200"/>
      <c r="P182" s="200"/>
      <c r="Q182" s="200"/>
      <c r="R182" s="200"/>
      <c r="S182" s="200"/>
      <c r="T182" s="201"/>
      <c r="U182" s="13"/>
      <c r="V182" s="13"/>
      <c r="W182" s="13"/>
      <c r="X182" s="13"/>
      <c r="Y182" s="13"/>
      <c r="Z182" s="13"/>
      <c r="AA182" s="13"/>
      <c r="AB182" s="13"/>
      <c r="AC182" s="13"/>
      <c r="AD182" s="13"/>
      <c r="AE182" s="13"/>
      <c r="AT182" s="196" t="s">
        <v>264</v>
      </c>
      <c r="AU182" s="196" t="s">
        <v>93</v>
      </c>
      <c r="AV182" s="13" t="s">
        <v>82</v>
      </c>
      <c r="AW182" s="13" t="s">
        <v>32</v>
      </c>
      <c r="AX182" s="13" t="s">
        <v>75</v>
      </c>
      <c r="AY182" s="196" t="s">
        <v>253</v>
      </c>
    </row>
    <row r="183" s="14" customFormat="1">
      <c r="A183" s="14"/>
      <c r="B183" s="202"/>
      <c r="C183" s="14"/>
      <c r="D183" s="195" t="s">
        <v>264</v>
      </c>
      <c r="E183" s="203" t="s">
        <v>1</v>
      </c>
      <c r="F183" s="204" t="s">
        <v>4019</v>
      </c>
      <c r="G183" s="14"/>
      <c r="H183" s="205">
        <v>101.98</v>
      </c>
      <c r="I183" s="206"/>
      <c r="J183" s="14"/>
      <c r="K183" s="14"/>
      <c r="L183" s="202"/>
      <c r="M183" s="207"/>
      <c r="N183" s="208"/>
      <c r="O183" s="208"/>
      <c r="P183" s="208"/>
      <c r="Q183" s="208"/>
      <c r="R183" s="208"/>
      <c r="S183" s="208"/>
      <c r="T183" s="209"/>
      <c r="U183" s="14"/>
      <c r="V183" s="14"/>
      <c r="W183" s="14"/>
      <c r="X183" s="14"/>
      <c r="Y183" s="14"/>
      <c r="Z183" s="14"/>
      <c r="AA183" s="14"/>
      <c r="AB183" s="14"/>
      <c r="AC183" s="14"/>
      <c r="AD183" s="14"/>
      <c r="AE183" s="14"/>
      <c r="AT183" s="203" t="s">
        <v>264</v>
      </c>
      <c r="AU183" s="203" t="s">
        <v>93</v>
      </c>
      <c r="AV183" s="14" t="s">
        <v>85</v>
      </c>
      <c r="AW183" s="14" t="s">
        <v>32</v>
      </c>
      <c r="AX183" s="14" t="s">
        <v>75</v>
      </c>
      <c r="AY183" s="203" t="s">
        <v>253</v>
      </c>
    </row>
    <row r="184" s="13" customFormat="1">
      <c r="A184" s="13"/>
      <c r="B184" s="194"/>
      <c r="C184" s="13"/>
      <c r="D184" s="195" t="s">
        <v>264</v>
      </c>
      <c r="E184" s="196" t="s">
        <v>1</v>
      </c>
      <c r="F184" s="197" t="s">
        <v>4010</v>
      </c>
      <c r="G184" s="13"/>
      <c r="H184" s="196" t="s">
        <v>1</v>
      </c>
      <c r="I184" s="198"/>
      <c r="J184" s="13"/>
      <c r="K184" s="13"/>
      <c r="L184" s="194"/>
      <c r="M184" s="199"/>
      <c r="N184" s="200"/>
      <c r="O184" s="200"/>
      <c r="P184" s="200"/>
      <c r="Q184" s="200"/>
      <c r="R184" s="200"/>
      <c r="S184" s="200"/>
      <c r="T184" s="201"/>
      <c r="U184" s="13"/>
      <c r="V184" s="13"/>
      <c r="W184" s="13"/>
      <c r="X184" s="13"/>
      <c r="Y184" s="13"/>
      <c r="Z184" s="13"/>
      <c r="AA184" s="13"/>
      <c r="AB184" s="13"/>
      <c r="AC184" s="13"/>
      <c r="AD184" s="13"/>
      <c r="AE184" s="13"/>
      <c r="AT184" s="196" t="s">
        <v>264</v>
      </c>
      <c r="AU184" s="196" t="s">
        <v>93</v>
      </c>
      <c r="AV184" s="13" t="s">
        <v>82</v>
      </c>
      <c r="AW184" s="13" t="s">
        <v>32</v>
      </c>
      <c r="AX184" s="13" t="s">
        <v>75</v>
      </c>
      <c r="AY184" s="196" t="s">
        <v>253</v>
      </c>
    </row>
    <row r="185" s="14" customFormat="1">
      <c r="A185" s="14"/>
      <c r="B185" s="202"/>
      <c r="C185" s="14"/>
      <c r="D185" s="195" t="s">
        <v>264</v>
      </c>
      <c r="E185" s="203" t="s">
        <v>1</v>
      </c>
      <c r="F185" s="204" t="s">
        <v>4011</v>
      </c>
      <c r="G185" s="14"/>
      <c r="H185" s="205">
        <v>40.5</v>
      </c>
      <c r="I185" s="206"/>
      <c r="J185" s="14"/>
      <c r="K185" s="14"/>
      <c r="L185" s="202"/>
      <c r="M185" s="207"/>
      <c r="N185" s="208"/>
      <c r="O185" s="208"/>
      <c r="P185" s="208"/>
      <c r="Q185" s="208"/>
      <c r="R185" s="208"/>
      <c r="S185" s="208"/>
      <c r="T185" s="209"/>
      <c r="U185" s="14"/>
      <c r="V185" s="14"/>
      <c r="W185" s="14"/>
      <c r="X185" s="14"/>
      <c r="Y185" s="14"/>
      <c r="Z185" s="14"/>
      <c r="AA185" s="14"/>
      <c r="AB185" s="14"/>
      <c r="AC185" s="14"/>
      <c r="AD185" s="14"/>
      <c r="AE185" s="14"/>
      <c r="AT185" s="203" t="s">
        <v>264</v>
      </c>
      <c r="AU185" s="203" t="s">
        <v>93</v>
      </c>
      <c r="AV185" s="14" t="s">
        <v>85</v>
      </c>
      <c r="AW185" s="14" t="s">
        <v>32</v>
      </c>
      <c r="AX185" s="14" t="s">
        <v>75</v>
      </c>
      <c r="AY185" s="203" t="s">
        <v>253</v>
      </c>
    </row>
    <row r="186" s="13" customFormat="1">
      <c r="A186" s="13"/>
      <c r="B186" s="194"/>
      <c r="C186" s="13"/>
      <c r="D186" s="195" t="s">
        <v>264</v>
      </c>
      <c r="E186" s="196" t="s">
        <v>1</v>
      </c>
      <c r="F186" s="197" t="s">
        <v>4023</v>
      </c>
      <c r="G186" s="13"/>
      <c r="H186" s="196" t="s">
        <v>1</v>
      </c>
      <c r="I186" s="198"/>
      <c r="J186" s="13"/>
      <c r="K186" s="13"/>
      <c r="L186" s="194"/>
      <c r="M186" s="199"/>
      <c r="N186" s="200"/>
      <c r="O186" s="200"/>
      <c r="P186" s="200"/>
      <c r="Q186" s="200"/>
      <c r="R186" s="200"/>
      <c r="S186" s="200"/>
      <c r="T186" s="201"/>
      <c r="U186" s="13"/>
      <c r="V186" s="13"/>
      <c r="W186" s="13"/>
      <c r="X186" s="13"/>
      <c r="Y186" s="13"/>
      <c r="Z186" s="13"/>
      <c r="AA186" s="13"/>
      <c r="AB186" s="13"/>
      <c r="AC186" s="13"/>
      <c r="AD186" s="13"/>
      <c r="AE186" s="13"/>
      <c r="AT186" s="196" t="s">
        <v>264</v>
      </c>
      <c r="AU186" s="196" t="s">
        <v>93</v>
      </c>
      <c r="AV186" s="13" t="s">
        <v>82</v>
      </c>
      <c r="AW186" s="13" t="s">
        <v>32</v>
      </c>
      <c r="AX186" s="13" t="s">
        <v>75</v>
      </c>
      <c r="AY186" s="196" t="s">
        <v>253</v>
      </c>
    </row>
    <row r="187" s="14" customFormat="1">
      <c r="A187" s="14"/>
      <c r="B187" s="202"/>
      <c r="C187" s="14"/>
      <c r="D187" s="195" t="s">
        <v>264</v>
      </c>
      <c r="E187" s="203" t="s">
        <v>1</v>
      </c>
      <c r="F187" s="204" t="s">
        <v>82</v>
      </c>
      <c r="G187" s="14"/>
      <c r="H187" s="205">
        <v>1</v>
      </c>
      <c r="I187" s="206"/>
      <c r="J187" s="14"/>
      <c r="K187" s="14"/>
      <c r="L187" s="202"/>
      <c r="M187" s="207"/>
      <c r="N187" s="208"/>
      <c r="O187" s="208"/>
      <c r="P187" s="208"/>
      <c r="Q187" s="208"/>
      <c r="R187" s="208"/>
      <c r="S187" s="208"/>
      <c r="T187" s="209"/>
      <c r="U187" s="14"/>
      <c r="V187" s="14"/>
      <c r="W187" s="14"/>
      <c r="X187" s="14"/>
      <c r="Y187" s="14"/>
      <c r="Z187" s="14"/>
      <c r="AA187" s="14"/>
      <c r="AB187" s="14"/>
      <c r="AC187" s="14"/>
      <c r="AD187" s="14"/>
      <c r="AE187" s="14"/>
      <c r="AT187" s="203" t="s">
        <v>264</v>
      </c>
      <c r="AU187" s="203" t="s">
        <v>93</v>
      </c>
      <c r="AV187" s="14" t="s">
        <v>85</v>
      </c>
      <c r="AW187" s="14" t="s">
        <v>32</v>
      </c>
      <c r="AX187" s="14" t="s">
        <v>75</v>
      </c>
      <c r="AY187" s="203" t="s">
        <v>253</v>
      </c>
    </row>
    <row r="188" s="15" customFormat="1">
      <c r="A188" s="15"/>
      <c r="B188" s="210"/>
      <c r="C188" s="15"/>
      <c r="D188" s="195" t="s">
        <v>264</v>
      </c>
      <c r="E188" s="211" t="s">
        <v>1</v>
      </c>
      <c r="F188" s="212" t="s">
        <v>268</v>
      </c>
      <c r="G188" s="15"/>
      <c r="H188" s="213">
        <v>263.75999999999999</v>
      </c>
      <c r="I188" s="214"/>
      <c r="J188" s="15"/>
      <c r="K188" s="15"/>
      <c r="L188" s="210"/>
      <c r="M188" s="215"/>
      <c r="N188" s="216"/>
      <c r="O188" s="216"/>
      <c r="P188" s="216"/>
      <c r="Q188" s="216"/>
      <c r="R188" s="216"/>
      <c r="S188" s="216"/>
      <c r="T188" s="217"/>
      <c r="U188" s="15"/>
      <c r="V188" s="15"/>
      <c r="W188" s="15"/>
      <c r="X188" s="15"/>
      <c r="Y188" s="15"/>
      <c r="Z188" s="15"/>
      <c r="AA188" s="15"/>
      <c r="AB188" s="15"/>
      <c r="AC188" s="15"/>
      <c r="AD188" s="15"/>
      <c r="AE188" s="15"/>
      <c r="AT188" s="211" t="s">
        <v>264</v>
      </c>
      <c r="AU188" s="211" t="s">
        <v>93</v>
      </c>
      <c r="AV188" s="15" t="s">
        <v>109</v>
      </c>
      <c r="AW188" s="15" t="s">
        <v>32</v>
      </c>
      <c r="AX188" s="15" t="s">
        <v>82</v>
      </c>
      <c r="AY188" s="211" t="s">
        <v>253</v>
      </c>
    </row>
    <row r="189" s="12" customFormat="1" ht="22.8" customHeight="1">
      <c r="A189" s="12"/>
      <c r="B189" s="167"/>
      <c r="C189" s="12"/>
      <c r="D189" s="168" t="s">
        <v>74</v>
      </c>
      <c r="E189" s="178" t="s">
        <v>303</v>
      </c>
      <c r="F189" s="178" t="s">
        <v>304</v>
      </c>
      <c r="G189" s="12"/>
      <c r="H189" s="12"/>
      <c r="I189" s="170"/>
      <c r="J189" s="179">
        <f>BK189</f>
        <v>0</v>
      </c>
      <c r="K189" s="12"/>
      <c r="L189" s="167"/>
      <c r="M189" s="172"/>
      <c r="N189" s="173"/>
      <c r="O189" s="173"/>
      <c r="P189" s="174">
        <f>SUM(P190:P194)</f>
        <v>0</v>
      </c>
      <c r="Q189" s="173"/>
      <c r="R189" s="174">
        <f>SUM(R190:R194)</f>
        <v>0.046688799999999996</v>
      </c>
      <c r="S189" s="173"/>
      <c r="T189" s="175">
        <f>SUM(T190:T194)</f>
        <v>0</v>
      </c>
      <c r="U189" s="12"/>
      <c r="V189" s="12"/>
      <c r="W189" s="12"/>
      <c r="X189" s="12"/>
      <c r="Y189" s="12"/>
      <c r="Z189" s="12"/>
      <c r="AA189" s="12"/>
      <c r="AB189" s="12"/>
      <c r="AC189" s="12"/>
      <c r="AD189" s="12"/>
      <c r="AE189" s="12"/>
      <c r="AR189" s="168" t="s">
        <v>82</v>
      </c>
      <c r="AT189" s="176" t="s">
        <v>74</v>
      </c>
      <c r="AU189" s="176" t="s">
        <v>82</v>
      </c>
      <c r="AY189" s="168" t="s">
        <v>253</v>
      </c>
      <c r="BK189" s="177">
        <f>SUM(BK190:BK194)</f>
        <v>0</v>
      </c>
    </row>
    <row r="190" s="2" customFormat="1" ht="33" customHeight="1">
      <c r="A190" s="38"/>
      <c r="B190" s="180"/>
      <c r="C190" s="181" t="s">
        <v>305</v>
      </c>
      <c r="D190" s="181" t="s">
        <v>258</v>
      </c>
      <c r="E190" s="182" t="s">
        <v>306</v>
      </c>
      <c r="F190" s="183" t="s">
        <v>307</v>
      </c>
      <c r="G190" s="184" t="s">
        <v>279</v>
      </c>
      <c r="H190" s="185">
        <v>263.75999999999999</v>
      </c>
      <c r="I190" s="186"/>
      <c r="J190" s="187">
        <f>ROUND(I190*H190,2)</f>
        <v>0</v>
      </c>
      <c r="K190" s="183" t="s">
        <v>262</v>
      </c>
      <c r="L190" s="39"/>
      <c r="M190" s="188" t="s">
        <v>1</v>
      </c>
      <c r="N190" s="189" t="s">
        <v>40</v>
      </c>
      <c r="O190" s="77"/>
      <c r="P190" s="190">
        <f>O190*H190</f>
        <v>0</v>
      </c>
      <c r="Q190" s="190">
        <v>0.00012999999999999999</v>
      </c>
      <c r="R190" s="190">
        <f>Q190*H190</f>
        <v>0.034288799999999994</v>
      </c>
      <c r="S190" s="190">
        <v>0</v>
      </c>
      <c r="T190" s="191">
        <f>S190*H190</f>
        <v>0</v>
      </c>
      <c r="U190" s="38"/>
      <c r="V190" s="38"/>
      <c r="W190" s="38"/>
      <c r="X190" s="38"/>
      <c r="Y190" s="38"/>
      <c r="Z190" s="38"/>
      <c r="AA190" s="38"/>
      <c r="AB190" s="38"/>
      <c r="AC190" s="38"/>
      <c r="AD190" s="38"/>
      <c r="AE190" s="38"/>
      <c r="AR190" s="192" t="s">
        <v>109</v>
      </c>
      <c r="AT190" s="192" t="s">
        <v>258</v>
      </c>
      <c r="AU190" s="192" t="s">
        <v>85</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4032</v>
      </c>
    </row>
    <row r="191" s="14" customFormat="1">
      <c r="A191" s="14"/>
      <c r="B191" s="202"/>
      <c r="C191" s="14"/>
      <c r="D191" s="195" t="s">
        <v>264</v>
      </c>
      <c r="E191" s="203" t="s">
        <v>1</v>
      </c>
      <c r="F191" s="204" t="s">
        <v>4033</v>
      </c>
      <c r="G191" s="14"/>
      <c r="H191" s="205">
        <v>263.75999999999999</v>
      </c>
      <c r="I191" s="206"/>
      <c r="J191" s="14"/>
      <c r="K191" s="14"/>
      <c r="L191" s="202"/>
      <c r="M191" s="207"/>
      <c r="N191" s="208"/>
      <c r="O191" s="208"/>
      <c r="P191" s="208"/>
      <c r="Q191" s="208"/>
      <c r="R191" s="208"/>
      <c r="S191" s="208"/>
      <c r="T191" s="209"/>
      <c r="U191" s="14"/>
      <c r="V191" s="14"/>
      <c r="W191" s="14"/>
      <c r="X191" s="14"/>
      <c r="Y191" s="14"/>
      <c r="Z191" s="14"/>
      <c r="AA191" s="14"/>
      <c r="AB191" s="14"/>
      <c r="AC191" s="14"/>
      <c r="AD191" s="14"/>
      <c r="AE191" s="14"/>
      <c r="AT191" s="203" t="s">
        <v>264</v>
      </c>
      <c r="AU191" s="203" t="s">
        <v>85</v>
      </c>
      <c r="AV191" s="14" t="s">
        <v>85</v>
      </c>
      <c r="AW191" s="14" t="s">
        <v>32</v>
      </c>
      <c r="AX191" s="14" t="s">
        <v>75</v>
      </c>
      <c r="AY191" s="203" t="s">
        <v>253</v>
      </c>
    </row>
    <row r="192" s="15" customFormat="1">
      <c r="A192" s="15"/>
      <c r="B192" s="210"/>
      <c r="C192" s="15"/>
      <c r="D192" s="195" t="s">
        <v>264</v>
      </c>
      <c r="E192" s="211" t="s">
        <v>1</v>
      </c>
      <c r="F192" s="212" t="s">
        <v>268</v>
      </c>
      <c r="G192" s="15"/>
      <c r="H192" s="213">
        <v>263.75999999999999</v>
      </c>
      <c r="I192" s="214"/>
      <c r="J192" s="15"/>
      <c r="K192" s="15"/>
      <c r="L192" s="210"/>
      <c r="M192" s="215"/>
      <c r="N192" s="216"/>
      <c r="O192" s="216"/>
      <c r="P192" s="216"/>
      <c r="Q192" s="216"/>
      <c r="R192" s="216"/>
      <c r="S192" s="216"/>
      <c r="T192" s="217"/>
      <c r="U192" s="15"/>
      <c r="V192" s="15"/>
      <c r="W192" s="15"/>
      <c r="X192" s="15"/>
      <c r="Y192" s="15"/>
      <c r="Z192" s="15"/>
      <c r="AA192" s="15"/>
      <c r="AB192" s="15"/>
      <c r="AC192" s="15"/>
      <c r="AD192" s="15"/>
      <c r="AE192" s="15"/>
      <c r="AT192" s="211" t="s">
        <v>264</v>
      </c>
      <c r="AU192" s="211" t="s">
        <v>85</v>
      </c>
      <c r="AV192" s="15" t="s">
        <v>109</v>
      </c>
      <c r="AW192" s="15" t="s">
        <v>32</v>
      </c>
      <c r="AX192" s="15" t="s">
        <v>82</v>
      </c>
      <c r="AY192" s="211" t="s">
        <v>253</v>
      </c>
    </row>
    <row r="193" s="2" customFormat="1" ht="24.15" customHeight="1">
      <c r="A193" s="38"/>
      <c r="B193" s="180"/>
      <c r="C193" s="181" t="s">
        <v>303</v>
      </c>
      <c r="D193" s="181" t="s">
        <v>258</v>
      </c>
      <c r="E193" s="182" t="s">
        <v>310</v>
      </c>
      <c r="F193" s="183" t="s">
        <v>311</v>
      </c>
      <c r="G193" s="184" t="s">
        <v>279</v>
      </c>
      <c r="H193" s="185">
        <v>310</v>
      </c>
      <c r="I193" s="186"/>
      <c r="J193" s="187">
        <f>ROUND(I193*H193,2)</f>
        <v>0</v>
      </c>
      <c r="K193" s="183" t="s">
        <v>262</v>
      </c>
      <c r="L193" s="39"/>
      <c r="M193" s="188" t="s">
        <v>1</v>
      </c>
      <c r="N193" s="189" t="s">
        <v>40</v>
      </c>
      <c r="O193" s="77"/>
      <c r="P193" s="190">
        <f>O193*H193</f>
        <v>0</v>
      </c>
      <c r="Q193" s="190">
        <v>4.0000000000000003E-05</v>
      </c>
      <c r="R193" s="190">
        <f>Q193*H193</f>
        <v>0.012400000000000001</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4034</v>
      </c>
    </row>
    <row r="194" s="2" customFormat="1" ht="24.15" customHeight="1">
      <c r="A194" s="38"/>
      <c r="B194" s="180"/>
      <c r="C194" s="181" t="s">
        <v>313</v>
      </c>
      <c r="D194" s="181" t="s">
        <v>258</v>
      </c>
      <c r="E194" s="182" t="s">
        <v>314</v>
      </c>
      <c r="F194" s="183" t="s">
        <v>315</v>
      </c>
      <c r="G194" s="184" t="s">
        <v>316</v>
      </c>
      <c r="H194" s="185">
        <v>50</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85</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4035</v>
      </c>
    </row>
    <row r="195" s="12" customFormat="1" ht="22.8" customHeight="1">
      <c r="A195" s="12"/>
      <c r="B195" s="167"/>
      <c r="C195" s="12"/>
      <c r="D195" s="168" t="s">
        <v>74</v>
      </c>
      <c r="E195" s="178" t="s">
        <v>318</v>
      </c>
      <c r="F195" s="178" t="s">
        <v>319</v>
      </c>
      <c r="G195" s="12"/>
      <c r="H195" s="12"/>
      <c r="I195" s="170"/>
      <c r="J195" s="179">
        <f>BK195</f>
        <v>0</v>
      </c>
      <c r="K195" s="12"/>
      <c r="L195" s="167"/>
      <c r="M195" s="172"/>
      <c r="N195" s="173"/>
      <c r="O195" s="173"/>
      <c r="P195" s="174">
        <f>SUM(P196:P197)</f>
        <v>0</v>
      </c>
      <c r="Q195" s="173"/>
      <c r="R195" s="174">
        <f>SUM(R196:R197)</f>
        <v>0</v>
      </c>
      <c r="S195" s="173"/>
      <c r="T195" s="175">
        <f>SUM(T196:T197)</f>
        <v>0</v>
      </c>
      <c r="U195" s="12"/>
      <c r="V195" s="12"/>
      <c r="W195" s="12"/>
      <c r="X195" s="12"/>
      <c r="Y195" s="12"/>
      <c r="Z195" s="12"/>
      <c r="AA195" s="12"/>
      <c r="AB195" s="12"/>
      <c r="AC195" s="12"/>
      <c r="AD195" s="12"/>
      <c r="AE195" s="12"/>
      <c r="AR195" s="168" t="s">
        <v>82</v>
      </c>
      <c r="AT195" s="176" t="s">
        <v>74</v>
      </c>
      <c r="AU195" s="176" t="s">
        <v>82</v>
      </c>
      <c r="AY195" s="168" t="s">
        <v>253</v>
      </c>
      <c r="BK195" s="177">
        <f>SUM(BK196:BK197)</f>
        <v>0</v>
      </c>
    </row>
    <row r="196" s="2" customFormat="1" ht="33" customHeight="1">
      <c r="A196" s="38"/>
      <c r="B196" s="180"/>
      <c r="C196" s="181" t="s">
        <v>320</v>
      </c>
      <c r="D196" s="181" t="s">
        <v>258</v>
      </c>
      <c r="E196" s="182" t="s">
        <v>321</v>
      </c>
      <c r="F196" s="183" t="s">
        <v>322</v>
      </c>
      <c r="G196" s="184" t="s">
        <v>274</v>
      </c>
      <c r="H196" s="185">
        <v>37.908999999999999</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4036</v>
      </c>
    </row>
    <row r="197" s="2" customFormat="1" ht="33" customHeight="1">
      <c r="A197" s="38"/>
      <c r="B197" s="180"/>
      <c r="C197" s="181" t="s">
        <v>324</v>
      </c>
      <c r="D197" s="181" t="s">
        <v>258</v>
      </c>
      <c r="E197" s="182" t="s">
        <v>325</v>
      </c>
      <c r="F197" s="183" t="s">
        <v>326</v>
      </c>
      <c r="G197" s="184" t="s">
        <v>274</v>
      </c>
      <c r="H197" s="185">
        <v>37.908999999999999</v>
      </c>
      <c r="I197" s="186"/>
      <c r="J197" s="187">
        <f>ROUND(I197*H197,2)</f>
        <v>0</v>
      </c>
      <c r="K197" s="183" t="s">
        <v>262</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4037</v>
      </c>
    </row>
    <row r="198" s="12" customFormat="1" ht="25.92" customHeight="1">
      <c r="A198" s="12"/>
      <c r="B198" s="167"/>
      <c r="C198" s="12"/>
      <c r="D198" s="168" t="s">
        <v>74</v>
      </c>
      <c r="E198" s="169" t="s">
        <v>328</v>
      </c>
      <c r="F198" s="169" t="s">
        <v>329</v>
      </c>
      <c r="G198" s="12"/>
      <c r="H198" s="12"/>
      <c r="I198" s="170"/>
      <c r="J198" s="171">
        <f>BK198</f>
        <v>0</v>
      </c>
      <c r="K198" s="12"/>
      <c r="L198" s="167"/>
      <c r="M198" s="172"/>
      <c r="N198" s="173"/>
      <c r="O198" s="173"/>
      <c r="P198" s="174">
        <f>P199+P208+P265+P340+P354+P362+P367+P395+P461+P483+P491</f>
        <v>0</v>
      </c>
      <c r="Q198" s="173"/>
      <c r="R198" s="174">
        <f>R199+R208+R265+R340+R354+R362+R367+R395+R461+R483+R491</f>
        <v>27.933634659999999</v>
      </c>
      <c r="S198" s="173"/>
      <c r="T198" s="175">
        <f>T199+T208+T265+T340+T354+T362+T367+T395+T461+T483+T491</f>
        <v>0</v>
      </c>
      <c r="U198" s="12"/>
      <c r="V198" s="12"/>
      <c r="W198" s="12"/>
      <c r="X198" s="12"/>
      <c r="Y198" s="12"/>
      <c r="Z198" s="12"/>
      <c r="AA198" s="12"/>
      <c r="AB198" s="12"/>
      <c r="AC198" s="12"/>
      <c r="AD198" s="12"/>
      <c r="AE198" s="12"/>
      <c r="AR198" s="168" t="s">
        <v>85</v>
      </c>
      <c r="AT198" s="176" t="s">
        <v>74</v>
      </c>
      <c r="AU198" s="176" t="s">
        <v>75</v>
      </c>
      <c r="AY198" s="168" t="s">
        <v>253</v>
      </c>
      <c r="BK198" s="177">
        <f>BK199+BK208+BK265+BK340+BK354+BK362+BK367+BK395+BK461+BK483+BK491</f>
        <v>0</v>
      </c>
    </row>
    <row r="199" s="12" customFormat="1" ht="22.8" customHeight="1">
      <c r="A199" s="12"/>
      <c r="B199" s="167"/>
      <c r="C199" s="12"/>
      <c r="D199" s="168" t="s">
        <v>74</v>
      </c>
      <c r="E199" s="178" t="s">
        <v>330</v>
      </c>
      <c r="F199" s="178" t="s">
        <v>331</v>
      </c>
      <c r="G199" s="12"/>
      <c r="H199" s="12"/>
      <c r="I199" s="170"/>
      <c r="J199" s="179">
        <f>BK199</f>
        <v>0</v>
      </c>
      <c r="K199" s="12"/>
      <c r="L199" s="167"/>
      <c r="M199" s="172"/>
      <c r="N199" s="173"/>
      <c r="O199" s="173"/>
      <c r="P199" s="174">
        <f>SUM(P200:P207)</f>
        <v>0</v>
      </c>
      <c r="Q199" s="173"/>
      <c r="R199" s="174">
        <f>SUM(R200:R207)</f>
        <v>0</v>
      </c>
      <c r="S199" s="173"/>
      <c r="T199" s="175">
        <f>SUM(T200:T207)</f>
        <v>0</v>
      </c>
      <c r="U199" s="12"/>
      <c r="V199" s="12"/>
      <c r="W199" s="12"/>
      <c r="X199" s="12"/>
      <c r="Y199" s="12"/>
      <c r="Z199" s="12"/>
      <c r="AA199" s="12"/>
      <c r="AB199" s="12"/>
      <c r="AC199" s="12"/>
      <c r="AD199" s="12"/>
      <c r="AE199" s="12"/>
      <c r="AR199" s="168" t="s">
        <v>85</v>
      </c>
      <c r="AT199" s="176" t="s">
        <v>74</v>
      </c>
      <c r="AU199" s="176" t="s">
        <v>82</v>
      </c>
      <c r="AY199" s="168" t="s">
        <v>253</v>
      </c>
      <c r="BK199" s="177">
        <f>SUM(BK200:BK207)</f>
        <v>0</v>
      </c>
    </row>
    <row r="200" s="2" customFormat="1" ht="37.8" customHeight="1">
      <c r="A200" s="38"/>
      <c r="B200" s="180"/>
      <c r="C200" s="181" t="s">
        <v>332</v>
      </c>
      <c r="D200" s="181" t="s">
        <v>258</v>
      </c>
      <c r="E200" s="182" t="s">
        <v>333</v>
      </c>
      <c r="F200" s="183" t="s">
        <v>334</v>
      </c>
      <c r="G200" s="184" t="s">
        <v>279</v>
      </c>
      <c r="H200" s="185">
        <v>44.189999999999998</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4038</v>
      </c>
    </row>
    <row r="201" s="13" customFormat="1">
      <c r="A201" s="13"/>
      <c r="B201" s="194"/>
      <c r="C201" s="13"/>
      <c r="D201" s="195" t="s">
        <v>264</v>
      </c>
      <c r="E201" s="196" t="s">
        <v>1</v>
      </c>
      <c r="F201" s="197" t="s">
        <v>265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3" customFormat="1">
      <c r="A202" s="13"/>
      <c r="B202" s="194"/>
      <c r="C202" s="13"/>
      <c r="D202" s="195" t="s">
        <v>264</v>
      </c>
      <c r="E202" s="196" t="s">
        <v>1</v>
      </c>
      <c r="F202" s="197" t="s">
        <v>4039</v>
      </c>
      <c r="G202" s="13"/>
      <c r="H202" s="196" t="s">
        <v>1</v>
      </c>
      <c r="I202" s="198"/>
      <c r="J202" s="13"/>
      <c r="K202" s="13"/>
      <c r="L202" s="194"/>
      <c r="M202" s="199"/>
      <c r="N202" s="200"/>
      <c r="O202" s="200"/>
      <c r="P202" s="200"/>
      <c r="Q202" s="200"/>
      <c r="R202" s="200"/>
      <c r="S202" s="200"/>
      <c r="T202" s="201"/>
      <c r="U202" s="13"/>
      <c r="V202" s="13"/>
      <c r="W202" s="13"/>
      <c r="X202" s="13"/>
      <c r="Y202" s="13"/>
      <c r="Z202" s="13"/>
      <c r="AA202" s="13"/>
      <c r="AB202" s="13"/>
      <c r="AC202" s="13"/>
      <c r="AD202" s="13"/>
      <c r="AE202" s="13"/>
      <c r="AT202" s="196" t="s">
        <v>264</v>
      </c>
      <c r="AU202" s="196" t="s">
        <v>85</v>
      </c>
      <c r="AV202" s="13" t="s">
        <v>82</v>
      </c>
      <c r="AW202" s="13" t="s">
        <v>32</v>
      </c>
      <c r="AX202" s="13" t="s">
        <v>75</v>
      </c>
      <c r="AY202" s="196" t="s">
        <v>253</v>
      </c>
    </row>
    <row r="203" s="13" customFormat="1">
      <c r="A203" s="13"/>
      <c r="B203" s="194"/>
      <c r="C203" s="13"/>
      <c r="D203" s="195" t="s">
        <v>264</v>
      </c>
      <c r="E203" s="196" t="s">
        <v>1</v>
      </c>
      <c r="F203" s="197" t="s">
        <v>4040</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4" customFormat="1">
      <c r="A204" s="14"/>
      <c r="B204" s="202"/>
      <c r="C204" s="14"/>
      <c r="D204" s="195" t="s">
        <v>264</v>
      </c>
      <c r="E204" s="203" t="s">
        <v>1</v>
      </c>
      <c r="F204" s="204" t="s">
        <v>4011</v>
      </c>
      <c r="G204" s="14"/>
      <c r="H204" s="205">
        <v>40.5</v>
      </c>
      <c r="I204" s="206"/>
      <c r="J204" s="14"/>
      <c r="K204" s="14"/>
      <c r="L204" s="202"/>
      <c r="M204" s="207"/>
      <c r="N204" s="208"/>
      <c r="O204" s="208"/>
      <c r="P204" s="208"/>
      <c r="Q204" s="208"/>
      <c r="R204" s="208"/>
      <c r="S204" s="208"/>
      <c r="T204" s="209"/>
      <c r="U204" s="14"/>
      <c r="V204" s="14"/>
      <c r="W204" s="14"/>
      <c r="X204" s="14"/>
      <c r="Y204" s="14"/>
      <c r="Z204" s="14"/>
      <c r="AA204" s="14"/>
      <c r="AB204" s="14"/>
      <c r="AC204" s="14"/>
      <c r="AD204" s="14"/>
      <c r="AE204" s="14"/>
      <c r="AT204" s="203" t="s">
        <v>264</v>
      </c>
      <c r="AU204" s="203" t="s">
        <v>85</v>
      </c>
      <c r="AV204" s="14" t="s">
        <v>85</v>
      </c>
      <c r="AW204" s="14" t="s">
        <v>32</v>
      </c>
      <c r="AX204" s="14" t="s">
        <v>75</v>
      </c>
      <c r="AY204" s="203" t="s">
        <v>253</v>
      </c>
    </row>
    <row r="205" s="13" customFormat="1">
      <c r="A205" s="13"/>
      <c r="B205" s="194"/>
      <c r="C205" s="13"/>
      <c r="D205" s="195" t="s">
        <v>264</v>
      </c>
      <c r="E205" s="196" t="s">
        <v>1</v>
      </c>
      <c r="F205" s="197" t="s">
        <v>4041</v>
      </c>
      <c r="G205" s="13"/>
      <c r="H205" s="196" t="s">
        <v>1</v>
      </c>
      <c r="I205" s="198"/>
      <c r="J205" s="13"/>
      <c r="K205" s="13"/>
      <c r="L205" s="194"/>
      <c r="M205" s="199"/>
      <c r="N205" s="200"/>
      <c r="O205" s="200"/>
      <c r="P205" s="200"/>
      <c r="Q205" s="200"/>
      <c r="R205" s="200"/>
      <c r="S205" s="200"/>
      <c r="T205" s="201"/>
      <c r="U205" s="13"/>
      <c r="V205" s="13"/>
      <c r="W205" s="13"/>
      <c r="X205" s="13"/>
      <c r="Y205" s="13"/>
      <c r="Z205" s="13"/>
      <c r="AA205" s="13"/>
      <c r="AB205" s="13"/>
      <c r="AC205" s="13"/>
      <c r="AD205" s="13"/>
      <c r="AE205" s="13"/>
      <c r="AT205" s="196" t="s">
        <v>264</v>
      </c>
      <c r="AU205" s="196" t="s">
        <v>85</v>
      </c>
      <c r="AV205" s="13" t="s">
        <v>82</v>
      </c>
      <c r="AW205" s="13" t="s">
        <v>32</v>
      </c>
      <c r="AX205" s="13" t="s">
        <v>75</v>
      </c>
      <c r="AY205" s="196" t="s">
        <v>253</v>
      </c>
    </row>
    <row r="206" s="14" customFormat="1">
      <c r="A206" s="14"/>
      <c r="B206" s="202"/>
      <c r="C206" s="14"/>
      <c r="D206" s="195" t="s">
        <v>264</v>
      </c>
      <c r="E206" s="203" t="s">
        <v>1</v>
      </c>
      <c r="F206" s="204" t="s">
        <v>4042</v>
      </c>
      <c r="G206" s="14"/>
      <c r="H206" s="205">
        <v>3.6899999999999999</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44.189999999999998</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SUM(P209:P264)</f>
        <v>0</v>
      </c>
      <c r="Q208" s="173"/>
      <c r="R208" s="174">
        <f>SUM(R209:R264)</f>
        <v>1.0295141000000001</v>
      </c>
      <c r="S208" s="173"/>
      <c r="T208" s="175">
        <f>SUM(T209:T264)</f>
        <v>0</v>
      </c>
      <c r="U208" s="12"/>
      <c r="V208" s="12"/>
      <c r="W208" s="12"/>
      <c r="X208" s="12"/>
      <c r="Y208" s="12"/>
      <c r="Z208" s="12"/>
      <c r="AA208" s="12"/>
      <c r="AB208" s="12"/>
      <c r="AC208" s="12"/>
      <c r="AD208" s="12"/>
      <c r="AE208" s="12"/>
      <c r="AR208" s="168" t="s">
        <v>85</v>
      </c>
      <c r="AT208" s="176" t="s">
        <v>74</v>
      </c>
      <c r="AU208" s="176" t="s">
        <v>82</v>
      </c>
      <c r="AY208" s="168" t="s">
        <v>253</v>
      </c>
      <c r="BK208" s="177">
        <f>SUM(BK209:BK264)</f>
        <v>0</v>
      </c>
    </row>
    <row r="209" s="2" customFormat="1" ht="24.15" customHeight="1">
      <c r="A209" s="38"/>
      <c r="B209" s="180"/>
      <c r="C209" s="181" t="s">
        <v>342</v>
      </c>
      <c r="D209" s="181" t="s">
        <v>258</v>
      </c>
      <c r="E209" s="182" t="s">
        <v>343</v>
      </c>
      <c r="F209" s="183" t="s">
        <v>344</v>
      </c>
      <c r="G209" s="184" t="s">
        <v>279</v>
      </c>
      <c r="H209" s="185">
        <v>263.75999999999999</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4043</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4013</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4014</v>
      </c>
      <c r="G212" s="14"/>
      <c r="H212" s="205">
        <v>71.480000000000004</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4015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4016</v>
      </c>
      <c r="G214" s="14"/>
      <c r="H214" s="205">
        <v>48.799999999999997</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4018</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4019</v>
      </c>
      <c r="G216" s="14"/>
      <c r="H216" s="205">
        <v>101.98</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4010</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4011</v>
      </c>
      <c r="G218" s="14"/>
      <c r="H218" s="205">
        <v>40.5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4023</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82</v>
      </c>
      <c r="G220" s="14"/>
      <c r="H220" s="205">
        <v>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263.75999999999999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33" customHeight="1">
      <c r="A222" s="38"/>
      <c r="B222" s="180"/>
      <c r="C222" s="218" t="s">
        <v>8</v>
      </c>
      <c r="D222" s="218" t="s">
        <v>346</v>
      </c>
      <c r="E222" s="219" t="s">
        <v>353</v>
      </c>
      <c r="F222" s="220" t="s">
        <v>354</v>
      </c>
      <c r="G222" s="221" t="s">
        <v>279</v>
      </c>
      <c r="H222" s="222">
        <v>42.524999999999999</v>
      </c>
      <c r="I222" s="223"/>
      <c r="J222" s="224">
        <f>ROUND(I222*H222,2)</f>
        <v>0</v>
      </c>
      <c r="K222" s="220" t="s">
        <v>262</v>
      </c>
      <c r="L222" s="225"/>
      <c r="M222" s="226" t="s">
        <v>1</v>
      </c>
      <c r="N222" s="227" t="s">
        <v>40</v>
      </c>
      <c r="O222" s="77"/>
      <c r="P222" s="190">
        <f>O222*H222</f>
        <v>0</v>
      </c>
      <c r="Q222" s="190">
        <v>0.0044999999999999997</v>
      </c>
      <c r="R222" s="190">
        <f>Q222*H222</f>
        <v>0.19136249999999999</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4044</v>
      </c>
    </row>
    <row r="223" s="13" customFormat="1">
      <c r="A223" s="13"/>
      <c r="B223" s="194"/>
      <c r="C223" s="13"/>
      <c r="D223" s="195" t="s">
        <v>264</v>
      </c>
      <c r="E223" s="196" t="s">
        <v>1</v>
      </c>
      <c r="F223" s="197" t="s">
        <v>265</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4010</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4011</v>
      </c>
      <c r="G225" s="14"/>
      <c r="H225" s="205">
        <v>40.5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40.5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4045</v>
      </c>
      <c r="G227" s="14"/>
      <c r="H227" s="205">
        <v>42.524999999999999</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24.15" customHeight="1">
      <c r="A228" s="38"/>
      <c r="B228" s="180"/>
      <c r="C228" s="218" t="s">
        <v>335</v>
      </c>
      <c r="D228" s="218" t="s">
        <v>346</v>
      </c>
      <c r="E228" s="219" t="s">
        <v>4046</v>
      </c>
      <c r="F228" s="220" t="s">
        <v>4047</v>
      </c>
      <c r="G228" s="221" t="s">
        <v>261</v>
      </c>
      <c r="H228" s="222">
        <v>12.734</v>
      </c>
      <c r="I228" s="223"/>
      <c r="J228" s="224">
        <f>ROUND(I228*H228,2)</f>
        <v>0</v>
      </c>
      <c r="K228" s="220" t="s">
        <v>262</v>
      </c>
      <c r="L228" s="225"/>
      <c r="M228" s="226" t="s">
        <v>1</v>
      </c>
      <c r="N228" s="227" t="s">
        <v>40</v>
      </c>
      <c r="O228" s="77"/>
      <c r="P228" s="190">
        <f>O228*H228</f>
        <v>0</v>
      </c>
      <c r="Q228" s="190">
        <v>0.029999999999999999</v>
      </c>
      <c r="R228" s="190">
        <f>Q228*H228</f>
        <v>0.38201999999999997</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4048</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4013</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4049</v>
      </c>
      <c r="G231" s="14"/>
      <c r="H231" s="205">
        <v>7.1479999999999997</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4015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4050</v>
      </c>
      <c r="G233" s="14"/>
      <c r="H233" s="205">
        <v>4.8799999999999999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4023</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4051</v>
      </c>
      <c r="G235" s="14"/>
      <c r="H235" s="205">
        <v>0.10000000000000001</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5" customFormat="1">
      <c r="A236" s="15"/>
      <c r="B236" s="210"/>
      <c r="C236" s="15"/>
      <c r="D236" s="195" t="s">
        <v>264</v>
      </c>
      <c r="E236" s="211" t="s">
        <v>1</v>
      </c>
      <c r="F236" s="212" t="s">
        <v>268</v>
      </c>
      <c r="G236" s="15"/>
      <c r="H236" s="213">
        <v>12.127999999999998</v>
      </c>
      <c r="I236" s="214"/>
      <c r="J236" s="15"/>
      <c r="K236" s="15"/>
      <c r="L236" s="210"/>
      <c r="M236" s="215"/>
      <c r="N236" s="216"/>
      <c r="O236" s="216"/>
      <c r="P236" s="216"/>
      <c r="Q236" s="216"/>
      <c r="R236" s="216"/>
      <c r="S236" s="216"/>
      <c r="T236" s="217"/>
      <c r="U236" s="15"/>
      <c r="V236" s="15"/>
      <c r="W236" s="15"/>
      <c r="X236" s="15"/>
      <c r="Y236" s="15"/>
      <c r="Z236" s="15"/>
      <c r="AA236" s="15"/>
      <c r="AB236" s="15"/>
      <c r="AC236" s="15"/>
      <c r="AD236" s="15"/>
      <c r="AE236" s="15"/>
      <c r="AT236" s="211" t="s">
        <v>264</v>
      </c>
      <c r="AU236" s="211" t="s">
        <v>85</v>
      </c>
      <c r="AV236" s="15" t="s">
        <v>109</v>
      </c>
      <c r="AW236" s="15" t="s">
        <v>32</v>
      </c>
      <c r="AX236" s="15" t="s">
        <v>82</v>
      </c>
      <c r="AY236" s="211" t="s">
        <v>253</v>
      </c>
    </row>
    <row r="237" s="14" customFormat="1">
      <c r="A237" s="14"/>
      <c r="B237" s="202"/>
      <c r="C237" s="14"/>
      <c r="D237" s="195" t="s">
        <v>264</v>
      </c>
      <c r="E237" s="14"/>
      <c r="F237" s="204" t="s">
        <v>4052</v>
      </c>
      <c r="G237" s="14"/>
      <c r="H237" s="205">
        <v>12.734</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v>
      </c>
      <c r="AX237" s="14" t="s">
        <v>82</v>
      </c>
      <c r="AY237" s="203" t="s">
        <v>253</v>
      </c>
    </row>
    <row r="238" s="2" customFormat="1" ht="24.15" customHeight="1">
      <c r="A238" s="38"/>
      <c r="B238" s="180"/>
      <c r="C238" s="218" t="s">
        <v>357</v>
      </c>
      <c r="D238" s="218" t="s">
        <v>346</v>
      </c>
      <c r="E238" s="219" t="s">
        <v>4053</v>
      </c>
      <c r="F238" s="220" t="s">
        <v>4054</v>
      </c>
      <c r="G238" s="221" t="s">
        <v>261</v>
      </c>
      <c r="H238" s="222">
        <v>10.708</v>
      </c>
      <c r="I238" s="223"/>
      <c r="J238" s="224">
        <f>ROUND(I238*H238,2)</f>
        <v>0</v>
      </c>
      <c r="K238" s="220" t="s">
        <v>262</v>
      </c>
      <c r="L238" s="225"/>
      <c r="M238" s="226" t="s">
        <v>1</v>
      </c>
      <c r="N238" s="227" t="s">
        <v>40</v>
      </c>
      <c r="O238" s="77"/>
      <c r="P238" s="190">
        <f>O238*H238</f>
        <v>0</v>
      </c>
      <c r="Q238" s="190">
        <v>0.035000000000000003</v>
      </c>
      <c r="R238" s="190">
        <f>Q238*H238</f>
        <v>0.37478000000000006</v>
      </c>
      <c r="S238" s="190">
        <v>0</v>
      </c>
      <c r="T238" s="191">
        <f>S238*H238</f>
        <v>0</v>
      </c>
      <c r="U238" s="38"/>
      <c r="V238" s="38"/>
      <c r="W238" s="38"/>
      <c r="X238" s="38"/>
      <c r="Y238" s="38"/>
      <c r="Z238" s="38"/>
      <c r="AA238" s="38"/>
      <c r="AB238" s="38"/>
      <c r="AC238" s="38"/>
      <c r="AD238" s="38"/>
      <c r="AE238" s="38"/>
      <c r="AR238" s="192" t="s">
        <v>349</v>
      </c>
      <c r="AT238" s="192" t="s">
        <v>346</v>
      </c>
      <c r="AU238" s="192" t="s">
        <v>85</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4055</v>
      </c>
    </row>
    <row r="239" s="13" customFormat="1">
      <c r="A239" s="13"/>
      <c r="B239" s="194"/>
      <c r="C239" s="13"/>
      <c r="D239" s="195" t="s">
        <v>264</v>
      </c>
      <c r="E239" s="196" t="s">
        <v>1</v>
      </c>
      <c r="F239" s="197" t="s">
        <v>265</v>
      </c>
      <c r="G239" s="13"/>
      <c r="H239" s="196" t="s">
        <v>1</v>
      </c>
      <c r="I239" s="198"/>
      <c r="J239" s="13"/>
      <c r="K239" s="13"/>
      <c r="L239" s="194"/>
      <c r="M239" s="199"/>
      <c r="N239" s="200"/>
      <c r="O239" s="200"/>
      <c r="P239" s="200"/>
      <c r="Q239" s="200"/>
      <c r="R239" s="200"/>
      <c r="S239" s="200"/>
      <c r="T239" s="201"/>
      <c r="U239" s="13"/>
      <c r="V239" s="13"/>
      <c r="W239" s="13"/>
      <c r="X239" s="13"/>
      <c r="Y239" s="13"/>
      <c r="Z239" s="13"/>
      <c r="AA239" s="13"/>
      <c r="AB239" s="13"/>
      <c r="AC239" s="13"/>
      <c r="AD239" s="13"/>
      <c r="AE239" s="13"/>
      <c r="AT239" s="196" t="s">
        <v>264</v>
      </c>
      <c r="AU239" s="196" t="s">
        <v>85</v>
      </c>
      <c r="AV239" s="13" t="s">
        <v>82</v>
      </c>
      <c r="AW239" s="13" t="s">
        <v>32</v>
      </c>
      <c r="AX239" s="13" t="s">
        <v>75</v>
      </c>
      <c r="AY239" s="196" t="s">
        <v>253</v>
      </c>
    </row>
    <row r="240" s="13" customFormat="1">
      <c r="A240" s="13"/>
      <c r="B240" s="194"/>
      <c r="C240" s="13"/>
      <c r="D240" s="195" t="s">
        <v>264</v>
      </c>
      <c r="E240" s="196" t="s">
        <v>1</v>
      </c>
      <c r="F240" s="197" t="s">
        <v>4018</v>
      </c>
      <c r="G240" s="13"/>
      <c r="H240" s="196" t="s">
        <v>1</v>
      </c>
      <c r="I240" s="198"/>
      <c r="J240" s="13"/>
      <c r="K240" s="13"/>
      <c r="L240" s="194"/>
      <c r="M240" s="199"/>
      <c r="N240" s="200"/>
      <c r="O240" s="200"/>
      <c r="P240" s="200"/>
      <c r="Q240" s="200"/>
      <c r="R240" s="200"/>
      <c r="S240" s="200"/>
      <c r="T240" s="201"/>
      <c r="U240" s="13"/>
      <c r="V240" s="13"/>
      <c r="W240" s="13"/>
      <c r="X240" s="13"/>
      <c r="Y240" s="13"/>
      <c r="Z240" s="13"/>
      <c r="AA240" s="13"/>
      <c r="AB240" s="13"/>
      <c r="AC240" s="13"/>
      <c r="AD240" s="13"/>
      <c r="AE240" s="13"/>
      <c r="AT240" s="196" t="s">
        <v>264</v>
      </c>
      <c r="AU240" s="196" t="s">
        <v>85</v>
      </c>
      <c r="AV240" s="13" t="s">
        <v>82</v>
      </c>
      <c r="AW240" s="13" t="s">
        <v>32</v>
      </c>
      <c r="AX240" s="13" t="s">
        <v>75</v>
      </c>
      <c r="AY240" s="196" t="s">
        <v>253</v>
      </c>
    </row>
    <row r="241" s="14" customFormat="1">
      <c r="A241" s="14"/>
      <c r="B241" s="202"/>
      <c r="C241" s="14"/>
      <c r="D241" s="195" t="s">
        <v>264</v>
      </c>
      <c r="E241" s="203" t="s">
        <v>1</v>
      </c>
      <c r="F241" s="204" t="s">
        <v>4056</v>
      </c>
      <c r="G241" s="14"/>
      <c r="H241" s="205">
        <v>10.198</v>
      </c>
      <c r="I241" s="206"/>
      <c r="J241" s="14"/>
      <c r="K241" s="14"/>
      <c r="L241" s="202"/>
      <c r="M241" s="207"/>
      <c r="N241" s="208"/>
      <c r="O241" s="208"/>
      <c r="P241" s="208"/>
      <c r="Q241" s="208"/>
      <c r="R241" s="208"/>
      <c r="S241" s="208"/>
      <c r="T241" s="209"/>
      <c r="U241" s="14"/>
      <c r="V241" s="14"/>
      <c r="W241" s="14"/>
      <c r="X241" s="14"/>
      <c r="Y241" s="14"/>
      <c r="Z241" s="14"/>
      <c r="AA241" s="14"/>
      <c r="AB241" s="14"/>
      <c r="AC241" s="14"/>
      <c r="AD241" s="14"/>
      <c r="AE241" s="14"/>
      <c r="AT241" s="203" t="s">
        <v>264</v>
      </c>
      <c r="AU241" s="203" t="s">
        <v>85</v>
      </c>
      <c r="AV241" s="14" t="s">
        <v>85</v>
      </c>
      <c r="AW241" s="14" t="s">
        <v>32</v>
      </c>
      <c r="AX241" s="14" t="s">
        <v>75</v>
      </c>
      <c r="AY241" s="203" t="s">
        <v>253</v>
      </c>
    </row>
    <row r="242" s="15" customFormat="1">
      <c r="A242" s="15"/>
      <c r="B242" s="210"/>
      <c r="C242" s="15"/>
      <c r="D242" s="195" t="s">
        <v>264</v>
      </c>
      <c r="E242" s="211" t="s">
        <v>1</v>
      </c>
      <c r="F242" s="212" t="s">
        <v>268</v>
      </c>
      <c r="G242" s="15"/>
      <c r="H242" s="213">
        <v>10.198</v>
      </c>
      <c r="I242" s="214"/>
      <c r="J242" s="15"/>
      <c r="K242" s="15"/>
      <c r="L242" s="210"/>
      <c r="M242" s="215"/>
      <c r="N242" s="216"/>
      <c r="O242" s="216"/>
      <c r="P242" s="216"/>
      <c r="Q242" s="216"/>
      <c r="R242" s="216"/>
      <c r="S242" s="216"/>
      <c r="T242" s="217"/>
      <c r="U242" s="15"/>
      <c r="V242" s="15"/>
      <c r="W242" s="15"/>
      <c r="X242" s="15"/>
      <c r="Y242" s="15"/>
      <c r="Z242" s="15"/>
      <c r="AA242" s="15"/>
      <c r="AB242" s="15"/>
      <c r="AC242" s="15"/>
      <c r="AD242" s="15"/>
      <c r="AE242" s="15"/>
      <c r="AT242" s="211" t="s">
        <v>264</v>
      </c>
      <c r="AU242" s="211" t="s">
        <v>85</v>
      </c>
      <c r="AV242" s="15" t="s">
        <v>109</v>
      </c>
      <c r="AW242" s="15" t="s">
        <v>32</v>
      </c>
      <c r="AX242" s="15" t="s">
        <v>82</v>
      </c>
      <c r="AY242" s="211" t="s">
        <v>253</v>
      </c>
    </row>
    <row r="243" s="14" customFormat="1">
      <c r="A243" s="14"/>
      <c r="B243" s="202"/>
      <c r="C243" s="14"/>
      <c r="D243" s="195" t="s">
        <v>264</v>
      </c>
      <c r="E243" s="14"/>
      <c r="F243" s="204" t="s">
        <v>4057</v>
      </c>
      <c r="G243" s="14"/>
      <c r="H243" s="205">
        <v>10.708</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v>
      </c>
      <c r="AX243" s="14" t="s">
        <v>82</v>
      </c>
      <c r="AY243" s="203" t="s">
        <v>253</v>
      </c>
    </row>
    <row r="244" s="2" customFormat="1" ht="24.15" customHeight="1">
      <c r="A244" s="38"/>
      <c r="B244" s="180"/>
      <c r="C244" s="181" t="s">
        <v>437</v>
      </c>
      <c r="D244" s="181" t="s">
        <v>258</v>
      </c>
      <c r="E244" s="182" t="s">
        <v>358</v>
      </c>
      <c r="F244" s="183" t="s">
        <v>359</v>
      </c>
      <c r="G244" s="184" t="s">
        <v>316</v>
      </c>
      <c r="H244" s="185">
        <v>246.52000000000001</v>
      </c>
      <c r="I244" s="186"/>
      <c r="J244" s="187">
        <f>ROUND(I244*H244,2)</f>
        <v>0</v>
      </c>
      <c r="K244" s="183" t="s">
        <v>262</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335</v>
      </c>
      <c r="AT244" s="192" t="s">
        <v>258</v>
      </c>
      <c r="AU244" s="192" t="s">
        <v>85</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335</v>
      </c>
      <c r="BM244" s="192" t="s">
        <v>4058</v>
      </c>
    </row>
    <row r="245" s="13" customFormat="1">
      <c r="A245" s="13"/>
      <c r="B245" s="194"/>
      <c r="C245" s="13"/>
      <c r="D245" s="195" t="s">
        <v>264</v>
      </c>
      <c r="E245" s="196" t="s">
        <v>1</v>
      </c>
      <c r="F245" s="197" t="s">
        <v>265</v>
      </c>
      <c r="G245" s="13"/>
      <c r="H245" s="196" t="s">
        <v>1</v>
      </c>
      <c r="I245" s="198"/>
      <c r="J245" s="13"/>
      <c r="K245" s="13"/>
      <c r="L245" s="194"/>
      <c r="M245" s="199"/>
      <c r="N245" s="200"/>
      <c r="O245" s="200"/>
      <c r="P245" s="200"/>
      <c r="Q245" s="200"/>
      <c r="R245" s="200"/>
      <c r="S245" s="200"/>
      <c r="T245" s="201"/>
      <c r="U245" s="13"/>
      <c r="V245" s="13"/>
      <c r="W245" s="13"/>
      <c r="X245" s="13"/>
      <c r="Y245" s="13"/>
      <c r="Z245" s="13"/>
      <c r="AA245" s="13"/>
      <c r="AB245" s="13"/>
      <c r="AC245" s="13"/>
      <c r="AD245" s="13"/>
      <c r="AE245" s="13"/>
      <c r="AT245" s="196" t="s">
        <v>264</v>
      </c>
      <c r="AU245" s="196" t="s">
        <v>85</v>
      </c>
      <c r="AV245" s="13" t="s">
        <v>82</v>
      </c>
      <c r="AW245" s="13" t="s">
        <v>32</v>
      </c>
      <c r="AX245" s="13" t="s">
        <v>75</v>
      </c>
      <c r="AY245" s="196" t="s">
        <v>253</v>
      </c>
    </row>
    <row r="246" s="14" customFormat="1">
      <c r="A246" s="14"/>
      <c r="B246" s="202"/>
      <c r="C246" s="14"/>
      <c r="D246" s="195" t="s">
        <v>264</v>
      </c>
      <c r="E246" s="203" t="s">
        <v>1</v>
      </c>
      <c r="F246" s="204" t="s">
        <v>4059</v>
      </c>
      <c r="G246" s="14"/>
      <c r="H246" s="205">
        <v>20.25</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4060</v>
      </c>
      <c r="G247" s="14"/>
      <c r="H247" s="205">
        <v>14</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4061</v>
      </c>
      <c r="G248" s="14"/>
      <c r="H248" s="205">
        <v>11.4</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4062</v>
      </c>
      <c r="G249" s="14"/>
      <c r="H249" s="205">
        <v>11.35</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4063</v>
      </c>
      <c r="G250" s="14"/>
      <c r="H250" s="205">
        <v>5.9000000000000004</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4064</v>
      </c>
      <c r="G251" s="14"/>
      <c r="H251" s="205">
        <v>5</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4065</v>
      </c>
      <c r="G252" s="14"/>
      <c r="H252" s="205">
        <v>5.5499999999999998</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4066</v>
      </c>
      <c r="G253" s="14"/>
      <c r="H253" s="205">
        <v>20.239999999999998</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4067</v>
      </c>
      <c r="G254" s="14"/>
      <c r="H254" s="205">
        <v>22.309999999999999</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4068</v>
      </c>
      <c r="G255" s="14"/>
      <c r="H255" s="205">
        <v>19.760000000000002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4069</v>
      </c>
      <c r="G256" s="14"/>
      <c r="H256" s="205">
        <v>26.5</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4070</v>
      </c>
      <c r="G257" s="14"/>
      <c r="H257" s="205">
        <v>35.039999999999999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4071</v>
      </c>
      <c r="G258" s="14"/>
      <c r="H258" s="205">
        <v>44.420000000000002</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4072</v>
      </c>
      <c r="G259" s="14"/>
      <c r="H259" s="205">
        <v>4.7999999999999998</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5" customFormat="1">
      <c r="A260" s="15"/>
      <c r="B260" s="210"/>
      <c r="C260" s="15"/>
      <c r="D260" s="195" t="s">
        <v>264</v>
      </c>
      <c r="E260" s="211" t="s">
        <v>1</v>
      </c>
      <c r="F260" s="212" t="s">
        <v>268</v>
      </c>
      <c r="G260" s="15"/>
      <c r="H260" s="213">
        <v>246.51999999999998</v>
      </c>
      <c r="I260" s="214"/>
      <c r="J260" s="15"/>
      <c r="K260" s="15"/>
      <c r="L260" s="210"/>
      <c r="M260" s="215"/>
      <c r="N260" s="216"/>
      <c r="O260" s="216"/>
      <c r="P260" s="216"/>
      <c r="Q260" s="216"/>
      <c r="R260" s="216"/>
      <c r="S260" s="216"/>
      <c r="T260" s="217"/>
      <c r="U260" s="15"/>
      <c r="V260" s="15"/>
      <c r="W260" s="15"/>
      <c r="X260" s="15"/>
      <c r="Y260" s="15"/>
      <c r="Z260" s="15"/>
      <c r="AA260" s="15"/>
      <c r="AB260" s="15"/>
      <c r="AC260" s="15"/>
      <c r="AD260" s="15"/>
      <c r="AE260" s="15"/>
      <c r="AT260" s="211" t="s">
        <v>264</v>
      </c>
      <c r="AU260" s="211" t="s">
        <v>85</v>
      </c>
      <c r="AV260" s="15" t="s">
        <v>109</v>
      </c>
      <c r="AW260" s="15" t="s">
        <v>32</v>
      </c>
      <c r="AX260" s="15" t="s">
        <v>82</v>
      </c>
      <c r="AY260" s="211" t="s">
        <v>253</v>
      </c>
    </row>
    <row r="261" s="2" customFormat="1" ht="24.15" customHeight="1">
      <c r="A261" s="38"/>
      <c r="B261" s="180"/>
      <c r="C261" s="218" t="s">
        <v>442</v>
      </c>
      <c r="D261" s="218" t="s">
        <v>346</v>
      </c>
      <c r="E261" s="219" t="s">
        <v>438</v>
      </c>
      <c r="F261" s="220" t="s">
        <v>439</v>
      </c>
      <c r="G261" s="221" t="s">
        <v>316</v>
      </c>
      <c r="H261" s="222">
        <v>271.17200000000003</v>
      </c>
      <c r="I261" s="223"/>
      <c r="J261" s="224">
        <f>ROUND(I261*H261,2)</f>
        <v>0</v>
      </c>
      <c r="K261" s="220" t="s">
        <v>262</v>
      </c>
      <c r="L261" s="225"/>
      <c r="M261" s="226" t="s">
        <v>1</v>
      </c>
      <c r="N261" s="227" t="s">
        <v>40</v>
      </c>
      <c r="O261" s="77"/>
      <c r="P261" s="190">
        <f>O261*H261</f>
        <v>0</v>
      </c>
      <c r="Q261" s="190">
        <v>0.00029999999999999997</v>
      </c>
      <c r="R261" s="190">
        <f>Q261*H261</f>
        <v>0.081351599999999996</v>
      </c>
      <c r="S261" s="190">
        <v>0</v>
      </c>
      <c r="T261" s="191">
        <f>S261*H261</f>
        <v>0</v>
      </c>
      <c r="U261" s="38"/>
      <c r="V261" s="38"/>
      <c r="W261" s="38"/>
      <c r="X261" s="38"/>
      <c r="Y261" s="38"/>
      <c r="Z261" s="38"/>
      <c r="AA261" s="38"/>
      <c r="AB261" s="38"/>
      <c r="AC261" s="38"/>
      <c r="AD261" s="38"/>
      <c r="AE261" s="38"/>
      <c r="AR261" s="192" t="s">
        <v>349</v>
      </c>
      <c r="AT261" s="192" t="s">
        <v>346</v>
      </c>
      <c r="AU261" s="192" t="s">
        <v>85</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335</v>
      </c>
      <c r="BM261" s="192" t="s">
        <v>4073</v>
      </c>
    </row>
    <row r="262" s="14" customFormat="1">
      <c r="A262" s="14"/>
      <c r="B262" s="202"/>
      <c r="C262" s="14"/>
      <c r="D262" s="195" t="s">
        <v>264</v>
      </c>
      <c r="E262" s="14"/>
      <c r="F262" s="204" t="s">
        <v>4074</v>
      </c>
      <c r="G262" s="14"/>
      <c r="H262" s="205">
        <v>271.17200000000003</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v>
      </c>
      <c r="AX262" s="14" t="s">
        <v>82</v>
      </c>
      <c r="AY262" s="203" t="s">
        <v>253</v>
      </c>
    </row>
    <row r="263" s="2" customFormat="1" ht="24.15" customHeight="1">
      <c r="A263" s="38"/>
      <c r="B263" s="180"/>
      <c r="C263" s="181" t="s">
        <v>446</v>
      </c>
      <c r="D263" s="181" t="s">
        <v>258</v>
      </c>
      <c r="E263" s="182" t="s">
        <v>443</v>
      </c>
      <c r="F263" s="183" t="s">
        <v>444</v>
      </c>
      <c r="G263" s="184" t="s">
        <v>274</v>
      </c>
      <c r="H263" s="185">
        <v>1.03</v>
      </c>
      <c r="I263" s="186"/>
      <c r="J263" s="187">
        <f>ROUND(I263*H263,2)</f>
        <v>0</v>
      </c>
      <c r="K263" s="183" t="s">
        <v>262</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335</v>
      </c>
      <c r="AT263" s="192" t="s">
        <v>258</v>
      </c>
      <c r="AU263" s="192" t="s">
        <v>85</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335</v>
      </c>
      <c r="BM263" s="192" t="s">
        <v>4075</v>
      </c>
    </row>
    <row r="264" s="2" customFormat="1" ht="24.15" customHeight="1">
      <c r="A264" s="38"/>
      <c r="B264" s="180"/>
      <c r="C264" s="181" t="s">
        <v>7</v>
      </c>
      <c r="D264" s="181" t="s">
        <v>258</v>
      </c>
      <c r="E264" s="182" t="s">
        <v>447</v>
      </c>
      <c r="F264" s="183" t="s">
        <v>448</v>
      </c>
      <c r="G264" s="184" t="s">
        <v>274</v>
      </c>
      <c r="H264" s="185">
        <v>1.03</v>
      </c>
      <c r="I264" s="186"/>
      <c r="J264" s="187">
        <f>ROUND(I264*H264,2)</f>
        <v>0</v>
      </c>
      <c r="K264" s="183" t="s">
        <v>262</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335</v>
      </c>
      <c r="AT264" s="192" t="s">
        <v>258</v>
      </c>
      <c r="AU264" s="192" t="s">
        <v>85</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335</v>
      </c>
      <c r="BM264" s="192" t="s">
        <v>4076</v>
      </c>
    </row>
    <row r="265" s="12" customFormat="1" ht="22.8" customHeight="1">
      <c r="A265" s="12"/>
      <c r="B265" s="167"/>
      <c r="C265" s="12"/>
      <c r="D265" s="168" t="s">
        <v>74</v>
      </c>
      <c r="E265" s="178" t="s">
        <v>450</v>
      </c>
      <c r="F265" s="178" t="s">
        <v>451</v>
      </c>
      <c r="G265" s="12"/>
      <c r="H265" s="12"/>
      <c r="I265" s="170"/>
      <c r="J265" s="179">
        <f>BK265</f>
        <v>0</v>
      </c>
      <c r="K265" s="12"/>
      <c r="L265" s="167"/>
      <c r="M265" s="172"/>
      <c r="N265" s="173"/>
      <c r="O265" s="173"/>
      <c r="P265" s="174">
        <f>SUM(P266:P339)</f>
        <v>0</v>
      </c>
      <c r="Q265" s="173"/>
      <c r="R265" s="174">
        <f>SUM(R266:R339)</f>
        <v>15.9438251</v>
      </c>
      <c r="S265" s="173"/>
      <c r="T265" s="175">
        <f>SUM(T266:T339)</f>
        <v>0</v>
      </c>
      <c r="U265" s="12"/>
      <c r="V265" s="12"/>
      <c r="W265" s="12"/>
      <c r="X265" s="12"/>
      <c r="Y265" s="12"/>
      <c r="Z265" s="12"/>
      <c r="AA265" s="12"/>
      <c r="AB265" s="12"/>
      <c r="AC265" s="12"/>
      <c r="AD265" s="12"/>
      <c r="AE265" s="12"/>
      <c r="AR265" s="168" t="s">
        <v>85</v>
      </c>
      <c r="AT265" s="176" t="s">
        <v>74</v>
      </c>
      <c r="AU265" s="176" t="s">
        <v>82</v>
      </c>
      <c r="AY265" s="168" t="s">
        <v>253</v>
      </c>
      <c r="BK265" s="177">
        <f>SUM(BK266:BK339)</f>
        <v>0</v>
      </c>
    </row>
    <row r="266" s="2" customFormat="1" ht="24.15" customHeight="1">
      <c r="A266" s="38"/>
      <c r="B266" s="180"/>
      <c r="C266" s="181" t="s">
        <v>458</v>
      </c>
      <c r="D266" s="181" t="s">
        <v>258</v>
      </c>
      <c r="E266" s="182" t="s">
        <v>452</v>
      </c>
      <c r="F266" s="183" t="s">
        <v>453</v>
      </c>
      <c r="G266" s="184" t="s">
        <v>279</v>
      </c>
      <c r="H266" s="185">
        <v>7.7000000000000002</v>
      </c>
      <c r="I266" s="186"/>
      <c r="J266" s="187">
        <f>ROUND(I266*H266,2)</f>
        <v>0</v>
      </c>
      <c r="K266" s="183" t="s">
        <v>262</v>
      </c>
      <c r="L266" s="39"/>
      <c r="M266" s="188" t="s">
        <v>1</v>
      </c>
      <c r="N266" s="189" t="s">
        <v>40</v>
      </c>
      <c r="O266" s="77"/>
      <c r="P266" s="190">
        <f>O266*H266</f>
        <v>0</v>
      </c>
      <c r="Q266" s="190">
        <v>0.050259999999999999</v>
      </c>
      <c r="R266" s="190">
        <f>Q266*H266</f>
        <v>0.38700200000000001</v>
      </c>
      <c r="S266" s="190">
        <v>0</v>
      </c>
      <c r="T266" s="191">
        <f>S266*H266</f>
        <v>0</v>
      </c>
      <c r="U266" s="38"/>
      <c r="V266" s="38"/>
      <c r="W266" s="38"/>
      <c r="X266" s="38"/>
      <c r="Y266" s="38"/>
      <c r="Z266" s="38"/>
      <c r="AA266" s="38"/>
      <c r="AB266" s="38"/>
      <c r="AC266" s="38"/>
      <c r="AD266" s="38"/>
      <c r="AE266" s="38"/>
      <c r="AR266" s="192" t="s">
        <v>335</v>
      </c>
      <c r="AT266" s="192" t="s">
        <v>258</v>
      </c>
      <c r="AU266" s="192" t="s">
        <v>85</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335</v>
      </c>
      <c r="BM266" s="192" t="s">
        <v>4077</v>
      </c>
    </row>
    <row r="267" s="13" customFormat="1">
      <c r="A267" s="13"/>
      <c r="B267" s="194"/>
      <c r="C267" s="13"/>
      <c r="D267" s="195" t="s">
        <v>264</v>
      </c>
      <c r="E267" s="196" t="s">
        <v>1</v>
      </c>
      <c r="F267" s="197" t="s">
        <v>455</v>
      </c>
      <c r="G267" s="13"/>
      <c r="H267" s="196" t="s">
        <v>1</v>
      </c>
      <c r="I267" s="198"/>
      <c r="J267" s="13"/>
      <c r="K267" s="13"/>
      <c r="L267" s="194"/>
      <c r="M267" s="199"/>
      <c r="N267" s="200"/>
      <c r="O267" s="200"/>
      <c r="P267" s="200"/>
      <c r="Q267" s="200"/>
      <c r="R267" s="200"/>
      <c r="S267" s="200"/>
      <c r="T267" s="201"/>
      <c r="U267" s="13"/>
      <c r="V267" s="13"/>
      <c r="W267" s="13"/>
      <c r="X267" s="13"/>
      <c r="Y267" s="13"/>
      <c r="Z267" s="13"/>
      <c r="AA267" s="13"/>
      <c r="AB267" s="13"/>
      <c r="AC267" s="13"/>
      <c r="AD267" s="13"/>
      <c r="AE267" s="13"/>
      <c r="AT267" s="196" t="s">
        <v>264</v>
      </c>
      <c r="AU267" s="196" t="s">
        <v>85</v>
      </c>
      <c r="AV267" s="13" t="s">
        <v>82</v>
      </c>
      <c r="AW267" s="13" t="s">
        <v>32</v>
      </c>
      <c r="AX267" s="13" t="s">
        <v>75</v>
      </c>
      <c r="AY267" s="196" t="s">
        <v>253</v>
      </c>
    </row>
    <row r="268" s="13" customFormat="1">
      <c r="A268" s="13"/>
      <c r="B268" s="194"/>
      <c r="C268" s="13"/>
      <c r="D268" s="195" t="s">
        <v>264</v>
      </c>
      <c r="E268" s="196" t="s">
        <v>1</v>
      </c>
      <c r="F268" s="197" t="s">
        <v>456</v>
      </c>
      <c r="G268" s="13"/>
      <c r="H268" s="196" t="s">
        <v>1</v>
      </c>
      <c r="I268" s="198"/>
      <c r="J268" s="13"/>
      <c r="K268" s="13"/>
      <c r="L268" s="194"/>
      <c r="M268" s="199"/>
      <c r="N268" s="200"/>
      <c r="O268" s="200"/>
      <c r="P268" s="200"/>
      <c r="Q268" s="200"/>
      <c r="R268" s="200"/>
      <c r="S268" s="200"/>
      <c r="T268" s="201"/>
      <c r="U268" s="13"/>
      <c r="V268" s="13"/>
      <c r="W268" s="13"/>
      <c r="X268" s="13"/>
      <c r="Y268" s="13"/>
      <c r="Z268" s="13"/>
      <c r="AA268" s="13"/>
      <c r="AB268" s="13"/>
      <c r="AC268" s="13"/>
      <c r="AD268" s="13"/>
      <c r="AE268" s="13"/>
      <c r="AT268" s="196" t="s">
        <v>264</v>
      </c>
      <c r="AU268" s="196" t="s">
        <v>85</v>
      </c>
      <c r="AV268" s="13" t="s">
        <v>82</v>
      </c>
      <c r="AW268" s="13" t="s">
        <v>32</v>
      </c>
      <c r="AX268" s="13" t="s">
        <v>75</v>
      </c>
      <c r="AY268" s="196" t="s">
        <v>253</v>
      </c>
    </row>
    <row r="269" s="14" customFormat="1">
      <c r="A269" s="14"/>
      <c r="B269" s="202"/>
      <c r="C269" s="14"/>
      <c r="D269" s="195" t="s">
        <v>264</v>
      </c>
      <c r="E269" s="203" t="s">
        <v>1</v>
      </c>
      <c r="F269" s="204" t="s">
        <v>4078</v>
      </c>
      <c r="G269" s="14"/>
      <c r="H269" s="205">
        <v>7.7000000000000002</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5" customFormat="1">
      <c r="A270" s="15"/>
      <c r="B270" s="210"/>
      <c r="C270" s="15"/>
      <c r="D270" s="195" t="s">
        <v>264</v>
      </c>
      <c r="E270" s="211" t="s">
        <v>1</v>
      </c>
      <c r="F270" s="212" t="s">
        <v>268</v>
      </c>
      <c r="G270" s="15"/>
      <c r="H270" s="213">
        <v>7.7000000000000002</v>
      </c>
      <c r="I270" s="214"/>
      <c r="J270" s="15"/>
      <c r="K270" s="15"/>
      <c r="L270" s="210"/>
      <c r="M270" s="215"/>
      <c r="N270" s="216"/>
      <c r="O270" s="216"/>
      <c r="P270" s="216"/>
      <c r="Q270" s="216"/>
      <c r="R270" s="216"/>
      <c r="S270" s="216"/>
      <c r="T270" s="217"/>
      <c r="U270" s="15"/>
      <c r="V270" s="15"/>
      <c r="W270" s="15"/>
      <c r="X270" s="15"/>
      <c r="Y270" s="15"/>
      <c r="Z270" s="15"/>
      <c r="AA270" s="15"/>
      <c r="AB270" s="15"/>
      <c r="AC270" s="15"/>
      <c r="AD270" s="15"/>
      <c r="AE270" s="15"/>
      <c r="AT270" s="211" t="s">
        <v>264</v>
      </c>
      <c r="AU270" s="211" t="s">
        <v>85</v>
      </c>
      <c r="AV270" s="15" t="s">
        <v>109</v>
      </c>
      <c r="AW270" s="15" t="s">
        <v>32</v>
      </c>
      <c r="AX270" s="15" t="s">
        <v>82</v>
      </c>
      <c r="AY270" s="211" t="s">
        <v>253</v>
      </c>
    </row>
    <row r="271" s="2" customFormat="1" ht="24.15" customHeight="1">
      <c r="A271" s="38"/>
      <c r="B271" s="180"/>
      <c r="C271" s="181" t="s">
        <v>464</v>
      </c>
      <c r="D271" s="181" t="s">
        <v>258</v>
      </c>
      <c r="E271" s="182" t="s">
        <v>465</v>
      </c>
      <c r="F271" s="183" t="s">
        <v>466</v>
      </c>
      <c r="G271" s="184" t="s">
        <v>279</v>
      </c>
      <c r="H271" s="185">
        <v>196.50999999999999</v>
      </c>
      <c r="I271" s="186"/>
      <c r="J271" s="187">
        <f>ROUND(I271*H271,2)</f>
        <v>0</v>
      </c>
      <c r="K271" s="183" t="s">
        <v>262</v>
      </c>
      <c r="L271" s="39"/>
      <c r="M271" s="188" t="s">
        <v>1</v>
      </c>
      <c r="N271" s="189" t="s">
        <v>40</v>
      </c>
      <c r="O271" s="77"/>
      <c r="P271" s="190">
        <f>O271*H271</f>
        <v>0</v>
      </c>
      <c r="Q271" s="190">
        <v>0.053409999999999999</v>
      </c>
      <c r="R271" s="190">
        <f>Q271*H271</f>
        <v>10.4955991</v>
      </c>
      <c r="S271" s="190">
        <v>0</v>
      </c>
      <c r="T271" s="191">
        <f>S271*H271</f>
        <v>0</v>
      </c>
      <c r="U271" s="38"/>
      <c r="V271" s="38"/>
      <c r="W271" s="38"/>
      <c r="X271" s="38"/>
      <c r="Y271" s="38"/>
      <c r="Z271" s="38"/>
      <c r="AA271" s="38"/>
      <c r="AB271" s="38"/>
      <c r="AC271" s="38"/>
      <c r="AD271" s="38"/>
      <c r="AE271" s="38"/>
      <c r="AR271" s="192" t="s">
        <v>335</v>
      </c>
      <c r="AT271" s="192" t="s">
        <v>258</v>
      </c>
      <c r="AU271" s="192" t="s">
        <v>85</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335</v>
      </c>
      <c r="BM271" s="192" t="s">
        <v>4079</v>
      </c>
    </row>
    <row r="272" s="13" customFormat="1">
      <c r="A272" s="13"/>
      <c r="B272" s="194"/>
      <c r="C272" s="13"/>
      <c r="D272" s="195" t="s">
        <v>264</v>
      </c>
      <c r="E272" s="196" t="s">
        <v>1</v>
      </c>
      <c r="F272" s="197" t="s">
        <v>455</v>
      </c>
      <c r="G272" s="13"/>
      <c r="H272" s="196" t="s">
        <v>1</v>
      </c>
      <c r="I272" s="198"/>
      <c r="J272" s="13"/>
      <c r="K272" s="13"/>
      <c r="L272" s="194"/>
      <c r="M272" s="199"/>
      <c r="N272" s="200"/>
      <c r="O272" s="200"/>
      <c r="P272" s="200"/>
      <c r="Q272" s="200"/>
      <c r="R272" s="200"/>
      <c r="S272" s="200"/>
      <c r="T272" s="201"/>
      <c r="U272" s="13"/>
      <c r="V272" s="13"/>
      <c r="W272" s="13"/>
      <c r="X272" s="13"/>
      <c r="Y272" s="13"/>
      <c r="Z272" s="13"/>
      <c r="AA272" s="13"/>
      <c r="AB272" s="13"/>
      <c r="AC272" s="13"/>
      <c r="AD272" s="13"/>
      <c r="AE272" s="13"/>
      <c r="AT272" s="196" t="s">
        <v>264</v>
      </c>
      <c r="AU272" s="196" t="s">
        <v>85</v>
      </c>
      <c r="AV272" s="13" t="s">
        <v>82</v>
      </c>
      <c r="AW272" s="13" t="s">
        <v>32</v>
      </c>
      <c r="AX272" s="13" t="s">
        <v>75</v>
      </c>
      <c r="AY272" s="196" t="s">
        <v>253</v>
      </c>
    </row>
    <row r="273" s="13" customFormat="1">
      <c r="A273" s="13"/>
      <c r="B273" s="194"/>
      <c r="C273" s="13"/>
      <c r="D273" s="195" t="s">
        <v>264</v>
      </c>
      <c r="E273" s="196" t="s">
        <v>1</v>
      </c>
      <c r="F273" s="197" t="s">
        <v>4080</v>
      </c>
      <c r="G273" s="13"/>
      <c r="H273" s="196" t="s">
        <v>1</v>
      </c>
      <c r="I273" s="198"/>
      <c r="J273" s="13"/>
      <c r="K273" s="13"/>
      <c r="L273" s="194"/>
      <c r="M273" s="199"/>
      <c r="N273" s="200"/>
      <c r="O273" s="200"/>
      <c r="P273" s="200"/>
      <c r="Q273" s="200"/>
      <c r="R273" s="200"/>
      <c r="S273" s="200"/>
      <c r="T273" s="201"/>
      <c r="U273" s="13"/>
      <c r="V273" s="13"/>
      <c r="W273" s="13"/>
      <c r="X273" s="13"/>
      <c r="Y273" s="13"/>
      <c r="Z273" s="13"/>
      <c r="AA273" s="13"/>
      <c r="AB273" s="13"/>
      <c r="AC273" s="13"/>
      <c r="AD273" s="13"/>
      <c r="AE273" s="13"/>
      <c r="AT273" s="196" t="s">
        <v>264</v>
      </c>
      <c r="AU273" s="196" t="s">
        <v>85</v>
      </c>
      <c r="AV273" s="13" t="s">
        <v>82</v>
      </c>
      <c r="AW273" s="13" t="s">
        <v>32</v>
      </c>
      <c r="AX273" s="13" t="s">
        <v>75</v>
      </c>
      <c r="AY273" s="196" t="s">
        <v>253</v>
      </c>
    </row>
    <row r="274" s="14" customFormat="1">
      <c r="A274" s="14"/>
      <c r="B274" s="202"/>
      <c r="C274" s="14"/>
      <c r="D274" s="195" t="s">
        <v>264</v>
      </c>
      <c r="E274" s="203" t="s">
        <v>1</v>
      </c>
      <c r="F274" s="204" t="s">
        <v>4081</v>
      </c>
      <c r="G274" s="14"/>
      <c r="H274" s="205">
        <v>146.69</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4082</v>
      </c>
      <c r="G275" s="14"/>
      <c r="H275" s="205">
        <v>49.82</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5" customFormat="1">
      <c r="A276" s="15"/>
      <c r="B276" s="210"/>
      <c r="C276" s="15"/>
      <c r="D276" s="195" t="s">
        <v>264</v>
      </c>
      <c r="E276" s="211" t="s">
        <v>1</v>
      </c>
      <c r="F276" s="212" t="s">
        <v>268</v>
      </c>
      <c r="G276" s="15"/>
      <c r="H276" s="213">
        <v>196.50999999999999</v>
      </c>
      <c r="I276" s="214"/>
      <c r="J276" s="15"/>
      <c r="K276" s="15"/>
      <c r="L276" s="210"/>
      <c r="M276" s="215"/>
      <c r="N276" s="216"/>
      <c r="O276" s="216"/>
      <c r="P276" s="216"/>
      <c r="Q276" s="216"/>
      <c r="R276" s="216"/>
      <c r="S276" s="216"/>
      <c r="T276" s="217"/>
      <c r="U276" s="15"/>
      <c r="V276" s="15"/>
      <c r="W276" s="15"/>
      <c r="X276" s="15"/>
      <c r="Y276" s="15"/>
      <c r="Z276" s="15"/>
      <c r="AA276" s="15"/>
      <c r="AB276" s="15"/>
      <c r="AC276" s="15"/>
      <c r="AD276" s="15"/>
      <c r="AE276" s="15"/>
      <c r="AT276" s="211" t="s">
        <v>264</v>
      </c>
      <c r="AU276" s="211" t="s">
        <v>85</v>
      </c>
      <c r="AV276" s="15" t="s">
        <v>109</v>
      </c>
      <c r="AW276" s="15" t="s">
        <v>32</v>
      </c>
      <c r="AX276" s="15" t="s">
        <v>82</v>
      </c>
      <c r="AY276" s="211" t="s">
        <v>253</v>
      </c>
    </row>
    <row r="277" s="2" customFormat="1" ht="24.15" customHeight="1">
      <c r="A277" s="38"/>
      <c r="B277" s="180"/>
      <c r="C277" s="181" t="s">
        <v>472</v>
      </c>
      <c r="D277" s="181" t="s">
        <v>258</v>
      </c>
      <c r="E277" s="182" t="s">
        <v>481</v>
      </c>
      <c r="F277" s="183" t="s">
        <v>482</v>
      </c>
      <c r="G277" s="184" t="s">
        <v>279</v>
      </c>
      <c r="H277" s="185">
        <v>29.920000000000002</v>
      </c>
      <c r="I277" s="186"/>
      <c r="J277" s="187">
        <f>ROUND(I277*H277,2)</f>
        <v>0</v>
      </c>
      <c r="K277" s="183" t="s">
        <v>262</v>
      </c>
      <c r="L277" s="39"/>
      <c r="M277" s="188" t="s">
        <v>1</v>
      </c>
      <c r="N277" s="189" t="s">
        <v>40</v>
      </c>
      <c r="O277" s="77"/>
      <c r="P277" s="190">
        <f>O277*H277</f>
        <v>0</v>
      </c>
      <c r="Q277" s="190">
        <v>0.027199999999999998</v>
      </c>
      <c r="R277" s="190">
        <f>Q277*H277</f>
        <v>0.81382399999999999</v>
      </c>
      <c r="S277" s="190">
        <v>0</v>
      </c>
      <c r="T277" s="191">
        <f>S277*H277</f>
        <v>0</v>
      </c>
      <c r="U277" s="38"/>
      <c r="V277" s="38"/>
      <c r="W277" s="38"/>
      <c r="X277" s="38"/>
      <c r="Y277" s="38"/>
      <c r="Z277" s="38"/>
      <c r="AA277" s="38"/>
      <c r="AB277" s="38"/>
      <c r="AC277" s="38"/>
      <c r="AD277" s="38"/>
      <c r="AE277" s="38"/>
      <c r="AR277" s="192" t="s">
        <v>335</v>
      </c>
      <c r="AT277" s="192" t="s">
        <v>258</v>
      </c>
      <c r="AU277" s="192" t="s">
        <v>85</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335</v>
      </c>
      <c r="BM277" s="192" t="s">
        <v>4083</v>
      </c>
    </row>
    <row r="278" s="13" customFormat="1">
      <c r="A278" s="13"/>
      <c r="B278" s="194"/>
      <c r="C278" s="13"/>
      <c r="D278" s="195" t="s">
        <v>264</v>
      </c>
      <c r="E278" s="196" t="s">
        <v>1</v>
      </c>
      <c r="F278" s="197" t="s">
        <v>455</v>
      </c>
      <c r="G278" s="13"/>
      <c r="H278" s="196" t="s">
        <v>1</v>
      </c>
      <c r="I278" s="198"/>
      <c r="J278" s="13"/>
      <c r="K278" s="13"/>
      <c r="L278" s="194"/>
      <c r="M278" s="199"/>
      <c r="N278" s="200"/>
      <c r="O278" s="200"/>
      <c r="P278" s="200"/>
      <c r="Q278" s="200"/>
      <c r="R278" s="200"/>
      <c r="S278" s="200"/>
      <c r="T278" s="201"/>
      <c r="U278" s="13"/>
      <c r="V278" s="13"/>
      <c r="W278" s="13"/>
      <c r="X278" s="13"/>
      <c r="Y278" s="13"/>
      <c r="Z278" s="13"/>
      <c r="AA278" s="13"/>
      <c r="AB278" s="13"/>
      <c r="AC278" s="13"/>
      <c r="AD278" s="13"/>
      <c r="AE278" s="13"/>
      <c r="AT278" s="196" t="s">
        <v>264</v>
      </c>
      <c r="AU278" s="196" t="s">
        <v>85</v>
      </c>
      <c r="AV278" s="13" t="s">
        <v>82</v>
      </c>
      <c r="AW278" s="13" t="s">
        <v>32</v>
      </c>
      <c r="AX278" s="13" t="s">
        <v>75</v>
      </c>
      <c r="AY278" s="196" t="s">
        <v>253</v>
      </c>
    </row>
    <row r="279" s="13" customFormat="1">
      <c r="A279" s="13"/>
      <c r="B279" s="194"/>
      <c r="C279" s="13"/>
      <c r="D279" s="195" t="s">
        <v>264</v>
      </c>
      <c r="E279" s="196" t="s">
        <v>1</v>
      </c>
      <c r="F279" s="197" t="s">
        <v>4084</v>
      </c>
      <c r="G279" s="13"/>
      <c r="H279" s="196" t="s">
        <v>1</v>
      </c>
      <c r="I279" s="198"/>
      <c r="J279" s="13"/>
      <c r="K279" s="13"/>
      <c r="L279" s="194"/>
      <c r="M279" s="199"/>
      <c r="N279" s="200"/>
      <c r="O279" s="200"/>
      <c r="P279" s="200"/>
      <c r="Q279" s="200"/>
      <c r="R279" s="200"/>
      <c r="S279" s="200"/>
      <c r="T279" s="201"/>
      <c r="U279" s="13"/>
      <c r="V279" s="13"/>
      <c r="W279" s="13"/>
      <c r="X279" s="13"/>
      <c r="Y279" s="13"/>
      <c r="Z279" s="13"/>
      <c r="AA279" s="13"/>
      <c r="AB279" s="13"/>
      <c r="AC279" s="13"/>
      <c r="AD279" s="13"/>
      <c r="AE279" s="13"/>
      <c r="AT279" s="196" t="s">
        <v>264</v>
      </c>
      <c r="AU279" s="196" t="s">
        <v>85</v>
      </c>
      <c r="AV279" s="13" t="s">
        <v>82</v>
      </c>
      <c r="AW279" s="13" t="s">
        <v>32</v>
      </c>
      <c r="AX279" s="13" t="s">
        <v>75</v>
      </c>
      <c r="AY279" s="196" t="s">
        <v>253</v>
      </c>
    </row>
    <row r="280" s="14" customFormat="1">
      <c r="A280" s="14"/>
      <c r="B280" s="202"/>
      <c r="C280" s="14"/>
      <c r="D280" s="195" t="s">
        <v>264</v>
      </c>
      <c r="E280" s="203" t="s">
        <v>1</v>
      </c>
      <c r="F280" s="204" t="s">
        <v>4085</v>
      </c>
      <c r="G280" s="14"/>
      <c r="H280" s="205">
        <v>29.920000000000002</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5" customFormat="1">
      <c r="A281" s="15"/>
      <c r="B281" s="210"/>
      <c r="C281" s="15"/>
      <c r="D281" s="195" t="s">
        <v>264</v>
      </c>
      <c r="E281" s="211" t="s">
        <v>1</v>
      </c>
      <c r="F281" s="212" t="s">
        <v>268</v>
      </c>
      <c r="G281" s="15"/>
      <c r="H281" s="213">
        <v>29.920000000000002</v>
      </c>
      <c r="I281" s="214"/>
      <c r="J281" s="15"/>
      <c r="K281" s="15"/>
      <c r="L281" s="210"/>
      <c r="M281" s="215"/>
      <c r="N281" s="216"/>
      <c r="O281" s="216"/>
      <c r="P281" s="216"/>
      <c r="Q281" s="216"/>
      <c r="R281" s="216"/>
      <c r="S281" s="216"/>
      <c r="T281" s="217"/>
      <c r="U281" s="15"/>
      <c r="V281" s="15"/>
      <c r="W281" s="15"/>
      <c r="X281" s="15"/>
      <c r="Y281" s="15"/>
      <c r="Z281" s="15"/>
      <c r="AA281" s="15"/>
      <c r="AB281" s="15"/>
      <c r="AC281" s="15"/>
      <c r="AD281" s="15"/>
      <c r="AE281" s="15"/>
      <c r="AT281" s="211" t="s">
        <v>264</v>
      </c>
      <c r="AU281" s="211" t="s">
        <v>85</v>
      </c>
      <c r="AV281" s="15" t="s">
        <v>109</v>
      </c>
      <c r="AW281" s="15" t="s">
        <v>32</v>
      </c>
      <c r="AX281" s="15" t="s">
        <v>82</v>
      </c>
      <c r="AY281" s="211" t="s">
        <v>253</v>
      </c>
    </row>
    <row r="282" s="2" customFormat="1" ht="33" customHeight="1">
      <c r="A282" s="38"/>
      <c r="B282" s="180"/>
      <c r="C282" s="181" t="s">
        <v>480</v>
      </c>
      <c r="D282" s="181" t="s">
        <v>258</v>
      </c>
      <c r="E282" s="182" t="s">
        <v>493</v>
      </c>
      <c r="F282" s="183" t="s">
        <v>494</v>
      </c>
      <c r="G282" s="184" t="s">
        <v>279</v>
      </c>
      <c r="H282" s="185">
        <v>66.359999999999999</v>
      </c>
      <c r="I282" s="186"/>
      <c r="J282" s="187">
        <f>ROUND(I282*H282,2)</f>
        <v>0</v>
      </c>
      <c r="K282" s="183" t="s">
        <v>262</v>
      </c>
      <c r="L282" s="39"/>
      <c r="M282" s="188" t="s">
        <v>1</v>
      </c>
      <c r="N282" s="189" t="s">
        <v>40</v>
      </c>
      <c r="O282" s="77"/>
      <c r="P282" s="190">
        <f>O282*H282</f>
        <v>0</v>
      </c>
      <c r="Q282" s="190">
        <v>0.028549999999999999</v>
      </c>
      <c r="R282" s="190">
        <f>Q282*H282</f>
        <v>1.8945779999999999</v>
      </c>
      <c r="S282" s="190">
        <v>0</v>
      </c>
      <c r="T282" s="191">
        <f>S282*H282</f>
        <v>0</v>
      </c>
      <c r="U282" s="38"/>
      <c r="V282" s="38"/>
      <c r="W282" s="38"/>
      <c r="X282" s="38"/>
      <c r="Y282" s="38"/>
      <c r="Z282" s="38"/>
      <c r="AA282" s="38"/>
      <c r="AB282" s="38"/>
      <c r="AC282" s="38"/>
      <c r="AD282" s="38"/>
      <c r="AE282" s="38"/>
      <c r="AR282" s="192" t="s">
        <v>335</v>
      </c>
      <c r="AT282" s="192" t="s">
        <v>258</v>
      </c>
      <c r="AU282" s="192" t="s">
        <v>85</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335</v>
      </c>
      <c r="BM282" s="192" t="s">
        <v>4086</v>
      </c>
    </row>
    <row r="283" s="13" customFormat="1">
      <c r="A283" s="13"/>
      <c r="B283" s="194"/>
      <c r="C283" s="13"/>
      <c r="D283" s="195" t="s">
        <v>264</v>
      </c>
      <c r="E283" s="196" t="s">
        <v>1</v>
      </c>
      <c r="F283" s="197" t="s">
        <v>455</v>
      </c>
      <c r="G283" s="13"/>
      <c r="H283" s="196" t="s">
        <v>1</v>
      </c>
      <c r="I283" s="198"/>
      <c r="J283" s="13"/>
      <c r="K283" s="13"/>
      <c r="L283" s="194"/>
      <c r="M283" s="199"/>
      <c r="N283" s="200"/>
      <c r="O283" s="200"/>
      <c r="P283" s="200"/>
      <c r="Q283" s="200"/>
      <c r="R283" s="200"/>
      <c r="S283" s="200"/>
      <c r="T283" s="201"/>
      <c r="U283" s="13"/>
      <c r="V283" s="13"/>
      <c r="W283" s="13"/>
      <c r="X283" s="13"/>
      <c r="Y283" s="13"/>
      <c r="Z283" s="13"/>
      <c r="AA283" s="13"/>
      <c r="AB283" s="13"/>
      <c r="AC283" s="13"/>
      <c r="AD283" s="13"/>
      <c r="AE283" s="13"/>
      <c r="AT283" s="196" t="s">
        <v>264</v>
      </c>
      <c r="AU283" s="196" t="s">
        <v>85</v>
      </c>
      <c r="AV283" s="13" t="s">
        <v>82</v>
      </c>
      <c r="AW283" s="13" t="s">
        <v>32</v>
      </c>
      <c r="AX283" s="13" t="s">
        <v>75</v>
      </c>
      <c r="AY283" s="196" t="s">
        <v>253</v>
      </c>
    </row>
    <row r="284" s="13" customFormat="1">
      <c r="A284" s="13"/>
      <c r="B284" s="194"/>
      <c r="C284" s="13"/>
      <c r="D284" s="195" t="s">
        <v>264</v>
      </c>
      <c r="E284" s="196" t="s">
        <v>1</v>
      </c>
      <c r="F284" s="197" t="s">
        <v>4087</v>
      </c>
      <c r="G284" s="13"/>
      <c r="H284" s="196" t="s">
        <v>1</v>
      </c>
      <c r="I284" s="198"/>
      <c r="J284" s="13"/>
      <c r="K284" s="13"/>
      <c r="L284" s="194"/>
      <c r="M284" s="199"/>
      <c r="N284" s="200"/>
      <c r="O284" s="200"/>
      <c r="P284" s="200"/>
      <c r="Q284" s="200"/>
      <c r="R284" s="200"/>
      <c r="S284" s="200"/>
      <c r="T284" s="201"/>
      <c r="U284" s="13"/>
      <c r="V284" s="13"/>
      <c r="W284" s="13"/>
      <c r="X284" s="13"/>
      <c r="Y284" s="13"/>
      <c r="Z284" s="13"/>
      <c r="AA284" s="13"/>
      <c r="AB284" s="13"/>
      <c r="AC284" s="13"/>
      <c r="AD284" s="13"/>
      <c r="AE284" s="13"/>
      <c r="AT284" s="196" t="s">
        <v>264</v>
      </c>
      <c r="AU284" s="196" t="s">
        <v>85</v>
      </c>
      <c r="AV284" s="13" t="s">
        <v>82</v>
      </c>
      <c r="AW284" s="13" t="s">
        <v>32</v>
      </c>
      <c r="AX284" s="13" t="s">
        <v>75</v>
      </c>
      <c r="AY284" s="196" t="s">
        <v>253</v>
      </c>
    </row>
    <row r="285" s="14" customFormat="1">
      <c r="A285" s="14"/>
      <c r="B285" s="202"/>
      <c r="C285" s="14"/>
      <c r="D285" s="195" t="s">
        <v>264</v>
      </c>
      <c r="E285" s="203" t="s">
        <v>1</v>
      </c>
      <c r="F285" s="204" t="s">
        <v>4088</v>
      </c>
      <c r="G285" s="14"/>
      <c r="H285" s="205">
        <v>64.349999999999994</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3" customFormat="1">
      <c r="A286" s="13"/>
      <c r="B286" s="194"/>
      <c r="C286" s="13"/>
      <c r="D286" s="195" t="s">
        <v>264</v>
      </c>
      <c r="E286" s="196" t="s">
        <v>1</v>
      </c>
      <c r="F286" s="197" t="s">
        <v>4089</v>
      </c>
      <c r="G286" s="13"/>
      <c r="H286" s="196" t="s">
        <v>1</v>
      </c>
      <c r="I286" s="198"/>
      <c r="J286" s="13"/>
      <c r="K286" s="13"/>
      <c r="L286" s="194"/>
      <c r="M286" s="199"/>
      <c r="N286" s="200"/>
      <c r="O286" s="200"/>
      <c r="P286" s="200"/>
      <c r="Q286" s="200"/>
      <c r="R286" s="200"/>
      <c r="S286" s="200"/>
      <c r="T286" s="201"/>
      <c r="U286" s="13"/>
      <c r="V286" s="13"/>
      <c r="W286" s="13"/>
      <c r="X286" s="13"/>
      <c r="Y286" s="13"/>
      <c r="Z286" s="13"/>
      <c r="AA286" s="13"/>
      <c r="AB286" s="13"/>
      <c r="AC286" s="13"/>
      <c r="AD286" s="13"/>
      <c r="AE286" s="13"/>
      <c r="AT286" s="196" t="s">
        <v>264</v>
      </c>
      <c r="AU286" s="196" t="s">
        <v>85</v>
      </c>
      <c r="AV286" s="13" t="s">
        <v>82</v>
      </c>
      <c r="AW286" s="13" t="s">
        <v>32</v>
      </c>
      <c r="AX286" s="13" t="s">
        <v>75</v>
      </c>
      <c r="AY286" s="196" t="s">
        <v>253</v>
      </c>
    </row>
    <row r="287" s="14" customFormat="1">
      <c r="A287" s="14"/>
      <c r="B287" s="202"/>
      <c r="C287" s="14"/>
      <c r="D287" s="195" t="s">
        <v>264</v>
      </c>
      <c r="E287" s="203" t="s">
        <v>1</v>
      </c>
      <c r="F287" s="204" t="s">
        <v>4090</v>
      </c>
      <c r="G287" s="14"/>
      <c r="H287" s="205">
        <v>2.0099999999999998</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5" customFormat="1">
      <c r="A288" s="15"/>
      <c r="B288" s="210"/>
      <c r="C288" s="15"/>
      <c r="D288" s="195" t="s">
        <v>264</v>
      </c>
      <c r="E288" s="211" t="s">
        <v>1</v>
      </c>
      <c r="F288" s="212" t="s">
        <v>268</v>
      </c>
      <c r="G288" s="15"/>
      <c r="H288" s="213">
        <v>66.359999999999999</v>
      </c>
      <c r="I288" s="214"/>
      <c r="J288" s="15"/>
      <c r="K288" s="15"/>
      <c r="L288" s="210"/>
      <c r="M288" s="215"/>
      <c r="N288" s="216"/>
      <c r="O288" s="216"/>
      <c r="P288" s="216"/>
      <c r="Q288" s="216"/>
      <c r="R288" s="216"/>
      <c r="S288" s="216"/>
      <c r="T288" s="217"/>
      <c r="U288" s="15"/>
      <c r="V288" s="15"/>
      <c r="W288" s="15"/>
      <c r="X288" s="15"/>
      <c r="Y288" s="15"/>
      <c r="Z288" s="15"/>
      <c r="AA288" s="15"/>
      <c r="AB288" s="15"/>
      <c r="AC288" s="15"/>
      <c r="AD288" s="15"/>
      <c r="AE288" s="15"/>
      <c r="AT288" s="211" t="s">
        <v>264</v>
      </c>
      <c r="AU288" s="211" t="s">
        <v>85</v>
      </c>
      <c r="AV288" s="15" t="s">
        <v>109</v>
      </c>
      <c r="AW288" s="15" t="s">
        <v>32</v>
      </c>
      <c r="AX288" s="15" t="s">
        <v>82</v>
      </c>
      <c r="AY288" s="211" t="s">
        <v>253</v>
      </c>
    </row>
    <row r="289" s="2" customFormat="1" ht="24.15" customHeight="1">
      <c r="A289" s="38"/>
      <c r="B289" s="180"/>
      <c r="C289" s="181" t="s">
        <v>486</v>
      </c>
      <c r="D289" s="181" t="s">
        <v>258</v>
      </c>
      <c r="E289" s="182" t="s">
        <v>511</v>
      </c>
      <c r="F289" s="183" t="s">
        <v>512</v>
      </c>
      <c r="G289" s="184" t="s">
        <v>513</v>
      </c>
      <c r="H289" s="185">
        <v>15</v>
      </c>
      <c r="I289" s="186"/>
      <c r="J289" s="187">
        <f>ROUND(I289*H289,2)</f>
        <v>0</v>
      </c>
      <c r="K289" s="183" t="s">
        <v>262</v>
      </c>
      <c r="L289" s="39"/>
      <c r="M289" s="188" t="s">
        <v>1</v>
      </c>
      <c r="N289" s="189" t="s">
        <v>40</v>
      </c>
      <c r="O289" s="77"/>
      <c r="P289" s="190">
        <f>O289*H289</f>
        <v>0</v>
      </c>
      <c r="Q289" s="190">
        <v>0.00528</v>
      </c>
      <c r="R289" s="190">
        <f>Q289*H289</f>
        <v>0.079199999999999993</v>
      </c>
      <c r="S289" s="190">
        <v>0</v>
      </c>
      <c r="T289" s="191">
        <f>S289*H289</f>
        <v>0</v>
      </c>
      <c r="U289" s="38"/>
      <c r="V289" s="38"/>
      <c r="W289" s="38"/>
      <c r="X289" s="38"/>
      <c r="Y289" s="38"/>
      <c r="Z289" s="38"/>
      <c r="AA289" s="38"/>
      <c r="AB289" s="38"/>
      <c r="AC289" s="38"/>
      <c r="AD289" s="38"/>
      <c r="AE289" s="38"/>
      <c r="AR289" s="192" t="s">
        <v>335</v>
      </c>
      <c r="AT289" s="192" t="s">
        <v>258</v>
      </c>
      <c r="AU289" s="192" t="s">
        <v>85</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335</v>
      </c>
      <c r="BM289" s="192" t="s">
        <v>4091</v>
      </c>
    </row>
    <row r="290" s="2" customFormat="1" ht="24.15" customHeight="1">
      <c r="A290" s="38"/>
      <c r="B290" s="180"/>
      <c r="C290" s="181" t="s">
        <v>492</v>
      </c>
      <c r="D290" s="181" t="s">
        <v>258</v>
      </c>
      <c r="E290" s="182" t="s">
        <v>516</v>
      </c>
      <c r="F290" s="183" t="s">
        <v>517</v>
      </c>
      <c r="G290" s="184" t="s">
        <v>316</v>
      </c>
      <c r="H290" s="185">
        <v>17.600000000000001</v>
      </c>
      <c r="I290" s="186"/>
      <c r="J290" s="187">
        <f>ROUND(I290*H290,2)</f>
        <v>0</v>
      </c>
      <c r="K290" s="183" t="s">
        <v>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335</v>
      </c>
      <c r="AT290" s="192" t="s">
        <v>258</v>
      </c>
      <c r="AU290" s="192" t="s">
        <v>85</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335</v>
      </c>
      <c r="BM290" s="192" t="s">
        <v>4092</v>
      </c>
    </row>
    <row r="291" s="2" customFormat="1" ht="37.8" customHeight="1">
      <c r="A291" s="38"/>
      <c r="B291" s="180"/>
      <c r="C291" s="181" t="s">
        <v>504</v>
      </c>
      <c r="D291" s="181" t="s">
        <v>258</v>
      </c>
      <c r="E291" s="182" t="s">
        <v>520</v>
      </c>
      <c r="F291" s="183" t="s">
        <v>521</v>
      </c>
      <c r="G291" s="184" t="s">
        <v>316</v>
      </c>
      <c r="H291" s="185">
        <v>16.399999999999999</v>
      </c>
      <c r="I291" s="186"/>
      <c r="J291" s="187">
        <f>ROUND(I291*H291,2)</f>
        <v>0</v>
      </c>
      <c r="K291" s="183" t="s">
        <v>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335</v>
      </c>
      <c r="AT291" s="192" t="s">
        <v>258</v>
      </c>
      <c r="AU291" s="192" t="s">
        <v>85</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335</v>
      </c>
      <c r="BM291" s="192" t="s">
        <v>4093</v>
      </c>
    </row>
    <row r="292" s="2" customFormat="1" ht="24.15" customHeight="1">
      <c r="A292" s="38"/>
      <c r="B292" s="180"/>
      <c r="C292" s="181" t="s">
        <v>510</v>
      </c>
      <c r="D292" s="181" t="s">
        <v>258</v>
      </c>
      <c r="E292" s="182" t="s">
        <v>523</v>
      </c>
      <c r="F292" s="183" t="s">
        <v>524</v>
      </c>
      <c r="G292" s="184" t="s">
        <v>279</v>
      </c>
      <c r="H292" s="185">
        <v>42.530000000000001</v>
      </c>
      <c r="I292" s="186"/>
      <c r="J292" s="187">
        <f>ROUND(I292*H292,2)</f>
        <v>0</v>
      </c>
      <c r="K292" s="183" t="s">
        <v>262</v>
      </c>
      <c r="L292" s="39"/>
      <c r="M292" s="188" t="s">
        <v>1</v>
      </c>
      <c r="N292" s="189" t="s">
        <v>40</v>
      </c>
      <c r="O292" s="77"/>
      <c r="P292" s="190">
        <f>O292*H292</f>
        <v>0</v>
      </c>
      <c r="Q292" s="190">
        <v>0.016910000000000001</v>
      </c>
      <c r="R292" s="190">
        <f>Q292*H292</f>
        <v>0.71918230000000005</v>
      </c>
      <c r="S292" s="190">
        <v>0</v>
      </c>
      <c r="T292" s="191">
        <f>S292*H292</f>
        <v>0</v>
      </c>
      <c r="U292" s="38"/>
      <c r="V292" s="38"/>
      <c r="W292" s="38"/>
      <c r="X292" s="38"/>
      <c r="Y292" s="38"/>
      <c r="Z292" s="38"/>
      <c r="AA292" s="38"/>
      <c r="AB292" s="38"/>
      <c r="AC292" s="38"/>
      <c r="AD292" s="38"/>
      <c r="AE292" s="38"/>
      <c r="AR292" s="192" t="s">
        <v>335</v>
      </c>
      <c r="AT292" s="192" t="s">
        <v>258</v>
      </c>
      <c r="AU292" s="192" t="s">
        <v>85</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335</v>
      </c>
      <c r="BM292" s="192" t="s">
        <v>4094</v>
      </c>
    </row>
    <row r="293" s="13" customFormat="1">
      <c r="A293" s="13"/>
      <c r="B293" s="194"/>
      <c r="C293" s="13"/>
      <c r="D293" s="195" t="s">
        <v>264</v>
      </c>
      <c r="E293" s="196" t="s">
        <v>1</v>
      </c>
      <c r="F293" s="197" t="s">
        <v>526</v>
      </c>
      <c r="G293" s="13"/>
      <c r="H293" s="196" t="s">
        <v>1</v>
      </c>
      <c r="I293" s="198"/>
      <c r="J293" s="13"/>
      <c r="K293" s="13"/>
      <c r="L293" s="194"/>
      <c r="M293" s="199"/>
      <c r="N293" s="200"/>
      <c r="O293" s="200"/>
      <c r="P293" s="200"/>
      <c r="Q293" s="200"/>
      <c r="R293" s="200"/>
      <c r="S293" s="200"/>
      <c r="T293" s="201"/>
      <c r="U293" s="13"/>
      <c r="V293" s="13"/>
      <c r="W293" s="13"/>
      <c r="X293" s="13"/>
      <c r="Y293" s="13"/>
      <c r="Z293" s="13"/>
      <c r="AA293" s="13"/>
      <c r="AB293" s="13"/>
      <c r="AC293" s="13"/>
      <c r="AD293" s="13"/>
      <c r="AE293" s="13"/>
      <c r="AT293" s="196" t="s">
        <v>264</v>
      </c>
      <c r="AU293" s="196" t="s">
        <v>85</v>
      </c>
      <c r="AV293" s="13" t="s">
        <v>82</v>
      </c>
      <c r="AW293" s="13" t="s">
        <v>32</v>
      </c>
      <c r="AX293" s="13" t="s">
        <v>75</v>
      </c>
      <c r="AY293" s="196" t="s">
        <v>253</v>
      </c>
    </row>
    <row r="294" s="14" customFormat="1">
      <c r="A294" s="14"/>
      <c r="B294" s="202"/>
      <c r="C294" s="14"/>
      <c r="D294" s="195" t="s">
        <v>264</v>
      </c>
      <c r="E294" s="203" t="s">
        <v>1</v>
      </c>
      <c r="F294" s="204" t="s">
        <v>4095</v>
      </c>
      <c r="G294" s="14"/>
      <c r="H294" s="205">
        <v>10.6</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4096</v>
      </c>
      <c r="G295" s="14"/>
      <c r="H295" s="205">
        <v>7.6600000000000001</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4097</v>
      </c>
      <c r="G296" s="14"/>
      <c r="H296" s="205">
        <v>8.1699999999999999</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4098</v>
      </c>
      <c r="G297" s="14"/>
      <c r="H297" s="205">
        <v>5.8700000000000001</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4099</v>
      </c>
      <c r="G298" s="14"/>
      <c r="H298" s="205">
        <v>10.23</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5" customFormat="1">
      <c r="A299" s="15"/>
      <c r="B299" s="210"/>
      <c r="C299" s="15"/>
      <c r="D299" s="195" t="s">
        <v>264</v>
      </c>
      <c r="E299" s="211" t="s">
        <v>1</v>
      </c>
      <c r="F299" s="212" t="s">
        <v>268</v>
      </c>
      <c r="G299" s="15"/>
      <c r="H299" s="213">
        <v>42.530000000000001</v>
      </c>
      <c r="I299" s="214"/>
      <c r="J299" s="15"/>
      <c r="K299" s="15"/>
      <c r="L299" s="210"/>
      <c r="M299" s="215"/>
      <c r="N299" s="216"/>
      <c r="O299" s="216"/>
      <c r="P299" s="216"/>
      <c r="Q299" s="216"/>
      <c r="R299" s="216"/>
      <c r="S299" s="216"/>
      <c r="T299" s="217"/>
      <c r="U299" s="15"/>
      <c r="V299" s="15"/>
      <c r="W299" s="15"/>
      <c r="X299" s="15"/>
      <c r="Y299" s="15"/>
      <c r="Z299" s="15"/>
      <c r="AA299" s="15"/>
      <c r="AB299" s="15"/>
      <c r="AC299" s="15"/>
      <c r="AD299" s="15"/>
      <c r="AE299" s="15"/>
      <c r="AT299" s="211" t="s">
        <v>264</v>
      </c>
      <c r="AU299" s="211" t="s">
        <v>85</v>
      </c>
      <c r="AV299" s="15" t="s">
        <v>109</v>
      </c>
      <c r="AW299" s="15" t="s">
        <v>32</v>
      </c>
      <c r="AX299" s="15" t="s">
        <v>82</v>
      </c>
      <c r="AY299" s="211" t="s">
        <v>253</v>
      </c>
    </row>
    <row r="300" s="2" customFormat="1" ht="62.7" customHeight="1">
      <c r="A300" s="38"/>
      <c r="B300" s="180"/>
      <c r="C300" s="181" t="s">
        <v>515</v>
      </c>
      <c r="D300" s="181" t="s">
        <v>258</v>
      </c>
      <c r="E300" s="182" t="s">
        <v>542</v>
      </c>
      <c r="F300" s="183" t="s">
        <v>543</v>
      </c>
      <c r="G300" s="184" t="s">
        <v>279</v>
      </c>
      <c r="H300" s="185">
        <v>92.769999999999996</v>
      </c>
      <c r="I300" s="186"/>
      <c r="J300" s="187">
        <f>ROUND(I300*H300,2)</f>
        <v>0</v>
      </c>
      <c r="K300" s="183" t="s">
        <v>1</v>
      </c>
      <c r="L300" s="39"/>
      <c r="M300" s="188" t="s">
        <v>1</v>
      </c>
      <c r="N300" s="189" t="s">
        <v>40</v>
      </c>
      <c r="O300" s="77"/>
      <c r="P300" s="190">
        <f>O300*H300</f>
        <v>0</v>
      </c>
      <c r="Q300" s="190">
        <v>0.01661</v>
      </c>
      <c r="R300" s="190">
        <f>Q300*H300</f>
        <v>1.5409096999999998</v>
      </c>
      <c r="S300" s="190">
        <v>0</v>
      </c>
      <c r="T300" s="191">
        <f>S300*H300</f>
        <v>0</v>
      </c>
      <c r="U300" s="38"/>
      <c r="V300" s="38"/>
      <c r="W300" s="38"/>
      <c r="X300" s="38"/>
      <c r="Y300" s="38"/>
      <c r="Z300" s="38"/>
      <c r="AA300" s="38"/>
      <c r="AB300" s="38"/>
      <c r="AC300" s="38"/>
      <c r="AD300" s="38"/>
      <c r="AE300" s="38"/>
      <c r="AR300" s="192" t="s">
        <v>335</v>
      </c>
      <c r="AT300" s="192" t="s">
        <v>258</v>
      </c>
      <c r="AU300" s="192" t="s">
        <v>85</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335</v>
      </c>
      <c r="BM300" s="192" t="s">
        <v>4100</v>
      </c>
    </row>
    <row r="301" s="13" customFormat="1">
      <c r="A301" s="13"/>
      <c r="B301" s="194"/>
      <c r="C301" s="13"/>
      <c r="D301" s="195" t="s">
        <v>264</v>
      </c>
      <c r="E301" s="196" t="s">
        <v>1</v>
      </c>
      <c r="F301" s="197" t="s">
        <v>545</v>
      </c>
      <c r="G301" s="13"/>
      <c r="H301" s="196" t="s">
        <v>1</v>
      </c>
      <c r="I301" s="198"/>
      <c r="J301" s="13"/>
      <c r="K301" s="13"/>
      <c r="L301" s="194"/>
      <c r="M301" s="199"/>
      <c r="N301" s="200"/>
      <c r="O301" s="200"/>
      <c r="P301" s="200"/>
      <c r="Q301" s="200"/>
      <c r="R301" s="200"/>
      <c r="S301" s="200"/>
      <c r="T301" s="201"/>
      <c r="U301" s="13"/>
      <c r="V301" s="13"/>
      <c r="W301" s="13"/>
      <c r="X301" s="13"/>
      <c r="Y301" s="13"/>
      <c r="Z301" s="13"/>
      <c r="AA301" s="13"/>
      <c r="AB301" s="13"/>
      <c r="AC301" s="13"/>
      <c r="AD301" s="13"/>
      <c r="AE301" s="13"/>
      <c r="AT301" s="196" t="s">
        <v>264</v>
      </c>
      <c r="AU301" s="196" t="s">
        <v>85</v>
      </c>
      <c r="AV301" s="13" t="s">
        <v>82</v>
      </c>
      <c r="AW301" s="13" t="s">
        <v>32</v>
      </c>
      <c r="AX301" s="13" t="s">
        <v>75</v>
      </c>
      <c r="AY301" s="196" t="s">
        <v>253</v>
      </c>
    </row>
    <row r="302" s="14" customFormat="1">
      <c r="A302" s="14"/>
      <c r="B302" s="202"/>
      <c r="C302" s="14"/>
      <c r="D302" s="195" t="s">
        <v>264</v>
      </c>
      <c r="E302" s="203" t="s">
        <v>1</v>
      </c>
      <c r="F302" s="204" t="s">
        <v>4101</v>
      </c>
      <c r="G302" s="14"/>
      <c r="H302" s="205">
        <v>38.600000000000001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4102</v>
      </c>
      <c r="G303" s="14"/>
      <c r="H303" s="205">
        <v>54.170000000000002</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5" customFormat="1">
      <c r="A304" s="15"/>
      <c r="B304" s="210"/>
      <c r="C304" s="15"/>
      <c r="D304" s="195" t="s">
        <v>264</v>
      </c>
      <c r="E304" s="211" t="s">
        <v>1</v>
      </c>
      <c r="F304" s="212" t="s">
        <v>268</v>
      </c>
      <c r="G304" s="15"/>
      <c r="H304" s="213">
        <v>92.77000000000001</v>
      </c>
      <c r="I304" s="214"/>
      <c r="J304" s="15"/>
      <c r="K304" s="15"/>
      <c r="L304" s="210"/>
      <c r="M304" s="215"/>
      <c r="N304" s="216"/>
      <c r="O304" s="216"/>
      <c r="P304" s="216"/>
      <c r="Q304" s="216"/>
      <c r="R304" s="216"/>
      <c r="S304" s="216"/>
      <c r="T304" s="217"/>
      <c r="U304" s="15"/>
      <c r="V304" s="15"/>
      <c r="W304" s="15"/>
      <c r="X304" s="15"/>
      <c r="Y304" s="15"/>
      <c r="Z304" s="15"/>
      <c r="AA304" s="15"/>
      <c r="AB304" s="15"/>
      <c r="AC304" s="15"/>
      <c r="AD304" s="15"/>
      <c r="AE304" s="15"/>
      <c r="AT304" s="211" t="s">
        <v>264</v>
      </c>
      <c r="AU304" s="211" t="s">
        <v>85</v>
      </c>
      <c r="AV304" s="15" t="s">
        <v>109</v>
      </c>
      <c r="AW304" s="15" t="s">
        <v>32</v>
      </c>
      <c r="AX304" s="15" t="s">
        <v>82</v>
      </c>
      <c r="AY304" s="211" t="s">
        <v>253</v>
      </c>
    </row>
    <row r="305" s="2" customFormat="1" ht="24.15" customHeight="1">
      <c r="A305" s="38"/>
      <c r="B305" s="180"/>
      <c r="C305" s="181" t="s">
        <v>519</v>
      </c>
      <c r="D305" s="181" t="s">
        <v>258</v>
      </c>
      <c r="E305" s="182" t="s">
        <v>549</v>
      </c>
      <c r="F305" s="183" t="s">
        <v>550</v>
      </c>
      <c r="G305" s="184" t="s">
        <v>279</v>
      </c>
      <c r="H305" s="185">
        <v>135.30000000000001</v>
      </c>
      <c r="I305" s="186"/>
      <c r="J305" s="187">
        <f>ROUND(I305*H305,2)</f>
        <v>0</v>
      </c>
      <c r="K305" s="183" t="s">
        <v>262</v>
      </c>
      <c r="L305" s="39"/>
      <c r="M305" s="188" t="s">
        <v>1</v>
      </c>
      <c r="N305" s="189" t="s">
        <v>40</v>
      </c>
      <c r="O305" s="77"/>
      <c r="P305" s="190">
        <f>O305*H305</f>
        <v>0</v>
      </c>
      <c r="Q305" s="190">
        <v>0.00010000000000000001</v>
      </c>
      <c r="R305" s="190">
        <f>Q305*H305</f>
        <v>0.013530000000000002</v>
      </c>
      <c r="S305" s="190">
        <v>0</v>
      </c>
      <c r="T305" s="191">
        <f>S305*H305</f>
        <v>0</v>
      </c>
      <c r="U305" s="38"/>
      <c r="V305" s="38"/>
      <c r="W305" s="38"/>
      <c r="X305" s="38"/>
      <c r="Y305" s="38"/>
      <c r="Z305" s="38"/>
      <c r="AA305" s="38"/>
      <c r="AB305" s="38"/>
      <c r="AC305" s="38"/>
      <c r="AD305" s="38"/>
      <c r="AE305" s="38"/>
      <c r="AR305" s="192" t="s">
        <v>335</v>
      </c>
      <c r="AT305" s="192" t="s">
        <v>258</v>
      </c>
      <c r="AU305" s="192" t="s">
        <v>85</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335</v>
      </c>
      <c r="BM305" s="192" t="s">
        <v>4103</v>
      </c>
    </row>
    <row r="306" s="14" customFormat="1">
      <c r="A306" s="14"/>
      <c r="B306" s="202"/>
      <c r="C306" s="14"/>
      <c r="D306" s="195" t="s">
        <v>264</v>
      </c>
      <c r="E306" s="203" t="s">
        <v>1</v>
      </c>
      <c r="F306" s="204" t="s">
        <v>4104</v>
      </c>
      <c r="G306" s="14"/>
      <c r="H306" s="205">
        <v>10.6</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4105</v>
      </c>
      <c r="G307" s="14"/>
      <c r="H307" s="205">
        <v>7.6600000000000001</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4106</v>
      </c>
      <c r="G308" s="14"/>
      <c r="H308" s="205">
        <v>8.1699999999999999</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4107</v>
      </c>
      <c r="G309" s="14"/>
      <c r="H309" s="205">
        <v>5.8700000000000001</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4108</v>
      </c>
      <c r="G310" s="14"/>
      <c r="H310" s="205">
        <v>10.23</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4109</v>
      </c>
      <c r="G311" s="14"/>
      <c r="H311" s="205">
        <v>38.600000000000001</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4110</v>
      </c>
      <c r="G312" s="14"/>
      <c r="H312" s="205">
        <v>54.170000000000002</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5" customFormat="1">
      <c r="A313" s="15"/>
      <c r="B313" s="210"/>
      <c r="C313" s="15"/>
      <c r="D313" s="195" t="s">
        <v>264</v>
      </c>
      <c r="E313" s="211" t="s">
        <v>1</v>
      </c>
      <c r="F313" s="212" t="s">
        <v>268</v>
      </c>
      <c r="G313" s="15"/>
      <c r="H313" s="213">
        <v>135.30000000000001</v>
      </c>
      <c r="I313" s="214"/>
      <c r="J313" s="15"/>
      <c r="K313" s="15"/>
      <c r="L313" s="210"/>
      <c r="M313" s="215"/>
      <c r="N313" s="216"/>
      <c r="O313" s="216"/>
      <c r="P313" s="216"/>
      <c r="Q313" s="216"/>
      <c r="R313" s="216"/>
      <c r="S313" s="216"/>
      <c r="T313" s="217"/>
      <c r="U313" s="15"/>
      <c r="V313" s="15"/>
      <c r="W313" s="15"/>
      <c r="X313" s="15"/>
      <c r="Y313" s="15"/>
      <c r="Z313" s="15"/>
      <c r="AA313" s="15"/>
      <c r="AB313" s="15"/>
      <c r="AC313" s="15"/>
      <c r="AD313" s="15"/>
      <c r="AE313" s="15"/>
      <c r="AT313" s="211" t="s">
        <v>264</v>
      </c>
      <c r="AU313" s="211" t="s">
        <v>85</v>
      </c>
      <c r="AV313" s="15" t="s">
        <v>109</v>
      </c>
      <c r="AW313" s="15" t="s">
        <v>32</v>
      </c>
      <c r="AX313" s="15" t="s">
        <v>82</v>
      </c>
      <c r="AY313" s="211" t="s">
        <v>253</v>
      </c>
    </row>
    <row r="314" s="2" customFormat="1" ht="66.75" customHeight="1">
      <c r="A314" s="38"/>
      <c r="B314" s="180"/>
      <c r="C314" s="181" t="s">
        <v>349</v>
      </c>
      <c r="D314" s="181" t="s">
        <v>258</v>
      </c>
      <c r="E314" s="182" t="s">
        <v>598</v>
      </c>
      <c r="F314" s="183" t="s">
        <v>599</v>
      </c>
      <c r="G314" s="184" t="s">
        <v>279</v>
      </c>
      <c r="H314" s="185">
        <v>94.200000000000003</v>
      </c>
      <c r="I314" s="186"/>
      <c r="J314" s="187">
        <f>ROUND(I314*H314,2)</f>
        <v>0</v>
      </c>
      <c r="K314" s="183" t="s">
        <v>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335</v>
      </c>
      <c r="AT314" s="192" t="s">
        <v>258</v>
      </c>
      <c r="AU314" s="192" t="s">
        <v>85</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335</v>
      </c>
      <c r="BM314" s="192" t="s">
        <v>4111</v>
      </c>
    </row>
    <row r="315" s="13" customFormat="1">
      <c r="A315" s="13"/>
      <c r="B315" s="194"/>
      <c r="C315" s="13"/>
      <c r="D315" s="195" t="s">
        <v>264</v>
      </c>
      <c r="E315" s="196" t="s">
        <v>1</v>
      </c>
      <c r="F315" s="197" t="s">
        <v>545</v>
      </c>
      <c r="G315" s="13"/>
      <c r="H315" s="196" t="s">
        <v>1</v>
      </c>
      <c r="I315" s="198"/>
      <c r="J315" s="13"/>
      <c r="K315" s="13"/>
      <c r="L315" s="194"/>
      <c r="M315" s="199"/>
      <c r="N315" s="200"/>
      <c r="O315" s="200"/>
      <c r="P315" s="200"/>
      <c r="Q315" s="200"/>
      <c r="R315" s="200"/>
      <c r="S315" s="200"/>
      <c r="T315" s="201"/>
      <c r="U315" s="13"/>
      <c r="V315" s="13"/>
      <c r="W315" s="13"/>
      <c r="X315" s="13"/>
      <c r="Y315" s="13"/>
      <c r="Z315" s="13"/>
      <c r="AA315" s="13"/>
      <c r="AB315" s="13"/>
      <c r="AC315" s="13"/>
      <c r="AD315" s="13"/>
      <c r="AE315" s="13"/>
      <c r="AT315" s="196" t="s">
        <v>264</v>
      </c>
      <c r="AU315" s="196" t="s">
        <v>85</v>
      </c>
      <c r="AV315" s="13" t="s">
        <v>82</v>
      </c>
      <c r="AW315" s="13" t="s">
        <v>32</v>
      </c>
      <c r="AX315" s="13" t="s">
        <v>75</v>
      </c>
      <c r="AY315" s="196" t="s">
        <v>253</v>
      </c>
    </row>
    <row r="316" s="14" customFormat="1">
      <c r="A316" s="14"/>
      <c r="B316" s="202"/>
      <c r="C316" s="14"/>
      <c r="D316" s="195" t="s">
        <v>264</v>
      </c>
      <c r="E316" s="203" t="s">
        <v>1</v>
      </c>
      <c r="F316" s="204" t="s">
        <v>4112</v>
      </c>
      <c r="G316" s="14"/>
      <c r="H316" s="205">
        <v>12.960000000000001</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4113</v>
      </c>
      <c r="G317" s="14"/>
      <c r="H317" s="205">
        <v>19.440000000000001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4" customFormat="1">
      <c r="A318" s="14"/>
      <c r="B318" s="202"/>
      <c r="C318" s="14"/>
      <c r="D318" s="195" t="s">
        <v>264</v>
      </c>
      <c r="E318" s="203" t="s">
        <v>1</v>
      </c>
      <c r="F318" s="204" t="s">
        <v>4112</v>
      </c>
      <c r="G318" s="14"/>
      <c r="H318" s="205">
        <v>12.960000000000001</v>
      </c>
      <c r="I318" s="206"/>
      <c r="J318" s="14"/>
      <c r="K318" s="14"/>
      <c r="L318" s="202"/>
      <c r="M318" s="207"/>
      <c r="N318" s="208"/>
      <c r="O318" s="208"/>
      <c r="P318" s="208"/>
      <c r="Q318" s="208"/>
      <c r="R318" s="208"/>
      <c r="S318" s="208"/>
      <c r="T318" s="209"/>
      <c r="U318" s="14"/>
      <c r="V318" s="14"/>
      <c r="W318" s="14"/>
      <c r="X318" s="14"/>
      <c r="Y318" s="14"/>
      <c r="Z318" s="14"/>
      <c r="AA318" s="14"/>
      <c r="AB318" s="14"/>
      <c r="AC318" s="14"/>
      <c r="AD318" s="14"/>
      <c r="AE318" s="14"/>
      <c r="AT318" s="203" t="s">
        <v>264</v>
      </c>
      <c r="AU318" s="203" t="s">
        <v>85</v>
      </c>
      <c r="AV318" s="14" t="s">
        <v>85</v>
      </c>
      <c r="AW318" s="14" t="s">
        <v>32</v>
      </c>
      <c r="AX318" s="14" t="s">
        <v>75</v>
      </c>
      <c r="AY318" s="203" t="s">
        <v>253</v>
      </c>
    </row>
    <row r="319" s="14" customFormat="1">
      <c r="A319" s="14"/>
      <c r="B319" s="202"/>
      <c r="C319" s="14"/>
      <c r="D319" s="195" t="s">
        <v>264</v>
      </c>
      <c r="E319" s="203" t="s">
        <v>1</v>
      </c>
      <c r="F319" s="204" t="s">
        <v>4112</v>
      </c>
      <c r="G319" s="14"/>
      <c r="H319" s="205">
        <v>12.960000000000001</v>
      </c>
      <c r="I319" s="206"/>
      <c r="J319" s="14"/>
      <c r="K319" s="14"/>
      <c r="L319" s="202"/>
      <c r="M319" s="207"/>
      <c r="N319" s="208"/>
      <c r="O319" s="208"/>
      <c r="P319" s="208"/>
      <c r="Q319" s="208"/>
      <c r="R319" s="208"/>
      <c r="S319" s="208"/>
      <c r="T319" s="209"/>
      <c r="U319" s="14"/>
      <c r="V319" s="14"/>
      <c r="W319" s="14"/>
      <c r="X319" s="14"/>
      <c r="Y319" s="14"/>
      <c r="Z319" s="14"/>
      <c r="AA319" s="14"/>
      <c r="AB319" s="14"/>
      <c r="AC319" s="14"/>
      <c r="AD319" s="14"/>
      <c r="AE319" s="14"/>
      <c r="AT319" s="203" t="s">
        <v>264</v>
      </c>
      <c r="AU319" s="203" t="s">
        <v>85</v>
      </c>
      <c r="AV319" s="14" t="s">
        <v>85</v>
      </c>
      <c r="AW319" s="14" t="s">
        <v>32</v>
      </c>
      <c r="AX319" s="14" t="s">
        <v>75</v>
      </c>
      <c r="AY319" s="203" t="s">
        <v>253</v>
      </c>
    </row>
    <row r="320" s="14" customFormat="1">
      <c r="A320" s="14"/>
      <c r="B320" s="202"/>
      <c r="C320" s="14"/>
      <c r="D320" s="195" t="s">
        <v>264</v>
      </c>
      <c r="E320" s="203" t="s">
        <v>1</v>
      </c>
      <c r="F320" s="204" t="s">
        <v>4114</v>
      </c>
      <c r="G320" s="14"/>
      <c r="H320" s="205">
        <v>35.880000000000003</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32</v>
      </c>
      <c r="AX320" s="14" t="s">
        <v>75</v>
      </c>
      <c r="AY320" s="203" t="s">
        <v>253</v>
      </c>
    </row>
    <row r="321" s="15" customFormat="1">
      <c r="A321" s="15"/>
      <c r="B321" s="210"/>
      <c r="C321" s="15"/>
      <c r="D321" s="195" t="s">
        <v>264</v>
      </c>
      <c r="E321" s="211" t="s">
        <v>1</v>
      </c>
      <c r="F321" s="212" t="s">
        <v>268</v>
      </c>
      <c r="G321" s="15"/>
      <c r="H321" s="213">
        <v>94.200000000000017</v>
      </c>
      <c r="I321" s="214"/>
      <c r="J321" s="15"/>
      <c r="K321" s="15"/>
      <c r="L321" s="210"/>
      <c r="M321" s="215"/>
      <c r="N321" s="216"/>
      <c r="O321" s="216"/>
      <c r="P321" s="216"/>
      <c r="Q321" s="216"/>
      <c r="R321" s="216"/>
      <c r="S321" s="216"/>
      <c r="T321" s="217"/>
      <c r="U321" s="15"/>
      <c r="V321" s="15"/>
      <c r="W321" s="15"/>
      <c r="X321" s="15"/>
      <c r="Y321" s="15"/>
      <c r="Z321" s="15"/>
      <c r="AA321" s="15"/>
      <c r="AB321" s="15"/>
      <c r="AC321" s="15"/>
      <c r="AD321" s="15"/>
      <c r="AE321" s="15"/>
      <c r="AT321" s="211" t="s">
        <v>264</v>
      </c>
      <c r="AU321" s="211" t="s">
        <v>85</v>
      </c>
      <c r="AV321" s="15" t="s">
        <v>109</v>
      </c>
      <c r="AW321" s="15" t="s">
        <v>32</v>
      </c>
      <c r="AX321" s="15" t="s">
        <v>82</v>
      </c>
      <c r="AY321" s="211" t="s">
        <v>253</v>
      </c>
    </row>
    <row r="322" s="2" customFormat="1" ht="66.75" customHeight="1">
      <c r="A322" s="38"/>
      <c r="B322" s="180"/>
      <c r="C322" s="181" t="s">
        <v>541</v>
      </c>
      <c r="D322" s="181" t="s">
        <v>258</v>
      </c>
      <c r="E322" s="182" t="s">
        <v>609</v>
      </c>
      <c r="F322" s="183" t="s">
        <v>610</v>
      </c>
      <c r="G322" s="184" t="s">
        <v>279</v>
      </c>
      <c r="H322" s="185">
        <v>28.989999999999998</v>
      </c>
      <c r="I322" s="186"/>
      <c r="J322" s="187">
        <f>ROUND(I322*H322,2)</f>
        <v>0</v>
      </c>
      <c r="K322" s="183" t="s">
        <v>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4115</v>
      </c>
    </row>
    <row r="323" s="13" customFormat="1">
      <c r="A323" s="13"/>
      <c r="B323" s="194"/>
      <c r="C323" s="13"/>
      <c r="D323" s="195" t="s">
        <v>264</v>
      </c>
      <c r="E323" s="196" t="s">
        <v>1</v>
      </c>
      <c r="F323" s="197" t="s">
        <v>545</v>
      </c>
      <c r="G323" s="13"/>
      <c r="H323" s="196" t="s">
        <v>1</v>
      </c>
      <c r="I323" s="198"/>
      <c r="J323" s="13"/>
      <c r="K323" s="13"/>
      <c r="L323" s="194"/>
      <c r="M323" s="199"/>
      <c r="N323" s="200"/>
      <c r="O323" s="200"/>
      <c r="P323" s="200"/>
      <c r="Q323" s="200"/>
      <c r="R323" s="200"/>
      <c r="S323" s="200"/>
      <c r="T323" s="201"/>
      <c r="U323" s="13"/>
      <c r="V323" s="13"/>
      <c r="W323" s="13"/>
      <c r="X323" s="13"/>
      <c r="Y323" s="13"/>
      <c r="Z323" s="13"/>
      <c r="AA323" s="13"/>
      <c r="AB323" s="13"/>
      <c r="AC323" s="13"/>
      <c r="AD323" s="13"/>
      <c r="AE323" s="13"/>
      <c r="AT323" s="196" t="s">
        <v>264</v>
      </c>
      <c r="AU323" s="196" t="s">
        <v>85</v>
      </c>
      <c r="AV323" s="13" t="s">
        <v>82</v>
      </c>
      <c r="AW323" s="13" t="s">
        <v>32</v>
      </c>
      <c r="AX323" s="13" t="s">
        <v>75</v>
      </c>
      <c r="AY323" s="196" t="s">
        <v>253</v>
      </c>
    </row>
    <row r="324" s="14" customFormat="1">
      <c r="A324" s="14"/>
      <c r="B324" s="202"/>
      <c r="C324" s="14"/>
      <c r="D324" s="195" t="s">
        <v>264</v>
      </c>
      <c r="E324" s="203" t="s">
        <v>1</v>
      </c>
      <c r="F324" s="204" t="s">
        <v>4116</v>
      </c>
      <c r="G324" s="14"/>
      <c r="H324" s="205">
        <v>7.6100000000000003</v>
      </c>
      <c r="I324" s="206"/>
      <c r="J324" s="14"/>
      <c r="K324" s="14"/>
      <c r="L324" s="202"/>
      <c r="M324" s="207"/>
      <c r="N324" s="208"/>
      <c r="O324" s="208"/>
      <c r="P324" s="208"/>
      <c r="Q324" s="208"/>
      <c r="R324" s="208"/>
      <c r="S324" s="208"/>
      <c r="T324" s="209"/>
      <c r="U324" s="14"/>
      <c r="V324" s="14"/>
      <c r="W324" s="14"/>
      <c r="X324" s="14"/>
      <c r="Y324" s="14"/>
      <c r="Z324" s="14"/>
      <c r="AA324" s="14"/>
      <c r="AB324" s="14"/>
      <c r="AC324" s="14"/>
      <c r="AD324" s="14"/>
      <c r="AE324" s="14"/>
      <c r="AT324" s="203" t="s">
        <v>264</v>
      </c>
      <c r="AU324" s="203" t="s">
        <v>85</v>
      </c>
      <c r="AV324" s="14" t="s">
        <v>85</v>
      </c>
      <c r="AW324" s="14" t="s">
        <v>32</v>
      </c>
      <c r="AX324" s="14" t="s">
        <v>75</v>
      </c>
      <c r="AY324" s="203" t="s">
        <v>253</v>
      </c>
    </row>
    <row r="325" s="14" customFormat="1">
      <c r="A325" s="14"/>
      <c r="B325" s="202"/>
      <c r="C325" s="14"/>
      <c r="D325" s="195" t="s">
        <v>264</v>
      </c>
      <c r="E325" s="203" t="s">
        <v>1</v>
      </c>
      <c r="F325" s="204" t="s">
        <v>4117</v>
      </c>
      <c r="G325" s="14"/>
      <c r="H325" s="205">
        <v>9.0199999999999996</v>
      </c>
      <c r="I325" s="206"/>
      <c r="J325" s="14"/>
      <c r="K325" s="14"/>
      <c r="L325" s="202"/>
      <c r="M325" s="207"/>
      <c r="N325" s="208"/>
      <c r="O325" s="208"/>
      <c r="P325" s="208"/>
      <c r="Q325" s="208"/>
      <c r="R325" s="208"/>
      <c r="S325" s="208"/>
      <c r="T325" s="209"/>
      <c r="U325" s="14"/>
      <c r="V325" s="14"/>
      <c r="W325" s="14"/>
      <c r="X325" s="14"/>
      <c r="Y325" s="14"/>
      <c r="Z325" s="14"/>
      <c r="AA325" s="14"/>
      <c r="AB325" s="14"/>
      <c r="AC325" s="14"/>
      <c r="AD325" s="14"/>
      <c r="AE325" s="14"/>
      <c r="AT325" s="203" t="s">
        <v>264</v>
      </c>
      <c r="AU325" s="203" t="s">
        <v>85</v>
      </c>
      <c r="AV325" s="14" t="s">
        <v>85</v>
      </c>
      <c r="AW325" s="14" t="s">
        <v>32</v>
      </c>
      <c r="AX325" s="14" t="s">
        <v>75</v>
      </c>
      <c r="AY325" s="203" t="s">
        <v>253</v>
      </c>
    </row>
    <row r="326" s="14" customFormat="1">
      <c r="A326" s="14"/>
      <c r="B326" s="202"/>
      <c r="C326" s="14"/>
      <c r="D326" s="195" t="s">
        <v>264</v>
      </c>
      <c r="E326" s="203" t="s">
        <v>1</v>
      </c>
      <c r="F326" s="204" t="s">
        <v>4118</v>
      </c>
      <c r="G326" s="14"/>
      <c r="H326" s="205">
        <v>1.95</v>
      </c>
      <c r="I326" s="206"/>
      <c r="J326" s="14"/>
      <c r="K326" s="14"/>
      <c r="L326" s="202"/>
      <c r="M326" s="207"/>
      <c r="N326" s="208"/>
      <c r="O326" s="208"/>
      <c r="P326" s="208"/>
      <c r="Q326" s="208"/>
      <c r="R326" s="208"/>
      <c r="S326" s="208"/>
      <c r="T326" s="209"/>
      <c r="U326" s="14"/>
      <c r="V326" s="14"/>
      <c r="W326" s="14"/>
      <c r="X326" s="14"/>
      <c r="Y326" s="14"/>
      <c r="Z326" s="14"/>
      <c r="AA326" s="14"/>
      <c r="AB326" s="14"/>
      <c r="AC326" s="14"/>
      <c r="AD326" s="14"/>
      <c r="AE326" s="14"/>
      <c r="AT326" s="203" t="s">
        <v>264</v>
      </c>
      <c r="AU326" s="203" t="s">
        <v>85</v>
      </c>
      <c r="AV326" s="14" t="s">
        <v>85</v>
      </c>
      <c r="AW326" s="14" t="s">
        <v>32</v>
      </c>
      <c r="AX326" s="14" t="s">
        <v>75</v>
      </c>
      <c r="AY326" s="203" t="s">
        <v>253</v>
      </c>
    </row>
    <row r="327" s="14" customFormat="1">
      <c r="A327" s="14"/>
      <c r="B327" s="202"/>
      <c r="C327" s="14"/>
      <c r="D327" s="195" t="s">
        <v>264</v>
      </c>
      <c r="E327" s="203" t="s">
        <v>1</v>
      </c>
      <c r="F327" s="204" t="s">
        <v>628</v>
      </c>
      <c r="G327" s="14"/>
      <c r="H327" s="205">
        <v>7.0099999999999998</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4" customFormat="1">
      <c r="A328" s="14"/>
      <c r="B328" s="202"/>
      <c r="C328" s="14"/>
      <c r="D328" s="195" t="s">
        <v>264</v>
      </c>
      <c r="E328" s="203" t="s">
        <v>1</v>
      </c>
      <c r="F328" s="204" t="s">
        <v>4119</v>
      </c>
      <c r="G328" s="14"/>
      <c r="H328" s="205">
        <v>1.3500000000000001</v>
      </c>
      <c r="I328" s="206"/>
      <c r="J328" s="14"/>
      <c r="K328" s="14"/>
      <c r="L328" s="202"/>
      <c r="M328" s="207"/>
      <c r="N328" s="208"/>
      <c r="O328" s="208"/>
      <c r="P328" s="208"/>
      <c r="Q328" s="208"/>
      <c r="R328" s="208"/>
      <c r="S328" s="208"/>
      <c r="T328" s="209"/>
      <c r="U328" s="14"/>
      <c r="V328" s="14"/>
      <c r="W328" s="14"/>
      <c r="X328" s="14"/>
      <c r="Y328" s="14"/>
      <c r="Z328" s="14"/>
      <c r="AA328" s="14"/>
      <c r="AB328" s="14"/>
      <c r="AC328" s="14"/>
      <c r="AD328" s="14"/>
      <c r="AE328" s="14"/>
      <c r="AT328" s="203" t="s">
        <v>264</v>
      </c>
      <c r="AU328" s="203" t="s">
        <v>85</v>
      </c>
      <c r="AV328" s="14" t="s">
        <v>85</v>
      </c>
      <c r="AW328" s="14" t="s">
        <v>32</v>
      </c>
      <c r="AX328" s="14" t="s">
        <v>75</v>
      </c>
      <c r="AY328" s="203" t="s">
        <v>253</v>
      </c>
    </row>
    <row r="329" s="14" customFormat="1">
      <c r="A329" s="14"/>
      <c r="B329" s="202"/>
      <c r="C329" s="14"/>
      <c r="D329" s="195" t="s">
        <v>264</v>
      </c>
      <c r="E329" s="203" t="s">
        <v>1</v>
      </c>
      <c r="F329" s="204" t="s">
        <v>4120</v>
      </c>
      <c r="G329" s="14"/>
      <c r="H329" s="205">
        <v>0.92000000000000004</v>
      </c>
      <c r="I329" s="206"/>
      <c r="J329" s="14"/>
      <c r="K329" s="14"/>
      <c r="L329" s="202"/>
      <c r="M329" s="207"/>
      <c r="N329" s="208"/>
      <c r="O329" s="208"/>
      <c r="P329" s="208"/>
      <c r="Q329" s="208"/>
      <c r="R329" s="208"/>
      <c r="S329" s="208"/>
      <c r="T329" s="209"/>
      <c r="U329" s="14"/>
      <c r="V329" s="14"/>
      <c r="W329" s="14"/>
      <c r="X329" s="14"/>
      <c r="Y329" s="14"/>
      <c r="Z329" s="14"/>
      <c r="AA329" s="14"/>
      <c r="AB329" s="14"/>
      <c r="AC329" s="14"/>
      <c r="AD329" s="14"/>
      <c r="AE329" s="14"/>
      <c r="AT329" s="203" t="s">
        <v>264</v>
      </c>
      <c r="AU329" s="203" t="s">
        <v>85</v>
      </c>
      <c r="AV329" s="14" t="s">
        <v>85</v>
      </c>
      <c r="AW329" s="14" t="s">
        <v>32</v>
      </c>
      <c r="AX329" s="14" t="s">
        <v>75</v>
      </c>
      <c r="AY329" s="203" t="s">
        <v>253</v>
      </c>
    </row>
    <row r="330" s="14" customFormat="1">
      <c r="A330" s="14"/>
      <c r="B330" s="202"/>
      <c r="C330" s="14"/>
      <c r="D330" s="195" t="s">
        <v>264</v>
      </c>
      <c r="E330" s="203" t="s">
        <v>1</v>
      </c>
      <c r="F330" s="204" t="s">
        <v>4121</v>
      </c>
      <c r="G330" s="14"/>
      <c r="H330" s="205">
        <v>1.1299999999999999</v>
      </c>
      <c r="I330" s="206"/>
      <c r="J330" s="14"/>
      <c r="K330" s="14"/>
      <c r="L330" s="202"/>
      <c r="M330" s="207"/>
      <c r="N330" s="208"/>
      <c r="O330" s="208"/>
      <c r="P330" s="208"/>
      <c r="Q330" s="208"/>
      <c r="R330" s="208"/>
      <c r="S330" s="208"/>
      <c r="T330" s="209"/>
      <c r="U330" s="14"/>
      <c r="V330" s="14"/>
      <c r="W330" s="14"/>
      <c r="X330" s="14"/>
      <c r="Y330" s="14"/>
      <c r="Z330" s="14"/>
      <c r="AA330" s="14"/>
      <c r="AB330" s="14"/>
      <c r="AC330" s="14"/>
      <c r="AD330" s="14"/>
      <c r="AE330" s="14"/>
      <c r="AT330" s="203" t="s">
        <v>264</v>
      </c>
      <c r="AU330" s="203" t="s">
        <v>85</v>
      </c>
      <c r="AV330" s="14" t="s">
        <v>85</v>
      </c>
      <c r="AW330" s="14" t="s">
        <v>32</v>
      </c>
      <c r="AX330" s="14" t="s">
        <v>75</v>
      </c>
      <c r="AY330" s="203" t="s">
        <v>253</v>
      </c>
    </row>
    <row r="331" s="15" customFormat="1">
      <c r="A331" s="15"/>
      <c r="B331" s="210"/>
      <c r="C331" s="15"/>
      <c r="D331" s="195" t="s">
        <v>264</v>
      </c>
      <c r="E331" s="211" t="s">
        <v>1</v>
      </c>
      <c r="F331" s="212" t="s">
        <v>268</v>
      </c>
      <c r="G331" s="15"/>
      <c r="H331" s="213">
        <v>28.989999999999998</v>
      </c>
      <c r="I331" s="214"/>
      <c r="J331" s="15"/>
      <c r="K331" s="15"/>
      <c r="L331" s="210"/>
      <c r="M331" s="215"/>
      <c r="N331" s="216"/>
      <c r="O331" s="216"/>
      <c r="P331" s="216"/>
      <c r="Q331" s="216"/>
      <c r="R331" s="216"/>
      <c r="S331" s="216"/>
      <c r="T331" s="217"/>
      <c r="U331" s="15"/>
      <c r="V331" s="15"/>
      <c r="W331" s="15"/>
      <c r="X331" s="15"/>
      <c r="Y331" s="15"/>
      <c r="Z331" s="15"/>
      <c r="AA331" s="15"/>
      <c r="AB331" s="15"/>
      <c r="AC331" s="15"/>
      <c r="AD331" s="15"/>
      <c r="AE331" s="15"/>
      <c r="AT331" s="211" t="s">
        <v>264</v>
      </c>
      <c r="AU331" s="211" t="s">
        <v>85</v>
      </c>
      <c r="AV331" s="15" t="s">
        <v>109</v>
      </c>
      <c r="AW331" s="15" t="s">
        <v>32</v>
      </c>
      <c r="AX331" s="15" t="s">
        <v>82</v>
      </c>
      <c r="AY331" s="211" t="s">
        <v>253</v>
      </c>
    </row>
    <row r="332" s="2" customFormat="1" ht="24.15" customHeight="1">
      <c r="A332" s="38"/>
      <c r="B332" s="180"/>
      <c r="C332" s="181" t="s">
        <v>548</v>
      </c>
      <c r="D332" s="181" t="s">
        <v>258</v>
      </c>
      <c r="E332" s="182" t="s">
        <v>651</v>
      </c>
      <c r="F332" s="183" t="s">
        <v>4122</v>
      </c>
      <c r="G332" s="184" t="s">
        <v>279</v>
      </c>
      <c r="H332" s="185">
        <v>7.7999999999999998</v>
      </c>
      <c r="I332" s="186"/>
      <c r="J332" s="187">
        <f>ROUND(I332*H332,2)</f>
        <v>0</v>
      </c>
      <c r="K332" s="183" t="s">
        <v>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335</v>
      </c>
      <c r="AT332" s="192" t="s">
        <v>258</v>
      </c>
      <c r="AU332" s="192" t="s">
        <v>85</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335</v>
      </c>
      <c r="BM332" s="192" t="s">
        <v>4123</v>
      </c>
    </row>
    <row r="333" s="13" customFormat="1">
      <c r="A333" s="13"/>
      <c r="B333" s="194"/>
      <c r="C333" s="13"/>
      <c r="D333" s="195" t="s">
        <v>264</v>
      </c>
      <c r="E333" s="196" t="s">
        <v>1</v>
      </c>
      <c r="F333" s="197" t="s">
        <v>265</v>
      </c>
      <c r="G333" s="13"/>
      <c r="H333" s="196" t="s">
        <v>1</v>
      </c>
      <c r="I333" s="198"/>
      <c r="J333" s="13"/>
      <c r="K333" s="13"/>
      <c r="L333" s="194"/>
      <c r="M333" s="199"/>
      <c r="N333" s="200"/>
      <c r="O333" s="200"/>
      <c r="P333" s="200"/>
      <c r="Q333" s="200"/>
      <c r="R333" s="200"/>
      <c r="S333" s="200"/>
      <c r="T333" s="201"/>
      <c r="U333" s="13"/>
      <c r="V333" s="13"/>
      <c r="W333" s="13"/>
      <c r="X333" s="13"/>
      <c r="Y333" s="13"/>
      <c r="Z333" s="13"/>
      <c r="AA333" s="13"/>
      <c r="AB333" s="13"/>
      <c r="AC333" s="13"/>
      <c r="AD333" s="13"/>
      <c r="AE333" s="13"/>
      <c r="AT333" s="196" t="s">
        <v>264</v>
      </c>
      <c r="AU333" s="196" t="s">
        <v>85</v>
      </c>
      <c r="AV333" s="13" t="s">
        <v>82</v>
      </c>
      <c r="AW333" s="13" t="s">
        <v>32</v>
      </c>
      <c r="AX333" s="13" t="s">
        <v>75</v>
      </c>
      <c r="AY333" s="196" t="s">
        <v>253</v>
      </c>
    </row>
    <row r="334" s="14" customFormat="1">
      <c r="A334" s="14"/>
      <c r="B334" s="202"/>
      <c r="C334" s="14"/>
      <c r="D334" s="195" t="s">
        <v>264</v>
      </c>
      <c r="E334" s="203" t="s">
        <v>1</v>
      </c>
      <c r="F334" s="204" t="s">
        <v>4124</v>
      </c>
      <c r="G334" s="14"/>
      <c r="H334" s="205">
        <v>2.6000000000000001</v>
      </c>
      <c r="I334" s="206"/>
      <c r="J334" s="14"/>
      <c r="K334" s="14"/>
      <c r="L334" s="202"/>
      <c r="M334" s="207"/>
      <c r="N334" s="208"/>
      <c r="O334" s="208"/>
      <c r="P334" s="208"/>
      <c r="Q334" s="208"/>
      <c r="R334" s="208"/>
      <c r="S334" s="208"/>
      <c r="T334" s="209"/>
      <c r="U334" s="14"/>
      <c r="V334" s="14"/>
      <c r="W334" s="14"/>
      <c r="X334" s="14"/>
      <c r="Y334" s="14"/>
      <c r="Z334" s="14"/>
      <c r="AA334" s="14"/>
      <c r="AB334" s="14"/>
      <c r="AC334" s="14"/>
      <c r="AD334" s="14"/>
      <c r="AE334" s="14"/>
      <c r="AT334" s="203" t="s">
        <v>264</v>
      </c>
      <c r="AU334" s="203" t="s">
        <v>85</v>
      </c>
      <c r="AV334" s="14" t="s">
        <v>85</v>
      </c>
      <c r="AW334" s="14" t="s">
        <v>32</v>
      </c>
      <c r="AX334" s="14" t="s">
        <v>75</v>
      </c>
      <c r="AY334" s="203" t="s">
        <v>253</v>
      </c>
    </row>
    <row r="335" s="14" customFormat="1">
      <c r="A335" s="14"/>
      <c r="B335" s="202"/>
      <c r="C335" s="14"/>
      <c r="D335" s="195" t="s">
        <v>264</v>
      </c>
      <c r="E335" s="203" t="s">
        <v>1</v>
      </c>
      <c r="F335" s="204" t="s">
        <v>4125</v>
      </c>
      <c r="G335" s="14"/>
      <c r="H335" s="205">
        <v>2.6000000000000001</v>
      </c>
      <c r="I335" s="206"/>
      <c r="J335" s="14"/>
      <c r="K335" s="14"/>
      <c r="L335" s="202"/>
      <c r="M335" s="207"/>
      <c r="N335" s="208"/>
      <c r="O335" s="208"/>
      <c r="P335" s="208"/>
      <c r="Q335" s="208"/>
      <c r="R335" s="208"/>
      <c r="S335" s="208"/>
      <c r="T335" s="209"/>
      <c r="U335" s="14"/>
      <c r="V335" s="14"/>
      <c r="W335" s="14"/>
      <c r="X335" s="14"/>
      <c r="Y335" s="14"/>
      <c r="Z335" s="14"/>
      <c r="AA335" s="14"/>
      <c r="AB335" s="14"/>
      <c r="AC335" s="14"/>
      <c r="AD335" s="14"/>
      <c r="AE335" s="14"/>
      <c r="AT335" s="203" t="s">
        <v>264</v>
      </c>
      <c r="AU335" s="203" t="s">
        <v>85</v>
      </c>
      <c r="AV335" s="14" t="s">
        <v>85</v>
      </c>
      <c r="AW335" s="14" t="s">
        <v>32</v>
      </c>
      <c r="AX335" s="14" t="s">
        <v>75</v>
      </c>
      <c r="AY335" s="203" t="s">
        <v>253</v>
      </c>
    </row>
    <row r="336" s="14" customFormat="1">
      <c r="A336" s="14"/>
      <c r="B336" s="202"/>
      <c r="C336" s="14"/>
      <c r="D336" s="195" t="s">
        <v>264</v>
      </c>
      <c r="E336" s="203" t="s">
        <v>1</v>
      </c>
      <c r="F336" s="204" t="s">
        <v>4126</v>
      </c>
      <c r="G336" s="14"/>
      <c r="H336" s="205">
        <v>2.6000000000000001</v>
      </c>
      <c r="I336" s="206"/>
      <c r="J336" s="14"/>
      <c r="K336" s="14"/>
      <c r="L336" s="202"/>
      <c r="M336" s="207"/>
      <c r="N336" s="208"/>
      <c r="O336" s="208"/>
      <c r="P336" s="208"/>
      <c r="Q336" s="208"/>
      <c r="R336" s="208"/>
      <c r="S336" s="208"/>
      <c r="T336" s="209"/>
      <c r="U336" s="14"/>
      <c r="V336" s="14"/>
      <c r="W336" s="14"/>
      <c r="X336" s="14"/>
      <c r="Y336" s="14"/>
      <c r="Z336" s="14"/>
      <c r="AA336" s="14"/>
      <c r="AB336" s="14"/>
      <c r="AC336" s="14"/>
      <c r="AD336" s="14"/>
      <c r="AE336" s="14"/>
      <c r="AT336" s="203" t="s">
        <v>264</v>
      </c>
      <c r="AU336" s="203" t="s">
        <v>85</v>
      </c>
      <c r="AV336" s="14" t="s">
        <v>85</v>
      </c>
      <c r="AW336" s="14" t="s">
        <v>32</v>
      </c>
      <c r="AX336" s="14" t="s">
        <v>75</v>
      </c>
      <c r="AY336" s="203" t="s">
        <v>253</v>
      </c>
    </row>
    <row r="337" s="15" customFormat="1">
      <c r="A337" s="15"/>
      <c r="B337" s="210"/>
      <c r="C337" s="15"/>
      <c r="D337" s="195" t="s">
        <v>264</v>
      </c>
      <c r="E337" s="211" t="s">
        <v>1</v>
      </c>
      <c r="F337" s="212" t="s">
        <v>268</v>
      </c>
      <c r="G337" s="15"/>
      <c r="H337" s="213">
        <v>7.8000000000000007</v>
      </c>
      <c r="I337" s="214"/>
      <c r="J337" s="15"/>
      <c r="K337" s="15"/>
      <c r="L337" s="210"/>
      <c r="M337" s="215"/>
      <c r="N337" s="216"/>
      <c r="O337" s="216"/>
      <c r="P337" s="216"/>
      <c r="Q337" s="216"/>
      <c r="R337" s="216"/>
      <c r="S337" s="216"/>
      <c r="T337" s="217"/>
      <c r="U337" s="15"/>
      <c r="V337" s="15"/>
      <c r="W337" s="15"/>
      <c r="X337" s="15"/>
      <c r="Y337" s="15"/>
      <c r="Z337" s="15"/>
      <c r="AA337" s="15"/>
      <c r="AB337" s="15"/>
      <c r="AC337" s="15"/>
      <c r="AD337" s="15"/>
      <c r="AE337" s="15"/>
      <c r="AT337" s="211" t="s">
        <v>264</v>
      </c>
      <c r="AU337" s="211" t="s">
        <v>85</v>
      </c>
      <c r="AV337" s="15" t="s">
        <v>109</v>
      </c>
      <c r="AW337" s="15" t="s">
        <v>32</v>
      </c>
      <c r="AX337" s="15" t="s">
        <v>82</v>
      </c>
      <c r="AY337" s="211" t="s">
        <v>253</v>
      </c>
    </row>
    <row r="338" s="2" customFormat="1" ht="24.15" customHeight="1">
      <c r="A338" s="38"/>
      <c r="B338" s="180"/>
      <c r="C338" s="181" t="s">
        <v>564</v>
      </c>
      <c r="D338" s="181" t="s">
        <v>258</v>
      </c>
      <c r="E338" s="182" t="s">
        <v>656</v>
      </c>
      <c r="F338" s="183" t="s">
        <v>657</v>
      </c>
      <c r="G338" s="184" t="s">
        <v>274</v>
      </c>
      <c r="H338" s="185">
        <v>15.944000000000001</v>
      </c>
      <c r="I338" s="186"/>
      <c r="J338" s="187">
        <f>ROUND(I338*H338,2)</f>
        <v>0</v>
      </c>
      <c r="K338" s="183" t="s">
        <v>262</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335</v>
      </c>
      <c r="AT338" s="192" t="s">
        <v>258</v>
      </c>
      <c r="AU338" s="192" t="s">
        <v>85</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335</v>
      </c>
      <c r="BM338" s="192" t="s">
        <v>4127</v>
      </c>
    </row>
    <row r="339" s="2" customFormat="1" ht="24.15" customHeight="1">
      <c r="A339" s="38"/>
      <c r="B339" s="180"/>
      <c r="C339" s="181" t="s">
        <v>572</v>
      </c>
      <c r="D339" s="181" t="s">
        <v>258</v>
      </c>
      <c r="E339" s="182" t="s">
        <v>660</v>
      </c>
      <c r="F339" s="183" t="s">
        <v>661</v>
      </c>
      <c r="G339" s="184" t="s">
        <v>274</v>
      </c>
      <c r="H339" s="185">
        <v>15.944000000000001</v>
      </c>
      <c r="I339" s="186"/>
      <c r="J339" s="187">
        <f>ROUND(I339*H339,2)</f>
        <v>0</v>
      </c>
      <c r="K339" s="183" t="s">
        <v>262</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335</v>
      </c>
      <c r="AT339" s="192" t="s">
        <v>258</v>
      </c>
      <c r="AU339" s="192" t="s">
        <v>85</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335</v>
      </c>
      <c r="BM339" s="192" t="s">
        <v>4128</v>
      </c>
    </row>
    <row r="340" s="12" customFormat="1" ht="22.8" customHeight="1">
      <c r="A340" s="12"/>
      <c r="B340" s="167"/>
      <c r="C340" s="12"/>
      <c r="D340" s="168" t="s">
        <v>74</v>
      </c>
      <c r="E340" s="178" t="s">
        <v>663</v>
      </c>
      <c r="F340" s="178" t="s">
        <v>664</v>
      </c>
      <c r="G340" s="12"/>
      <c r="H340" s="12"/>
      <c r="I340" s="170"/>
      <c r="J340" s="179">
        <f>BK340</f>
        <v>0</v>
      </c>
      <c r="K340" s="12"/>
      <c r="L340" s="167"/>
      <c r="M340" s="172"/>
      <c r="N340" s="173"/>
      <c r="O340" s="173"/>
      <c r="P340" s="174">
        <f>SUM(P341:P353)</f>
        <v>0</v>
      </c>
      <c r="Q340" s="173"/>
      <c r="R340" s="174">
        <f>SUM(R341:R353)</f>
        <v>0</v>
      </c>
      <c r="S340" s="173"/>
      <c r="T340" s="175">
        <f>SUM(T341:T353)</f>
        <v>0</v>
      </c>
      <c r="U340" s="12"/>
      <c r="V340" s="12"/>
      <c r="W340" s="12"/>
      <c r="X340" s="12"/>
      <c r="Y340" s="12"/>
      <c r="Z340" s="12"/>
      <c r="AA340" s="12"/>
      <c r="AB340" s="12"/>
      <c r="AC340" s="12"/>
      <c r="AD340" s="12"/>
      <c r="AE340" s="12"/>
      <c r="AR340" s="168" t="s">
        <v>85</v>
      </c>
      <c r="AT340" s="176" t="s">
        <v>74</v>
      </c>
      <c r="AU340" s="176" t="s">
        <v>82</v>
      </c>
      <c r="AY340" s="168" t="s">
        <v>253</v>
      </c>
      <c r="BK340" s="177">
        <f>SUM(BK341:BK353)</f>
        <v>0</v>
      </c>
    </row>
    <row r="341" s="2" customFormat="1" ht="37.8" customHeight="1">
      <c r="A341" s="38"/>
      <c r="B341" s="180"/>
      <c r="C341" s="181" t="s">
        <v>591</v>
      </c>
      <c r="D341" s="181" t="s">
        <v>258</v>
      </c>
      <c r="E341" s="182" t="s">
        <v>4129</v>
      </c>
      <c r="F341" s="183" t="s">
        <v>4130</v>
      </c>
      <c r="G341" s="184" t="s">
        <v>668</v>
      </c>
      <c r="H341" s="185">
        <v>1</v>
      </c>
      <c r="I341" s="186"/>
      <c r="J341" s="187">
        <f>ROUND(I341*H341,2)</f>
        <v>0</v>
      </c>
      <c r="K341" s="183" t="s">
        <v>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4131</v>
      </c>
    </row>
    <row r="342" s="2" customFormat="1" ht="37.8" customHeight="1">
      <c r="A342" s="38"/>
      <c r="B342" s="180"/>
      <c r="C342" s="181" t="s">
        <v>597</v>
      </c>
      <c r="D342" s="181" t="s">
        <v>258</v>
      </c>
      <c r="E342" s="182" t="s">
        <v>4132</v>
      </c>
      <c r="F342" s="183" t="s">
        <v>4133</v>
      </c>
      <c r="G342" s="184" t="s">
        <v>668</v>
      </c>
      <c r="H342" s="185">
        <v>1</v>
      </c>
      <c r="I342" s="186"/>
      <c r="J342" s="187">
        <f>ROUND(I342*H342,2)</f>
        <v>0</v>
      </c>
      <c r="K342" s="183" t="s">
        <v>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335</v>
      </c>
      <c r="AT342" s="192" t="s">
        <v>258</v>
      </c>
      <c r="AU342" s="192" t="s">
        <v>85</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335</v>
      </c>
      <c r="BM342" s="192" t="s">
        <v>4134</v>
      </c>
    </row>
    <row r="343" s="2" customFormat="1" ht="37.8" customHeight="1">
      <c r="A343" s="38"/>
      <c r="B343" s="180"/>
      <c r="C343" s="181" t="s">
        <v>608</v>
      </c>
      <c r="D343" s="181" t="s">
        <v>258</v>
      </c>
      <c r="E343" s="182" t="s">
        <v>4135</v>
      </c>
      <c r="F343" s="183" t="s">
        <v>4136</v>
      </c>
      <c r="G343" s="184" t="s">
        <v>668</v>
      </c>
      <c r="H343" s="185">
        <v>1</v>
      </c>
      <c r="I343" s="186"/>
      <c r="J343" s="187">
        <f>ROUND(I343*H343,2)</f>
        <v>0</v>
      </c>
      <c r="K343" s="183" t="s">
        <v>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85</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4137</v>
      </c>
    </row>
    <row r="344" s="2" customFormat="1" ht="37.8" customHeight="1">
      <c r="A344" s="38"/>
      <c r="B344" s="180"/>
      <c r="C344" s="181" t="s">
        <v>641</v>
      </c>
      <c r="D344" s="181" t="s">
        <v>258</v>
      </c>
      <c r="E344" s="182" t="s">
        <v>4138</v>
      </c>
      <c r="F344" s="183" t="s">
        <v>4139</v>
      </c>
      <c r="G344" s="184" t="s">
        <v>668</v>
      </c>
      <c r="H344" s="185">
        <v>1</v>
      </c>
      <c r="I344" s="186"/>
      <c r="J344" s="187">
        <f>ROUND(I344*H344,2)</f>
        <v>0</v>
      </c>
      <c r="K344" s="183" t="s">
        <v>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335</v>
      </c>
      <c r="AT344" s="192" t="s">
        <v>258</v>
      </c>
      <c r="AU344" s="192" t="s">
        <v>85</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335</v>
      </c>
      <c r="BM344" s="192" t="s">
        <v>4140</v>
      </c>
    </row>
    <row r="345" s="2" customFormat="1" ht="37.8" customHeight="1">
      <c r="A345" s="38"/>
      <c r="B345" s="180"/>
      <c r="C345" s="181" t="s">
        <v>650</v>
      </c>
      <c r="D345" s="181" t="s">
        <v>258</v>
      </c>
      <c r="E345" s="182" t="s">
        <v>4141</v>
      </c>
      <c r="F345" s="183" t="s">
        <v>4142</v>
      </c>
      <c r="G345" s="184" t="s">
        <v>668</v>
      </c>
      <c r="H345" s="185">
        <v>1</v>
      </c>
      <c r="I345" s="186"/>
      <c r="J345" s="187">
        <f>ROUND(I345*H345,2)</f>
        <v>0</v>
      </c>
      <c r="K345" s="183" t="s">
        <v>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85</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4143</v>
      </c>
    </row>
    <row r="346" s="2" customFormat="1" ht="37.8" customHeight="1">
      <c r="A346" s="38"/>
      <c r="B346" s="180"/>
      <c r="C346" s="181" t="s">
        <v>655</v>
      </c>
      <c r="D346" s="181" t="s">
        <v>258</v>
      </c>
      <c r="E346" s="182" t="s">
        <v>4144</v>
      </c>
      <c r="F346" s="183" t="s">
        <v>4145</v>
      </c>
      <c r="G346" s="184" t="s">
        <v>668</v>
      </c>
      <c r="H346" s="185">
        <v>2</v>
      </c>
      <c r="I346" s="186"/>
      <c r="J346" s="187">
        <f>ROUND(I346*H346,2)</f>
        <v>0</v>
      </c>
      <c r="K346" s="183" t="s">
        <v>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335</v>
      </c>
      <c r="AT346" s="192" t="s">
        <v>258</v>
      </c>
      <c r="AU346" s="192" t="s">
        <v>85</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335</v>
      </c>
      <c r="BM346" s="192" t="s">
        <v>4146</v>
      </c>
    </row>
    <row r="347" s="2" customFormat="1" ht="37.8" customHeight="1">
      <c r="A347" s="38"/>
      <c r="B347" s="180"/>
      <c r="C347" s="181" t="s">
        <v>659</v>
      </c>
      <c r="D347" s="181" t="s">
        <v>258</v>
      </c>
      <c r="E347" s="182" t="s">
        <v>4147</v>
      </c>
      <c r="F347" s="183" t="s">
        <v>4148</v>
      </c>
      <c r="G347" s="184" t="s">
        <v>668</v>
      </c>
      <c r="H347" s="185">
        <v>1</v>
      </c>
      <c r="I347" s="186"/>
      <c r="J347" s="187">
        <f>ROUND(I347*H347,2)</f>
        <v>0</v>
      </c>
      <c r="K347" s="183" t="s">
        <v>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85</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4149</v>
      </c>
    </row>
    <row r="348" s="2" customFormat="1" ht="37.8" customHeight="1">
      <c r="A348" s="38"/>
      <c r="B348" s="180"/>
      <c r="C348" s="181" t="s">
        <v>665</v>
      </c>
      <c r="D348" s="181" t="s">
        <v>258</v>
      </c>
      <c r="E348" s="182" t="s">
        <v>4150</v>
      </c>
      <c r="F348" s="183" t="s">
        <v>4151</v>
      </c>
      <c r="G348" s="184" t="s">
        <v>668</v>
      </c>
      <c r="H348" s="185">
        <v>1</v>
      </c>
      <c r="I348" s="186"/>
      <c r="J348" s="187">
        <f>ROUND(I348*H348,2)</f>
        <v>0</v>
      </c>
      <c r="K348" s="183" t="s">
        <v>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4152</v>
      </c>
    </row>
    <row r="349" s="2" customFormat="1" ht="37.8" customHeight="1">
      <c r="A349" s="38"/>
      <c r="B349" s="180"/>
      <c r="C349" s="181" t="s">
        <v>670</v>
      </c>
      <c r="D349" s="181" t="s">
        <v>258</v>
      </c>
      <c r="E349" s="182" t="s">
        <v>4153</v>
      </c>
      <c r="F349" s="183" t="s">
        <v>4154</v>
      </c>
      <c r="G349" s="184" t="s">
        <v>668</v>
      </c>
      <c r="H349" s="185">
        <v>2</v>
      </c>
      <c r="I349" s="186"/>
      <c r="J349" s="187">
        <f>ROUND(I349*H349,2)</f>
        <v>0</v>
      </c>
      <c r="K349" s="183" t="s">
        <v>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85</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4155</v>
      </c>
    </row>
    <row r="350" s="2" customFormat="1" ht="37.8" customHeight="1">
      <c r="A350" s="38"/>
      <c r="B350" s="180"/>
      <c r="C350" s="181" t="s">
        <v>674</v>
      </c>
      <c r="D350" s="181" t="s">
        <v>258</v>
      </c>
      <c r="E350" s="182" t="s">
        <v>4156</v>
      </c>
      <c r="F350" s="183" t="s">
        <v>4157</v>
      </c>
      <c r="G350" s="184" t="s">
        <v>668</v>
      </c>
      <c r="H350" s="185">
        <v>1</v>
      </c>
      <c r="I350" s="186"/>
      <c r="J350" s="187">
        <f>ROUND(I350*H350,2)</f>
        <v>0</v>
      </c>
      <c r="K350" s="183" t="s">
        <v>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335</v>
      </c>
      <c r="AT350" s="192" t="s">
        <v>258</v>
      </c>
      <c r="AU350" s="192" t="s">
        <v>85</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335</v>
      </c>
      <c r="BM350" s="192" t="s">
        <v>4158</v>
      </c>
    </row>
    <row r="351" s="2" customFormat="1" ht="37.8" customHeight="1">
      <c r="A351" s="38"/>
      <c r="B351" s="180"/>
      <c r="C351" s="181" t="s">
        <v>678</v>
      </c>
      <c r="D351" s="181" t="s">
        <v>258</v>
      </c>
      <c r="E351" s="182" t="s">
        <v>4159</v>
      </c>
      <c r="F351" s="183" t="s">
        <v>4160</v>
      </c>
      <c r="G351" s="184" t="s">
        <v>668</v>
      </c>
      <c r="H351" s="185">
        <v>2</v>
      </c>
      <c r="I351" s="186"/>
      <c r="J351" s="187">
        <f>ROUND(I351*H351,2)</f>
        <v>0</v>
      </c>
      <c r="K351" s="183" t="s">
        <v>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85</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4161</v>
      </c>
    </row>
    <row r="352" s="2" customFormat="1" ht="37.8" customHeight="1">
      <c r="A352" s="38"/>
      <c r="B352" s="180"/>
      <c r="C352" s="181" t="s">
        <v>682</v>
      </c>
      <c r="D352" s="181" t="s">
        <v>258</v>
      </c>
      <c r="E352" s="182" t="s">
        <v>4162</v>
      </c>
      <c r="F352" s="183" t="s">
        <v>4163</v>
      </c>
      <c r="G352" s="184" t="s">
        <v>668</v>
      </c>
      <c r="H352" s="185">
        <v>1</v>
      </c>
      <c r="I352" s="186"/>
      <c r="J352" s="187">
        <f>ROUND(I352*H352,2)</f>
        <v>0</v>
      </c>
      <c r="K352" s="183" t="s">
        <v>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335</v>
      </c>
      <c r="AT352" s="192" t="s">
        <v>258</v>
      </c>
      <c r="AU352" s="192" t="s">
        <v>85</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335</v>
      </c>
      <c r="BM352" s="192" t="s">
        <v>4164</v>
      </c>
    </row>
    <row r="353" s="2" customFormat="1" ht="37.8" customHeight="1">
      <c r="A353" s="38"/>
      <c r="B353" s="180"/>
      <c r="C353" s="181" t="s">
        <v>686</v>
      </c>
      <c r="D353" s="181" t="s">
        <v>258</v>
      </c>
      <c r="E353" s="182" t="s">
        <v>4165</v>
      </c>
      <c r="F353" s="183" t="s">
        <v>4166</v>
      </c>
      <c r="G353" s="184" t="s">
        <v>668</v>
      </c>
      <c r="H353" s="185">
        <v>2</v>
      </c>
      <c r="I353" s="186"/>
      <c r="J353" s="187">
        <f>ROUND(I353*H353,2)</f>
        <v>0</v>
      </c>
      <c r="K353" s="183" t="s">
        <v>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4167</v>
      </c>
    </row>
    <row r="354" s="12" customFormat="1" ht="22.8" customHeight="1">
      <c r="A354" s="12"/>
      <c r="B354" s="167"/>
      <c r="C354" s="12"/>
      <c r="D354" s="168" t="s">
        <v>74</v>
      </c>
      <c r="E354" s="178" t="s">
        <v>837</v>
      </c>
      <c r="F354" s="178" t="s">
        <v>838</v>
      </c>
      <c r="G354" s="12"/>
      <c r="H354" s="12"/>
      <c r="I354" s="170"/>
      <c r="J354" s="179">
        <f>BK354</f>
        <v>0</v>
      </c>
      <c r="K354" s="12"/>
      <c r="L354" s="167"/>
      <c r="M354" s="172"/>
      <c r="N354" s="173"/>
      <c r="O354" s="173"/>
      <c r="P354" s="174">
        <f>SUM(P355:P361)</f>
        <v>0</v>
      </c>
      <c r="Q354" s="173"/>
      <c r="R354" s="174">
        <f>SUM(R355:R361)</f>
        <v>0</v>
      </c>
      <c r="S354" s="173"/>
      <c r="T354" s="175">
        <f>SUM(T355:T361)</f>
        <v>0</v>
      </c>
      <c r="U354" s="12"/>
      <c r="V354" s="12"/>
      <c r="W354" s="12"/>
      <c r="X354" s="12"/>
      <c r="Y354" s="12"/>
      <c r="Z354" s="12"/>
      <c r="AA354" s="12"/>
      <c r="AB354" s="12"/>
      <c r="AC354" s="12"/>
      <c r="AD354" s="12"/>
      <c r="AE354" s="12"/>
      <c r="AR354" s="168" t="s">
        <v>85</v>
      </c>
      <c r="AT354" s="176" t="s">
        <v>74</v>
      </c>
      <c r="AU354" s="176" t="s">
        <v>82</v>
      </c>
      <c r="AY354" s="168" t="s">
        <v>253</v>
      </c>
      <c r="BK354" s="177">
        <f>SUM(BK355:BK361)</f>
        <v>0</v>
      </c>
    </row>
    <row r="355" s="2" customFormat="1" ht="55.5" customHeight="1">
      <c r="A355" s="38"/>
      <c r="B355" s="180"/>
      <c r="C355" s="181" t="s">
        <v>690</v>
      </c>
      <c r="D355" s="181" t="s">
        <v>258</v>
      </c>
      <c r="E355" s="182" t="s">
        <v>4168</v>
      </c>
      <c r="F355" s="183" t="s">
        <v>4169</v>
      </c>
      <c r="G355" s="184" t="s">
        <v>279</v>
      </c>
      <c r="H355" s="185">
        <v>25.035</v>
      </c>
      <c r="I355" s="186"/>
      <c r="J355" s="187">
        <f>ROUND(I355*H355,2)</f>
        <v>0</v>
      </c>
      <c r="K355" s="183" t="s">
        <v>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335</v>
      </c>
      <c r="AT355" s="192" t="s">
        <v>258</v>
      </c>
      <c r="AU355" s="192" t="s">
        <v>85</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4170</v>
      </c>
    </row>
    <row r="356" s="2" customFormat="1" ht="49.05" customHeight="1">
      <c r="A356" s="38"/>
      <c r="B356" s="180"/>
      <c r="C356" s="181" t="s">
        <v>694</v>
      </c>
      <c r="D356" s="181" t="s">
        <v>258</v>
      </c>
      <c r="E356" s="182" t="s">
        <v>868</v>
      </c>
      <c r="F356" s="183" t="s">
        <v>869</v>
      </c>
      <c r="G356" s="184" t="s">
        <v>870</v>
      </c>
      <c r="H356" s="185">
        <v>425</v>
      </c>
      <c r="I356" s="186"/>
      <c r="J356" s="187">
        <f>ROUND(I356*H356,2)</f>
        <v>0</v>
      </c>
      <c r="K356" s="183" t="s">
        <v>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335</v>
      </c>
      <c r="AT356" s="192" t="s">
        <v>258</v>
      </c>
      <c r="AU356" s="192" t="s">
        <v>85</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335</v>
      </c>
      <c r="BM356" s="192" t="s">
        <v>4171</v>
      </c>
    </row>
    <row r="357" s="2" customFormat="1" ht="49.05" customHeight="1">
      <c r="A357" s="38"/>
      <c r="B357" s="180"/>
      <c r="C357" s="181" t="s">
        <v>698</v>
      </c>
      <c r="D357" s="181" t="s">
        <v>258</v>
      </c>
      <c r="E357" s="182" t="s">
        <v>877</v>
      </c>
      <c r="F357" s="183" t="s">
        <v>878</v>
      </c>
      <c r="G357" s="184" t="s">
        <v>668</v>
      </c>
      <c r="H357" s="185">
        <v>20</v>
      </c>
      <c r="I357" s="186"/>
      <c r="J357" s="187">
        <f>ROUND(I357*H357,2)</f>
        <v>0</v>
      </c>
      <c r="K357" s="183" t="s">
        <v>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335</v>
      </c>
      <c r="AT357" s="192" t="s">
        <v>258</v>
      </c>
      <c r="AU357" s="192" t="s">
        <v>85</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4172</v>
      </c>
    </row>
    <row r="358" s="2" customFormat="1" ht="49.05" customHeight="1">
      <c r="A358" s="38"/>
      <c r="B358" s="180"/>
      <c r="C358" s="181" t="s">
        <v>702</v>
      </c>
      <c r="D358" s="181" t="s">
        <v>258</v>
      </c>
      <c r="E358" s="182" t="s">
        <v>4173</v>
      </c>
      <c r="F358" s="183" t="s">
        <v>4174</v>
      </c>
      <c r="G358" s="184" t="s">
        <v>668</v>
      </c>
      <c r="H358" s="185">
        <v>1</v>
      </c>
      <c r="I358" s="186"/>
      <c r="J358" s="187">
        <f>ROUND(I358*H358,2)</f>
        <v>0</v>
      </c>
      <c r="K358" s="183" t="s">
        <v>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4175</v>
      </c>
    </row>
    <row r="359" s="2" customFormat="1" ht="49.05" customHeight="1">
      <c r="A359" s="38"/>
      <c r="B359" s="180"/>
      <c r="C359" s="181" t="s">
        <v>706</v>
      </c>
      <c r="D359" s="181" t="s">
        <v>258</v>
      </c>
      <c r="E359" s="182" t="s">
        <v>4176</v>
      </c>
      <c r="F359" s="183" t="s">
        <v>4177</v>
      </c>
      <c r="G359" s="184" t="s">
        <v>668</v>
      </c>
      <c r="H359" s="185">
        <v>1</v>
      </c>
      <c r="I359" s="186"/>
      <c r="J359" s="187">
        <f>ROUND(I359*H359,2)</f>
        <v>0</v>
      </c>
      <c r="K359" s="183" t="s">
        <v>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85</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4178</v>
      </c>
    </row>
    <row r="360" s="2" customFormat="1" ht="49.05" customHeight="1">
      <c r="A360" s="38"/>
      <c r="B360" s="180"/>
      <c r="C360" s="181" t="s">
        <v>710</v>
      </c>
      <c r="D360" s="181" t="s">
        <v>258</v>
      </c>
      <c r="E360" s="182" t="s">
        <v>905</v>
      </c>
      <c r="F360" s="183" t="s">
        <v>906</v>
      </c>
      <c r="G360" s="184" t="s">
        <v>316</v>
      </c>
      <c r="H360" s="185">
        <v>40</v>
      </c>
      <c r="I360" s="186"/>
      <c r="J360" s="187">
        <f>ROUND(I360*H360,2)</f>
        <v>0</v>
      </c>
      <c r="K360" s="183" t="s">
        <v>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335</v>
      </c>
      <c r="AT360" s="192" t="s">
        <v>258</v>
      </c>
      <c r="AU360" s="192" t="s">
        <v>85</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335</v>
      </c>
      <c r="BM360" s="192" t="s">
        <v>4179</v>
      </c>
    </row>
    <row r="361" s="2" customFormat="1" ht="49.05" customHeight="1">
      <c r="A361" s="38"/>
      <c r="B361" s="180"/>
      <c r="C361" s="181" t="s">
        <v>714</v>
      </c>
      <c r="D361" s="181" t="s">
        <v>258</v>
      </c>
      <c r="E361" s="182" t="s">
        <v>937</v>
      </c>
      <c r="F361" s="183" t="s">
        <v>938</v>
      </c>
      <c r="G361" s="184" t="s">
        <v>870</v>
      </c>
      <c r="H361" s="185">
        <v>1495</v>
      </c>
      <c r="I361" s="186"/>
      <c r="J361" s="187">
        <f>ROUND(I361*H361,2)</f>
        <v>0</v>
      </c>
      <c r="K361" s="183" t="s">
        <v>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335</v>
      </c>
      <c r="AT361" s="192" t="s">
        <v>258</v>
      </c>
      <c r="AU361" s="192" t="s">
        <v>85</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4180</v>
      </c>
    </row>
    <row r="362" s="12" customFormat="1" ht="22.8" customHeight="1">
      <c r="A362" s="12"/>
      <c r="B362" s="167"/>
      <c r="C362" s="12"/>
      <c r="D362" s="168" t="s">
        <v>74</v>
      </c>
      <c r="E362" s="178" t="s">
        <v>940</v>
      </c>
      <c r="F362" s="178" t="s">
        <v>941</v>
      </c>
      <c r="G362" s="12"/>
      <c r="H362" s="12"/>
      <c r="I362" s="170"/>
      <c r="J362" s="179">
        <f>BK362</f>
        <v>0</v>
      </c>
      <c r="K362" s="12"/>
      <c r="L362" s="167"/>
      <c r="M362" s="172"/>
      <c r="N362" s="173"/>
      <c r="O362" s="173"/>
      <c r="P362" s="174">
        <f>SUM(P363:P366)</f>
        <v>0</v>
      </c>
      <c r="Q362" s="173"/>
      <c r="R362" s="174">
        <f>SUM(R363:R366)</f>
        <v>0</v>
      </c>
      <c r="S362" s="173"/>
      <c r="T362" s="175">
        <f>SUM(T363:T366)</f>
        <v>0</v>
      </c>
      <c r="U362" s="12"/>
      <c r="V362" s="12"/>
      <c r="W362" s="12"/>
      <c r="X362" s="12"/>
      <c r="Y362" s="12"/>
      <c r="Z362" s="12"/>
      <c r="AA362" s="12"/>
      <c r="AB362" s="12"/>
      <c r="AC362" s="12"/>
      <c r="AD362" s="12"/>
      <c r="AE362" s="12"/>
      <c r="AR362" s="168" t="s">
        <v>85</v>
      </c>
      <c r="AT362" s="176" t="s">
        <v>74</v>
      </c>
      <c r="AU362" s="176" t="s">
        <v>82</v>
      </c>
      <c r="AY362" s="168" t="s">
        <v>253</v>
      </c>
      <c r="BK362" s="177">
        <f>SUM(BK363:BK366)</f>
        <v>0</v>
      </c>
    </row>
    <row r="363" s="2" customFormat="1" ht="37.8" customHeight="1">
      <c r="A363" s="38"/>
      <c r="B363" s="180"/>
      <c r="C363" s="181" t="s">
        <v>718</v>
      </c>
      <c r="D363" s="181" t="s">
        <v>258</v>
      </c>
      <c r="E363" s="182" t="s">
        <v>4181</v>
      </c>
      <c r="F363" s="183" t="s">
        <v>948</v>
      </c>
      <c r="G363" s="184" t="s">
        <v>316</v>
      </c>
      <c r="H363" s="185">
        <v>10.4</v>
      </c>
      <c r="I363" s="186"/>
      <c r="J363" s="187">
        <f>ROUND(I363*H363,2)</f>
        <v>0</v>
      </c>
      <c r="K363" s="183" t="s">
        <v>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335</v>
      </c>
      <c r="AT363" s="192" t="s">
        <v>258</v>
      </c>
      <c r="AU363" s="192" t="s">
        <v>85</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4182</v>
      </c>
    </row>
    <row r="364" s="2" customFormat="1" ht="44.25" customHeight="1">
      <c r="A364" s="38"/>
      <c r="B364" s="180"/>
      <c r="C364" s="181" t="s">
        <v>722</v>
      </c>
      <c r="D364" s="181" t="s">
        <v>258</v>
      </c>
      <c r="E364" s="182" t="s">
        <v>4183</v>
      </c>
      <c r="F364" s="183" t="s">
        <v>956</v>
      </c>
      <c r="G364" s="184" t="s">
        <v>316</v>
      </c>
      <c r="H364" s="185">
        <v>18</v>
      </c>
      <c r="I364" s="186"/>
      <c r="J364" s="187">
        <f>ROUND(I364*H364,2)</f>
        <v>0</v>
      </c>
      <c r="K364" s="183" t="s">
        <v>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335</v>
      </c>
      <c r="AT364" s="192" t="s">
        <v>258</v>
      </c>
      <c r="AU364" s="192" t="s">
        <v>85</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335</v>
      </c>
      <c r="BM364" s="192" t="s">
        <v>4184</v>
      </c>
    </row>
    <row r="365" s="2" customFormat="1" ht="44.25" customHeight="1">
      <c r="A365" s="38"/>
      <c r="B365" s="180"/>
      <c r="C365" s="181" t="s">
        <v>726</v>
      </c>
      <c r="D365" s="181" t="s">
        <v>258</v>
      </c>
      <c r="E365" s="182" t="s">
        <v>4185</v>
      </c>
      <c r="F365" s="183" t="s">
        <v>968</v>
      </c>
      <c r="G365" s="184" t="s">
        <v>316</v>
      </c>
      <c r="H365" s="185">
        <v>9</v>
      </c>
      <c r="I365" s="186"/>
      <c r="J365" s="187">
        <f>ROUND(I365*H365,2)</f>
        <v>0</v>
      </c>
      <c r="K365" s="183" t="s">
        <v>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85</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4186</v>
      </c>
    </row>
    <row r="366" s="2" customFormat="1" ht="49.05" customHeight="1">
      <c r="A366" s="38"/>
      <c r="B366" s="180"/>
      <c r="C366" s="181" t="s">
        <v>730</v>
      </c>
      <c r="D366" s="181" t="s">
        <v>258</v>
      </c>
      <c r="E366" s="182" t="s">
        <v>4187</v>
      </c>
      <c r="F366" s="183" t="s">
        <v>976</v>
      </c>
      <c r="G366" s="184" t="s">
        <v>316</v>
      </c>
      <c r="H366" s="185">
        <v>16</v>
      </c>
      <c r="I366" s="186"/>
      <c r="J366" s="187">
        <f>ROUND(I366*H366,2)</f>
        <v>0</v>
      </c>
      <c r="K366" s="183" t="s">
        <v>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335</v>
      </c>
      <c r="AT366" s="192" t="s">
        <v>258</v>
      </c>
      <c r="AU366" s="192" t="s">
        <v>85</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335</v>
      </c>
      <c r="BM366" s="192" t="s">
        <v>4188</v>
      </c>
    </row>
    <row r="367" s="12" customFormat="1" ht="22.8" customHeight="1">
      <c r="A367" s="12"/>
      <c r="B367" s="167"/>
      <c r="C367" s="12"/>
      <c r="D367" s="168" t="s">
        <v>74</v>
      </c>
      <c r="E367" s="178" t="s">
        <v>978</v>
      </c>
      <c r="F367" s="178" t="s">
        <v>979</v>
      </c>
      <c r="G367" s="12"/>
      <c r="H367" s="12"/>
      <c r="I367" s="170"/>
      <c r="J367" s="179">
        <f>BK367</f>
        <v>0</v>
      </c>
      <c r="K367" s="12"/>
      <c r="L367" s="167"/>
      <c r="M367" s="172"/>
      <c r="N367" s="173"/>
      <c r="O367" s="173"/>
      <c r="P367" s="174">
        <f>SUM(P368:P394)</f>
        <v>0</v>
      </c>
      <c r="Q367" s="173"/>
      <c r="R367" s="174">
        <f>SUM(R368:R394)</f>
        <v>8.6501638000000014</v>
      </c>
      <c r="S367" s="173"/>
      <c r="T367" s="175">
        <f>SUM(T368:T394)</f>
        <v>0</v>
      </c>
      <c r="U367" s="12"/>
      <c r="V367" s="12"/>
      <c r="W367" s="12"/>
      <c r="X367" s="12"/>
      <c r="Y367" s="12"/>
      <c r="Z367" s="12"/>
      <c r="AA367" s="12"/>
      <c r="AB367" s="12"/>
      <c r="AC367" s="12"/>
      <c r="AD367" s="12"/>
      <c r="AE367" s="12"/>
      <c r="AR367" s="168" t="s">
        <v>85</v>
      </c>
      <c r="AT367" s="176" t="s">
        <v>74</v>
      </c>
      <c r="AU367" s="176" t="s">
        <v>82</v>
      </c>
      <c r="AY367" s="168" t="s">
        <v>253</v>
      </c>
      <c r="BK367" s="177">
        <f>SUM(BK368:BK394)</f>
        <v>0</v>
      </c>
    </row>
    <row r="368" s="2" customFormat="1" ht="16.5" customHeight="1">
      <c r="A368" s="38"/>
      <c r="B368" s="180"/>
      <c r="C368" s="181" t="s">
        <v>734</v>
      </c>
      <c r="D368" s="181" t="s">
        <v>258</v>
      </c>
      <c r="E368" s="182" t="s">
        <v>981</v>
      </c>
      <c r="F368" s="183" t="s">
        <v>982</v>
      </c>
      <c r="G368" s="184" t="s">
        <v>279</v>
      </c>
      <c r="H368" s="185">
        <v>101.98</v>
      </c>
      <c r="I368" s="186"/>
      <c r="J368" s="187">
        <f>ROUND(I368*H368,2)</f>
        <v>0</v>
      </c>
      <c r="K368" s="183" t="s">
        <v>262</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335</v>
      </c>
      <c r="AT368" s="192" t="s">
        <v>258</v>
      </c>
      <c r="AU368" s="192" t="s">
        <v>85</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335</v>
      </c>
      <c r="BM368" s="192" t="s">
        <v>4189</v>
      </c>
    </row>
    <row r="369" s="13" customFormat="1">
      <c r="A369" s="13"/>
      <c r="B369" s="194"/>
      <c r="C369" s="13"/>
      <c r="D369" s="195" t="s">
        <v>264</v>
      </c>
      <c r="E369" s="196" t="s">
        <v>1</v>
      </c>
      <c r="F369" s="197" t="s">
        <v>265</v>
      </c>
      <c r="G369" s="13"/>
      <c r="H369" s="196" t="s">
        <v>1</v>
      </c>
      <c r="I369" s="198"/>
      <c r="J369" s="13"/>
      <c r="K369" s="13"/>
      <c r="L369" s="194"/>
      <c r="M369" s="199"/>
      <c r="N369" s="200"/>
      <c r="O369" s="200"/>
      <c r="P369" s="200"/>
      <c r="Q369" s="200"/>
      <c r="R369" s="200"/>
      <c r="S369" s="200"/>
      <c r="T369" s="201"/>
      <c r="U369" s="13"/>
      <c r="V369" s="13"/>
      <c r="W369" s="13"/>
      <c r="X369" s="13"/>
      <c r="Y369" s="13"/>
      <c r="Z369" s="13"/>
      <c r="AA369" s="13"/>
      <c r="AB369" s="13"/>
      <c r="AC369" s="13"/>
      <c r="AD369" s="13"/>
      <c r="AE369" s="13"/>
      <c r="AT369" s="196" t="s">
        <v>264</v>
      </c>
      <c r="AU369" s="196" t="s">
        <v>85</v>
      </c>
      <c r="AV369" s="13" t="s">
        <v>82</v>
      </c>
      <c r="AW369" s="13" t="s">
        <v>32</v>
      </c>
      <c r="AX369" s="13" t="s">
        <v>75</v>
      </c>
      <c r="AY369" s="196" t="s">
        <v>253</v>
      </c>
    </row>
    <row r="370" s="13" customFormat="1">
      <c r="A370" s="13"/>
      <c r="B370" s="194"/>
      <c r="C370" s="13"/>
      <c r="D370" s="195" t="s">
        <v>264</v>
      </c>
      <c r="E370" s="196" t="s">
        <v>1</v>
      </c>
      <c r="F370" s="197" t="s">
        <v>4018</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4" customFormat="1">
      <c r="A371" s="14"/>
      <c r="B371" s="202"/>
      <c r="C371" s="14"/>
      <c r="D371" s="195" t="s">
        <v>264</v>
      </c>
      <c r="E371" s="203" t="s">
        <v>1</v>
      </c>
      <c r="F371" s="204" t="s">
        <v>4190</v>
      </c>
      <c r="G371" s="14"/>
      <c r="H371" s="205">
        <v>32.350000000000001</v>
      </c>
      <c r="I371" s="206"/>
      <c r="J371" s="14"/>
      <c r="K371" s="14"/>
      <c r="L371" s="202"/>
      <c r="M371" s="207"/>
      <c r="N371" s="208"/>
      <c r="O371" s="208"/>
      <c r="P371" s="208"/>
      <c r="Q371" s="208"/>
      <c r="R371" s="208"/>
      <c r="S371" s="208"/>
      <c r="T371" s="209"/>
      <c r="U371" s="14"/>
      <c r="V371" s="14"/>
      <c r="W371" s="14"/>
      <c r="X371" s="14"/>
      <c r="Y371" s="14"/>
      <c r="Z371" s="14"/>
      <c r="AA371" s="14"/>
      <c r="AB371" s="14"/>
      <c r="AC371" s="14"/>
      <c r="AD371" s="14"/>
      <c r="AE371" s="14"/>
      <c r="AT371" s="203" t="s">
        <v>264</v>
      </c>
      <c r="AU371" s="203" t="s">
        <v>85</v>
      </c>
      <c r="AV371" s="14" t="s">
        <v>85</v>
      </c>
      <c r="AW371" s="14" t="s">
        <v>32</v>
      </c>
      <c r="AX371" s="14" t="s">
        <v>75</v>
      </c>
      <c r="AY371" s="203" t="s">
        <v>253</v>
      </c>
    </row>
    <row r="372" s="14" customFormat="1">
      <c r="A372" s="14"/>
      <c r="B372" s="202"/>
      <c r="C372" s="14"/>
      <c r="D372" s="195" t="s">
        <v>264</v>
      </c>
      <c r="E372" s="203" t="s">
        <v>1</v>
      </c>
      <c r="F372" s="204" t="s">
        <v>4191</v>
      </c>
      <c r="G372" s="14"/>
      <c r="H372" s="205">
        <v>69.629999999999995</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101.97999999999999</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16.5" customHeight="1">
      <c r="A374" s="38"/>
      <c r="B374" s="180"/>
      <c r="C374" s="181" t="s">
        <v>738</v>
      </c>
      <c r="D374" s="181" t="s">
        <v>258</v>
      </c>
      <c r="E374" s="182" t="s">
        <v>987</v>
      </c>
      <c r="F374" s="183" t="s">
        <v>988</v>
      </c>
      <c r="G374" s="184" t="s">
        <v>279</v>
      </c>
      <c r="H374" s="185">
        <v>101.98</v>
      </c>
      <c r="I374" s="186"/>
      <c r="J374" s="187">
        <f>ROUND(I374*H374,2)</f>
        <v>0</v>
      </c>
      <c r="K374" s="183" t="s">
        <v>262</v>
      </c>
      <c r="L374" s="39"/>
      <c r="M374" s="188" t="s">
        <v>1</v>
      </c>
      <c r="N374" s="189" t="s">
        <v>40</v>
      </c>
      <c r="O374" s="77"/>
      <c r="P374" s="190">
        <f>O374*H374</f>
        <v>0</v>
      </c>
      <c r="Q374" s="190">
        <v>0.00029999999999999997</v>
      </c>
      <c r="R374" s="190">
        <f>Q374*H374</f>
        <v>0.030594</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4192</v>
      </c>
    </row>
    <row r="375" s="2" customFormat="1" ht="21.75" customHeight="1">
      <c r="A375" s="38"/>
      <c r="B375" s="180"/>
      <c r="C375" s="181" t="s">
        <v>256</v>
      </c>
      <c r="D375" s="181" t="s">
        <v>258</v>
      </c>
      <c r="E375" s="182" t="s">
        <v>4193</v>
      </c>
      <c r="F375" s="183" t="s">
        <v>4194</v>
      </c>
      <c r="G375" s="184" t="s">
        <v>279</v>
      </c>
      <c r="H375" s="185">
        <v>40.5</v>
      </c>
      <c r="I375" s="186"/>
      <c r="J375" s="187">
        <f>ROUND(I375*H375,2)</f>
        <v>0</v>
      </c>
      <c r="K375" s="183" t="s">
        <v>262</v>
      </c>
      <c r="L375" s="39"/>
      <c r="M375" s="188" t="s">
        <v>1</v>
      </c>
      <c r="N375" s="189" t="s">
        <v>40</v>
      </c>
      <c r="O375" s="77"/>
      <c r="P375" s="190">
        <f>O375*H375</f>
        <v>0</v>
      </c>
      <c r="Q375" s="190">
        <v>0.0044999999999999997</v>
      </c>
      <c r="R375" s="190">
        <f>Q375*H375</f>
        <v>0.18225</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4195</v>
      </c>
    </row>
    <row r="376" s="13" customFormat="1">
      <c r="A376" s="13"/>
      <c r="B376" s="194"/>
      <c r="C376" s="13"/>
      <c r="D376" s="195" t="s">
        <v>264</v>
      </c>
      <c r="E376" s="196" t="s">
        <v>1</v>
      </c>
      <c r="F376" s="197" t="s">
        <v>265</v>
      </c>
      <c r="G376" s="13"/>
      <c r="H376" s="196" t="s">
        <v>1</v>
      </c>
      <c r="I376" s="198"/>
      <c r="J376" s="13"/>
      <c r="K376" s="13"/>
      <c r="L376" s="194"/>
      <c r="M376" s="199"/>
      <c r="N376" s="200"/>
      <c r="O376" s="200"/>
      <c r="P376" s="200"/>
      <c r="Q376" s="200"/>
      <c r="R376" s="200"/>
      <c r="S376" s="200"/>
      <c r="T376" s="201"/>
      <c r="U376" s="13"/>
      <c r="V376" s="13"/>
      <c r="W376" s="13"/>
      <c r="X376" s="13"/>
      <c r="Y376" s="13"/>
      <c r="Z376" s="13"/>
      <c r="AA376" s="13"/>
      <c r="AB376" s="13"/>
      <c r="AC376" s="13"/>
      <c r="AD376" s="13"/>
      <c r="AE376" s="13"/>
      <c r="AT376" s="196" t="s">
        <v>264</v>
      </c>
      <c r="AU376" s="196" t="s">
        <v>85</v>
      </c>
      <c r="AV376" s="13" t="s">
        <v>82</v>
      </c>
      <c r="AW376" s="13" t="s">
        <v>32</v>
      </c>
      <c r="AX376" s="13" t="s">
        <v>75</v>
      </c>
      <c r="AY376" s="196" t="s">
        <v>253</v>
      </c>
    </row>
    <row r="377" s="13" customFormat="1">
      <c r="A377" s="13"/>
      <c r="B377" s="194"/>
      <c r="C377" s="13"/>
      <c r="D377" s="195" t="s">
        <v>264</v>
      </c>
      <c r="E377" s="196" t="s">
        <v>1</v>
      </c>
      <c r="F377" s="197" t="s">
        <v>4040</v>
      </c>
      <c r="G377" s="13"/>
      <c r="H377" s="196" t="s">
        <v>1</v>
      </c>
      <c r="I377" s="198"/>
      <c r="J377" s="13"/>
      <c r="K377" s="13"/>
      <c r="L377" s="194"/>
      <c r="M377" s="199"/>
      <c r="N377" s="200"/>
      <c r="O377" s="200"/>
      <c r="P377" s="200"/>
      <c r="Q377" s="200"/>
      <c r="R377" s="200"/>
      <c r="S377" s="200"/>
      <c r="T377" s="201"/>
      <c r="U377" s="13"/>
      <c r="V377" s="13"/>
      <c r="W377" s="13"/>
      <c r="X377" s="13"/>
      <c r="Y377" s="13"/>
      <c r="Z377" s="13"/>
      <c r="AA377" s="13"/>
      <c r="AB377" s="13"/>
      <c r="AC377" s="13"/>
      <c r="AD377" s="13"/>
      <c r="AE377" s="13"/>
      <c r="AT377" s="196" t="s">
        <v>264</v>
      </c>
      <c r="AU377" s="196" t="s">
        <v>85</v>
      </c>
      <c r="AV377" s="13" t="s">
        <v>82</v>
      </c>
      <c r="AW377" s="13" t="s">
        <v>32</v>
      </c>
      <c r="AX377" s="13" t="s">
        <v>75</v>
      </c>
      <c r="AY377" s="196" t="s">
        <v>253</v>
      </c>
    </row>
    <row r="378" s="14" customFormat="1">
      <c r="A378" s="14"/>
      <c r="B378" s="202"/>
      <c r="C378" s="14"/>
      <c r="D378" s="195" t="s">
        <v>264</v>
      </c>
      <c r="E378" s="203" t="s">
        <v>1</v>
      </c>
      <c r="F378" s="204" t="s">
        <v>4011</v>
      </c>
      <c r="G378" s="14"/>
      <c r="H378" s="205">
        <v>40.5</v>
      </c>
      <c r="I378" s="206"/>
      <c r="J378" s="14"/>
      <c r="K378" s="14"/>
      <c r="L378" s="202"/>
      <c r="M378" s="207"/>
      <c r="N378" s="208"/>
      <c r="O378" s="208"/>
      <c r="P378" s="208"/>
      <c r="Q378" s="208"/>
      <c r="R378" s="208"/>
      <c r="S378" s="208"/>
      <c r="T378" s="209"/>
      <c r="U378" s="14"/>
      <c r="V378" s="14"/>
      <c r="W378" s="14"/>
      <c r="X378" s="14"/>
      <c r="Y378" s="14"/>
      <c r="Z378" s="14"/>
      <c r="AA378" s="14"/>
      <c r="AB378" s="14"/>
      <c r="AC378" s="14"/>
      <c r="AD378" s="14"/>
      <c r="AE378" s="14"/>
      <c r="AT378" s="203" t="s">
        <v>264</v>
      </c>
      <c r="AU378" s="203" t="s">
        <v>85</v>
      </c>
      <c r="AV378" s="14" t="s">
        <v>85</v>
      </c>
      <c r="AW378" s="14" t="s">
        <v>32</v>
      </c>
      <c r="AX378" s="14" t="s">
        <v>75</v>
      </c>
      <c r="AY378" s="203" t="s">
        <v>253</v>
      </c>
    </row>
    <row r="379" s="15" customFormat="1">
      <c r="A379" s="15"/>
      <c r="B379" s="210"/>
      <c r="C379" s="15"/>
      <c r="D379" s="195" t="s">
        <v>264</v>
      </c>
      <c r="E379" s="211" t="s">
        <v>1</v>
      </c>
      <c r="F379" s="212" t="s">
        <v>268</v>
      </c>
      <c r="G379" s="15"/>
      <c r="H379" s="213">
        <v>40.5</v>
      </c>
      <c r="I379" s="214"/>
      <c r="J379" s="15"/>
      <c r="K379" s="15"/>
      <c r="L379" s="210"/>
      <c r="M379" s="215"/>
      <c r="N379" s="216"/>
      <c r="O379" s="216"/>
      <c r="P379" s="216"/>
      <c r="Q379" s="216"/>
      <c r="R379" s="216"/>
      <c r="S379" s="216"/>
      <c r="T379" s="217"/>
      <c r="U379" s="15"/>
      <c r="V379" s="15"/>
      <c r="W379" s="15"/>
      <c r="X379" s="15"/>
      <c r="Y379" s="15"/>
      <c r="Z379" s="15"/>
      <c r="AA379" s="15"/>
      <c r="AB379" s="15"/>
      <c r="AC379" s="15"/>
      <c r="AD379" s="15"/>
      <c r="AE379" s="15"/>
      <c r="AT379" s="211" t="s">
        <v>264</v>
      </c>
      <c r="AU379" s="211" t="s">
        <v>85</v>
      </c>
      <c r="AV379" s="15" t="s">
        <v>109</v>
      </c>
      <c r="AW379" s="15" t="s">
        <v>32</v>
      </c>
      <c r="AX379" s="15" t="s">
        <v>82</v>
      </c>
      <c r="AY379" s="211" t="s">
        <v>253</v>
      </c>
    </row>
    <row r="380" s="2" customFormat="1" ht="24.15" customHeight="1">
      <c r="A380" s="38"/>
      <c r="B380" s="180"/>
      <c r="C380" s="181" t="s">
        <v>745</v>
      </c>
      <c r="D380" s="181" t="s">
        <v>258</v>
      </c>
      <c r="E380" s="182" t="s">
        <v>991</v>
      </c>
      <c r="F380" s="183" t="s">
        <v>992</v>
      </c>
      <c r="G380" s="184" t="s">
        <v>279</v>
      </c>
      <c r="H380" s="185">
        <v>101.98</v>
      </c>
      <c r="I380" s="186"/>
      <c r="J380" s="187">
        <f>ROUND(I380*H380,2)</f>
        <v>0</v>
      </c>
      <c r="K380" s="183" t="s">
        <v>262</v>
      </c>
      <c r="L380" s="39"/>
      <c r="M380" s="188" t="s">
        <v>1</v>
      </c>
      <c r="N380" s="189" t="s">
        <v>40</v>
      </c>
      <c r="O380" s="77"/>
      <c r="P380" s="190">
        <f>O380*H380</f>
        <v>0</v>
      </c>
      <c r="Q380" s="190">
        <v>0.0054000000000000003</v>
      </c>
      <c r="R380" s="190">
        <f>Q380*H380</f>
        <v>0.55069200000000007</v>
      </c>
      <c r="S380" s="190">
        <v>0</v>
      </c>
      <c r="T380" s="191">
        <f>S380*H380</f>
        <v>0</v>
      </c>
      <c r="U380" s="38"/>
      <c r="V380" s="38"/>
      <c r="W380" s="38"/>
      <c r="X380" s="38"/>
      <c r="Y380" s="38"/>
      <c r="Z380" s="38"/>
      <c r="AA380" s="38"/>
      <c r="AB380" s="38"/>
      <c r="AC380" s="38"/>
      <c r="AD380" s="38"/>
      <c r="AE380" s="38"/>
      <c r="AR380" s="192" t="s">
        <v>335</v>
      </c>
      <c r="AT380" s="192" t="s">
        <v>258</v>
      </c>
      <c r="AU380" s="192" t="s">
        <v>85</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335</v>
      </c>
      <c r="BM380" s="192" t="s">
        <v>4196</v>
      </c>
    </row>
    <row r="381" s="13" customFormat="1">
      <c r="A381" s="13"/>
      <c r="B381" s="194"/>
      <c r="C381" s="13"/>
      <c r="D381" s="195" t="s">
        <v>264</v>
      </c>
      <c r="E381" s="196" t="s">
        <v>1</v>
      </c>
      <c r="F381" s="197" t="s">
        <v>265</v>
      </c>
      <c r="G381" s="13"/>
      <c r="H381" s="196" t="s">
        <v>1</v>
      </c>
      <c r="I381" s="198"/>
      <c r="J381" s="13"/>
      <c r="K381" s="13"/>
      <c r="L381" s="194"/>
      <c r="M381" s="199"/>
      <c r="N381" s="200"/>
      <c r="O381" s="200"/>
      <c r="P381" s="200"/>
      <c r="Q381" s="200"/>
      <c r="R381" s="200"/>
      <c r="S381" s="200"/>
      <c r="T381" s="201"/>
      <c r="U381" s="13"/>
      <c r="V381" s="13"/>
      <c r="W381" s="13"/>
      <c r="X381" s="13"/>
      <c r="Y381" s="13"/>
      <c r="Z381" s="13"/>
      <c r="AA381" s="13"/>
      <c r="AB381" s="13"/>
      <c r="AC381" s="13"/>
      <c r="AD381" s="13"/>
      <c r="AE381" s="13"/>
      <c r="AT381" s="196" t="s">
        <v>264</v>
      </c>
      <c r="AU381" s="196" t="s">
        <v>85</v>
      </c>
      <c r="AV381" s="13" t="s">
        <v>82</v>
      </c>
      <c r="AW381" s="13" t="s">
        <v>32</v>
      </c>
      <c r="AX381" s="13" t="s">
        <v>75</v>
      </c>
      <c r="AY381" s="196" t="s">
        <v>253</v>
      </c>
    </row>
    <row r="382" s="13" customFormat="1">
      <c r="A382" s="13"/>
      <c r="B382" s="194"/>
      <c r="C382" s="13"/>
      <c r="D382" s="195" t="s">
        <v>264</v>
      </c>
      <c r="E382" s="196" t="s">
        <v>1</v>
      </c>
      <c r="F382" s="197" t="s">
        <v>281</v>
      </c>
      <c r="G382" s="13"/>
      <c r="H382" s="196" t="s">
        <v>1</v>
      </c>
      <c r="I382" s="198"/>
      <c r="J382" s="13"/>
      <c r="K382" s="13"/>
      <c r="L382" s="194"/>
      <c r="M382" s="199"/>
      <c r="N382" s="200"/>
      <c r="O382" s="200"/>
      <c r="P382" s="200"/>
      <c r="Q382" s="200"/>
      <c r="R382" s="200"/>
      <c r="S382" s="200"/>
      <c r="T382" s="201"/>
      <c r="U382" s="13"/>
      <c r="V382" s="13"/>
      <c r="W382" s="13"/>
      <c r="X382" s="13"/>
      <c r="Y382" s="13"/>
      <c r="Z382" s="13"/>
      <c r="AA382" s="13"/>
      <c r="AB382" s="13"/>
      <c r="AC382" s="13"/>
      <c r="AD382" s="13"/>
      <c r="AE382" s="13"/>
      <c r="AT382" s="196" t="s">
        <v>264</v>
      </c>
      <c r="AU382" s="196" t="s">
        <v>85</v>
      </c>
      <c r="AV382" s="13" t="s">
        <v>82</v>
      </c>
      <c r="AW382" s="13" t="s">
        <v>32</v>
      </c>
      <c r="AX382" s="13" t="s">
        <v>75</v>
      </c>
      <c r="AY382" s="196" t="s">
        <v>253</v>
      </c>
    </row>
    <row r="383" s="14" customFormat="1">
      <c r="A383" s="14"/>
      <c r="B383" s="202"/>
      <c r="C383" s="14"/>
      <c r="D383" s="195" t="s">
        <v>264</v>
      </c>
      <c r="E383" s="203" t="s">
        <v>1</v>
      </c>
      <c r="F383" s="204" t="s">
        <v>4019</v>
      </c>
      <c r="G383" s="14"/>
      <c r="H383" s="205">
        <v>101.98</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5" customFormat="1">
      <c r="A384" s="15"/>
      <c r="B384" s="210"/>
      <c r="C384" s="15"/>
      <c r="D384" s="195" t="s">
        <v>264</v>
      </c>
      <c r="E384" s="211" t="s">
        <v>1</v>
      </c>
      <c r="F384" s="212" t="s">
        <v>268</v>
      </c>
      <c r="G384" s="15"/>
      <c r="H384" s="213">
        <v>101.98</v>
      </c>
      <c r="I384" s="214"/>
      <c r="J384" s="15"/>
      <c r="K384" s="15"/>
      <c r="L384" s="210"/>
      <c r="M384" s="215"/>
      <c r="N384" s="216"/>
      <c r="O384" s="216"/>
      <c r="P384" s="216"/>
      <c r="Q384" s="216"/>
      <c r="R384" s="216"/>
      <c r="S384" s="216"/>
      <c r="T384" s="217"/>
      <c r="U384" s="15"/>
      <c r="V384" s="15"/>
      <c r="W384" s="15"/>
      <c r="X384" s="15"/>
      <c r="Y384" s="15"/>
      <c r="Z384" s="15"/>
      <c r="AA384" s="15"/>
      <c r="AB384" s="15"/>
      <c r="AC384" s="15"/>
      <c r="AD384" s="15"/>
      <c r="AE384" s="15"/>
      <c r="AT384" s="211" t="s">
        <v>264</v>
      </c>
      <c r="AU384" s="211" t="s">
        <v>85</v>
      </c>
      <c r="AV384" s="15" t="s">
        <v>109</v>
      </c>
      <c r="AW384" s="15" t="s">
        <v>32</v>
      </c>
      <c r="AX384" s="15" t="s">
        <v>82</v>
      </c>
      <c r="AY384" s="211" t="s">
        <v>253</v>
      </c>
    </row>
    <row r="385" s="2" customFormat="1" ht="16.5" customHeight="1">
      <c r="A385" s="38"/>
      <c r="B385" s="180"/>
      <c r="C385" s="218" t="s">
        <v>749</v>
      </c>
      <c r="D385" s="218" t="s">
        <v>346</v>
      </c>
      <c r="E385" s="219" t="s">
        <v>995</v>
      </c>
      <c r="F385" s="220" t="s">
        <v>996</v>
      </c>
      <c r="G385" s="221" t="s">
        <v>279</v>
      </c>
      <c r="H385" s="222">
        <v>112.178</v>
      </c>
      <c r="I385" s="223"/>
      <c r="J385" s="224">
        <f>ROUND(I385*H385,2)</f>
        <v>0</v>
      </c>
      <c r="K385" s="220" t="s">
        <v>1</v>
      </c>
      <c r="L385" s="225"/>
      <c r="M385" s="226" t="s">
        <v>1</v>
      </c>
      <c r="N385" s="227" t="s">
        <v>40</v>
      </c>
      <c r="O385" s="77"/>
      <c r="P385" s="190">
        <f>O385*H385</f>
        <v>0</v>
      </c>
      <c r="Q385" s="190">
        <v>0.070000000000000007</v>
      </c>
      <c r="R385" s="190">
        <f>Q385*H385</f>
        <v>7.8524600000000007</v>
      </c>
      <c r="S385" s="190">
        <v>0</v>
      </c>
      <c r="T385" s="191">
        <f>S385*H385</f>
        <v>0</v>
      </c>
      <c r="U385" s="38"/>
      <c r="V385" s="38"/>
      <c r="W385" s="38"/>
      <c r="X385" s="38"/>
      <c r="Y385" s="38"/>
      <c r="Z385" s="38"/>
      <c r="AA385" s="38"/>
      <c r="AB385" s="38"/>
      <c r="AC385" s="38"/>
      <c r="AD385" s="38"/>
      <c r="AE385" s="38"/>
      <c r="AR385" s="192" t="s">
        <v>349</v>
      </c>
      <c r="AT385" s="192" t="s">
        <v>346</v>
      </c>
      <c r="AU385" s="192" t="s">
        <v>85</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4197</v>
      </c>
    </row>
    <row r="386" s="14" customFormat="1">
      <c r="A386" s="14"/>
      <c r="B386" s="202"/>
      <c r="C386" s="14"/>
      <c r="D386" s="195" t="s">
        <v>264</v>
      </c>
      <c r="E386" s="14"/>
      <c r="F386" s="204" t="s">
        <v>4198</v>
      </c>
      <c r="G386" s="14"/>
      <c r="H386" s="205">
        <v>112.178</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v>
      </c>
      <c r="AX386" s="14" t="s">
        <v>82</v>
      </c>
      <c r="AY386" s="203" t="s">
        <v>253</v>
      </c>
    </row>
    <row r="387" s="2" customFormat="1" ht="24.15" customHeight="1">
      <c r="A387" s="38"/>
      <c r="B387" s="180"/>
      <c r="C387" s="181" t="s">
        <v>753</v>
      </c>
      <c r="D387" s="181" t="s">
        <v>258</v>
      </c>
      <c r="E387" s="182" t="s">
        <v>1000</v>
      </c>
      <c r="F387" s="183" t="s">
        <v>1001</v>
      </c>
      <c r="G387" s="184" t="s">
        <v>316</v>
      </c>
      <c r="H387" s="185">
        <v>63.759999999999998</v>
      </c>
      <c r="I387" s="186"/>
      <c r="J387" s="187">
        <f>ROUND(I387*H387,2)</f>
        <v>0</v>
      </c>
      <c r="K387" s="183" t="s">
        <v>1</v>
      </c>
      <c r="L387" s="39"/>
      <c r="M387" s="188" t="s">
        <v>1</v>
      </c>
      <c r="N387" s="189" t="s">
        <v>40</v>
      </c>
      <c r="O387" s="77"/>
      <c r="P387" s="190">
        <f>O387*H387</f>
        <v>0</v>
      </c>
      <c r="Q387" s="190">
        <v>0.00042999999999999999</v>
      </c>
      <c r="R387" s="190">
        <f>Q387*H387</f>
        <v>0.027416799999999998</v>
      </c>
      <c r="S387" s="190">
        <v>0</v>
      </c>
      <c r="T387" s="191">
        <f>S387*H387</f>
        <v>0</v>
      </c>
      <c r="U387" s="38"/>
      <c r="V387" s="38"/>
      <c r="W387" s="38"/>
      <c r="X387" s="38"/>
      <c r="Y387" s="38"/>
      <c r="Z387" s="38"/>
      <c r="AA387" s="38"/>
      <c r="AB387" s="38"/>
      <c r="AC387" s="38"/>
      <c r="AD387" s="38"/>
      <c r="AE387" s="38"/>
      <c r="AR387" s="192" t="s">
        <v>335</v>
      </c>
      <c r="AT387" s="192" t="s">
        <v>258</v>
      </c>
      <c r="AU387" s="192" t="s">
        <v>85</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4199</v>
      </c>
    </row>
    <row r="388" s="14" customFormat="1">
      <c r="A388" s="14"/>
      <c r="B388" s="202"/>
      <c r="C388" s="14"/>
      <c r="D388" s="195" t="s">
        <v>264</v>
      </c>
      <c r="E388" s="203" t="s">
        <v>1</v>
      </c>
      <c r="F388" s="204" t="s">
        <v>4200</v>
      </c>
      <c r="G388" s="14"/>
      <c r="H388" s="205">
        <v>63.759999999999998</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5" customFormat="1">
      <c r="A389" s="15"/>
      <c r="B389" s="210"/>
      <c r="C389" s="15"/>
      <c r="D389" s="195" t="s">
        <v>264</v>
      </c>
      <c r="E389" s="211" t="s">
        <v>1</v>
      </c>
      <c r="F389" s="212" t="s">
        <v>268</v>
      </c>
      <c r="G389" s="15"/>
      <c r="H389" s="213">
        <v>63.759999999999998</v>
      </c>
      <c r="I389" s="214"/>
      <c r="J389" s="15"/>
      <c r="K389" s="15"/>
      <c r="L389" s="210"/>
      <c r="M389" s="215"/>
      <c r="N389" s="216"/>
      <c r="O389" s="216"/>
      <c r="P389" s="216"/>
      <c r="Q389" s="216"/>
      <c r="R389" s="216"/>
      <c r="S389" s="216"/>
      <c r="T389" s="217"/>
      <c r="U389" s="15"/>
      <c r="V389" s="15"/>
      <c r="W389" s="15"/>
      <c r="X389" s="15"/>
      <c r="Y389" s="15"/>
      <c r="Z389" s="15"/>
      <c r="AA389" s="15"/>
      <c r="AB389" s="15"/>
      <c r="AC389" s="15"/>
      <c r="AD389" s="15"/>
      <c r="AE389" s="15"/>
      <c r="AT389" s="211" t="s">
        <v>264</v>
      </c>
      <c r="AU389" s="211" t="s">
        <v>85</v>
      </c>
      <c r="AV389" s="15" t="s">
        <v>109</v>
      </c>
      <c r="AW389" s="15" t="s">
        <v>32</v>
      </c>
      <c r="AX389" s="15" t="s">
        <v>82</v>
      </c>
      <c r="AY389" s="211" t="s">
        <v>253</v>
      </c>
    </row>
    <row r="390" s="2" customFormat="1" ht="33" customHeight="1">
      <c r="A390" s="38"/>
      <c r="B390" s="180"/>
      <c r="C390" s="181" t="s">
        <v>757</v>
      </c>
      <c r="D390" s="181" t="s">
        <v>258</v>
      </c>
      <c r="E390" s="182" t="s">
        <v>1005</v>
      </c>
      <c r="F390" s="183" t="s">
        <v>1006</v>
      </c>
      <c r="G390" s="184" t="s">
        <v>316</v>
      </c>
      <c r="H390" s="185">
        <v>15.699999999999999</v>
      </c>
      <c r="I390" s="186"/>
      <c r="J390" s="187">
        <f>ROUND(I390*H390,2)</f>
        <v>0</v>
      </c>
      <c r="K390" s="183" t="s">
        <v>1</v>
      </c>
      <c r="L390" s="39"/>
      <c r="M390" s="188" t="s">
        <v>1</v>
      </c>
      <c r="N390" s="189" t="s">
        <v>40</v>
      </c>
      <c r="O390" s="77"/>
      <c r="P390" s="190">
        <f>O390*H390</f>
        <v>0</v>
      </c>
      <c r="Q390" s="190">
        <v>0.00042999999999999999</v>
      </c>
      <c r="R390" s="190">
        <f>Q390*H390</f>
        <v>0.0067509999999999992</v>
      </c>
      <c r="S390" s="190">
        <v>0</v>
      </c>
      <c r="T390" s="191">
        <f>S390*H390</f>
        <v>0</v>
      </c>
      <c r="U390" s="38"/>
      <c r="V390" s="38"/>
      <c r="W390" s="38"/>
      <c r="X390" s="38"/>
      <c r="Y390" s="38"/>
      <c r="Z390" s="38"/>
      <c r="AA390" s="38"/>
      <c r="AB390" s="38"/>
      <c r="AC390" s="38"/>
      <c r="AD390" s="38"/>
      <c r="AE390" s="38"/>
      <c r="AR390" s="192" t="s">
        <v>335</v>
      </c>
      <c r="AT390" s="192" t="s">
        <v>258</v>
      </c>
      <c r="AU390" s="192" t="s">
        <v>85</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335</v>
      </c>
      <c r="BM390" s="192" t="s">
        <v>4201</v>
      </c>
    </row>
    <row r="391" s="14" customFormat="1">
      <c r="A391" s="14"/>
      <c r="B391" s="202"/>
      <c r="C391" s="14"/>
      <c r="D391" s="195" t="s">
        <v>264</v>
      </c>
      <c r="E391" s="203" t="s">
        <v>1</v>
      </c>
      <c r="F391" s="204" t="s">
        <v>4202</v>
      </c>
      <c r="G391" s="14"/>
      <c r="H391" s="205">
        <v>15.699999999999999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5" customFormat="1">
      <c r="A392" s="15"/>
      <c r="B392" s="210"/>
      <c r="C392" s="15"/>
      <c r="D392" s="195" t="s">
        <v>264</v>
      </c>
      <c r="E392" s="211" t="s">
        <v>1</v>
      </c>
      <c r="F392" s="212" t="s">
        <v>268</v>
      </c>
      <c r="G392" s="15"/>
      <c r="H392" s="213">
        <v>15.699999999999999</v>
      </c>
      <c r="I392" s="214"/>
      <c r="J392" s="15"/>
      <c r="K392" s="15"/>
      <c r="L392" s="210"/>
      <c r="M392" s="215"/>
      <c r="N392" s="216"/>
      <c r="O392" s="216"/>
      <c r="P392" s="216"/>
      <c r="Q392" s="216"/>
      <c r="R392" s="216"/>
      <c r="S392" s="216"/>
      <c r="T392" s="217"/>
      <c r="U392" s="15"/>
      <c r="V392" s="15"/>
      <c r="W392" s="15"/>
      <c r="X392" s="15"/>
      <c r="Y392" s="15"/>
      <c r="Z392" s="15"/>
      <c r="AA392" s="15"/>
      <c r="AB392" s="15"/>
      <c r="AC392" s="15"/>
      <c r="AD392" s="15"/>
      <c r="AE392" s="15"/>
      <c r="AT392" s="211" t="s">
        <v>264</v>
      </c>
      <c r="AU392" s="211" t="s">
        <v>85</v>
      </c>
      <c r="AV392" s="15" t="s">
        <v>109</v>
      </c>
      <c r="AW392" s="15" t="s">
        <v>32</v>
      </c>
      <c r="AX392" s="15" t="s">
        <v>82</v>
      </c>
      <c r="AY392" s="211" t="s">
        <v>253</v>
      </c>
    </row>
    <row r="393" s="2" customFormat="1" ht="24.15" customHeight="1">
      <c r="A393" s="38"/>
      <c r="B393" s="180"/>
      <c r="C393" s="181" t="s">
        <v>761</v>
      </c>
      <c r="D393" s="181" t="s">
        <v>258</v>
      </c>
      <c r="E393" s="182" t="s">
        <v>1010</v>
      </c>
      <c r="F393" s="183" t="s">
        <v>1011</v>
      </c>
      <c r="G393" s="184" t="s">
        <v>274</v>
      </c>
      <c r="H393" s="185">
        <v>8.6500000000000004</v>
      </c>
      <c r="I393" s="186"/>
      <c r="J393" s="187">
        <f>ROUND(I393*H393,2)</f>
        <v>0</v>
      </c>
      <c r="K393" s="183" t="s">
        <v>262</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85</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4203</v>
      </c>
    </row>
    <row r="394" s="2" customFormat="1" ht="24.15" customHeight="1">
      <c r="A394" s="38"/>
      <c r="B394" s="180"/>
      <c r="C394" s="181" t="s">
        <v>765</v>
      </c>
      <c r="D394" s="181" t="s">
        <v>258</v>
      </c>
      <c r="E394" s="182" t="s">
        <v>1014</v>
      </c>
      <c r="F394" s="183" t="s">
        <v>1015</v>
      </c>
      <c r="G394" s="184" t="s">
        <v>274</v>
      </c>
      <c r="H394" s="185">
        <v>8.6500000000000004</v>
      </c>
      <c r="I394" s="186"/>
      <c r="J394" s="187">
        <f>ROUND(I394*H394,2)</f>
        <v>0</v>
      </c>
      <c r="K394" s="183" t="s">
        <v>262</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335</v>
      </c>
      <c r="AT394" s="192" t="s">
        <v>258</v>
      </c>
      <c r="AU394" s="192" t="s">
        <v>85</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335</v>
      </c>
      <c r="BM394" s="192" t="s">
        <v>4204</v>
      </c>
    </row>
    <row r="395" s="12" customFormat="1" ht="22.8" customHeight="1">
      <c r="A395" s="12"/>
      <c r="B395" s="167"/>
      <c r="C395" s="12"/>
      <c r="D395" s="168" t="s">
        <v>74</v>
      </c>
      <c r="E395" s="178" t="s">
        <v>1017</v>
      </c>
      <c r="F395" s="178" t="s">
        <v>1018</v>
      </c>
      <c r="G395" s="12"/>
      <c r="H395" s="12"/>
      <c r="I395" s="170"/>
      <c r="J395" s="179">
        <f>BK395</f>
        <v>0</v>
      </c>
      <c r="K395" s="12"/>
      <c r="L395" s="167"/>
      <c r="M395" s="172"/>
      <c r="N395" s="173"/>
      <c r="O395" s="173"/>
      <c r="P395" s="174">
        <f>SUM(P396:P460)</f>
        <v>0</v>
      </c>
      <c r="Q395" s="173"/>
      <c r="R395" s="174">
        <f>SUM(R396:R460)</f>
        <v>1.0103992799999999</v>
      </c>
      <c r="S395" s="173"/>
      <c r="T395" s="175">
        <f>SUM(T396:T460)</f>
        <v>0</v>
      </c>
      <c r="U395" s="12"/>
      <c r="V395" s="12"/>
      <c r="W395" s="12"/>
      <c r="X395" s="12"/>
      <c r="Y395" s="12"/>
      <c r="Z395" s="12"/>
      <c r="AA395" s="12"/>
      <c r="AB395" s="12"/>
      <c r="AC395" s="12"/>
      <c r="AD395" s="12"/>
      <c r="AE395" s="12"/>
      <c r="AR395" s="168" t="s">
        <v>85</v>
      </c>
      <c r="AT395" s="176" t="s">
        <v>74</v>
      </c>
      <c r="AU395" s="176" t="s">
        <v>82</v>
      </c>
      <c r="AY395" s="168" t="s">
        <v>253</v>
      </c>
      <c r="BK395" s="177">
        <f>SUM(BK396:BK460)</f>
        <v>0</v>
      </c>
    </row>
    <row r="396" s="2" customFormat="1" ht="21.75" customHeight="1">
      <c r="A396" s="38"/>
      <c r="B396" s="180"/>
      <c r="C396" s="181" t="s">
        <v>769</v>
      </c>
      <c r="D396" s="181" t="s">
        <v>258</v>
      </c>
      <c r="E396" s="182" t="s">
        <v>1020</v>
      </c>
      <c r="F396" s="183" t="s">
        <v>1021</v>
      </c>
      <c r="G396" s="184" t="s">
        <v>279</v>
      </c>
      <c r="H396" s="185">
        <v>120.28</v>
      </c>
      <c r="I396" s="186"/>
      <c r="J396" s="187">
        <f>ROUND(I396*H396,2)</f>
        <v>0</v>
      </c>
      <c r="K396" s="183" t="s">
        <v>262</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335</v>
      </c>
      <c r="AT396" s="192" t="s">
        <v>258</v>
      </c>
      <c r="AU396" s="192" t="s">
        <v>85</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335</v>
      </c>
      <c r="BM396" s="192" t="s">
        <v>4205</v>
      </c>
    </row>
    <row r="397" s="13" customFormat="1">
      <c r="A397" s="13"/>
      <c r="B397" s="194"/>
      <c r="C397" s="13"/>
      <c r="D397" s="195" t="s">
        <v>264</v>
      </c>
      <c r="E397" s="196" t="s">
        <v>1</v>
      </c>
      <c r="F397" s="197" t="s">
        <v>265</v>
      </c>
      <c r="G397" s="13"/>
      <c r="H397" s="196" t="s">
        <v>1</v>
      </c>
      <c r="I397" s="198"/>
      <c r="J397" s="13"/>
      <c r="K397" s="13"/>
      <c r="L397" s="194"/>
      <c r="M397" s="199"/>
      <c r="N397" s="200"/>
      <c r="O397" s="200"/>
      <c r="P397" s="200"/>
      <c r="Q397" s="200"/>
      <c r="R397" s="200"/>
      <c r="S397" s="200"/>
      <c r="T397" s="201"/>
      <c r="U397" s="13"/>
      <c r="V397" s="13"/>
      <c r="W397" s="13"/>
      <c r="X397" s="13"/>
      <c r="Y397" s="13"/>
      <c r="Z397" s="13"/>
      <c r="AA397" s="13"/>
      <c r="AB397" s="13"/>
      <c r="AC397" s="13"/>
      <c r="AD397" s="13"/>
      <c r="AE397" s="13"/>
      <c r="AT397" s="196" t="s">
        <v>264</v>
      </c>
      <c r="AU397" s="196" t="s">
        <v>85</v>
      </c>
      <c r="AV397" s="13" t="s">
        <v>82</v>
      </c>
      <c r="AW397" s="13" t="s">
        <v>32</v>
      </c>
      <c r="AX397" s="13" t="s">
        <v>75</v>
      </c>
      <c r="AY397" s="196" t="s">
        <v>253</v>
      </c>
    </row>
    <row r="398" s="13" customFormat="1">
      <c r="A398" s="13"/>
      <c r="B398" s="194"/>
      <c r="C398" s="13"/>
      <c r="D398" s="195" t="s">
        <v>264</v>
      </c>
      <c r="E398" s="196" t="s">
        <v>1</v>
      </c>
      <c r="F398" s="197" t="s">
        <v>4013</v>
      </c>
      <c r="G398" s="13"/>
      <c r="H398" s="196" t="s">
        <v>1</v>
      </c>
      <c r="I398" s="198"/>
      <c r="J398" s="13"/>
      <c r="K398" s="13"/>
      <c r="L398" s="194"/>
      <c r="M398" s="199"/>
      <c r="N398" s="200"/>
      <c r="O398" s="200"/>
      <c r="P398" s="200"/>
      <c r="Q398" s="200"/>
      <c r="R398" s="200"/>
      <c r="S398" s="200"/>
      <c r="T398" s="201"/>
      <c r="U398" s="13"/>
      <c r="V398" s="13"/>
      <c r="W398" s="13"/>
      <c r="X398" s="13"/>
      <c r="Y398" s="13"/>
      <c r="Z398" s="13"/>
      <c r="AA398" s="13"/>
      <c r="AB398" s="13"/>
      <c r="AC398" s="13"/>
      <c r="AD398" s="13"/>
      <c r="AE398" s="13"/>
      <c r="AT398" s="196" t="s">
        <v>264</v>
      </c>
      <c r="AU398" s="196" t="s">
        <v>85</v>
      </c>
      <c r="AV398" s="13" t="s">
        <v>82</v>
      </c>
      <c r="AW398" s="13" t="s">
        <v>32</v>
      </c>
      <c r="AX398" s="13" t="s">
        <v>75</v>
      </c>
      <c r="AY398" s="196" t="s">
        <v>253</v>
      </c>
    </row>
    <row r="399" s="14" customFormat="1">
      <c r="A399" s="14"/>
      <c r="B399" s="202"/>
      <c r="C399" s="14"/>
      <c r="D399" s="195" t="s">
        <v>264</v>
      </c>
      <c r="E399" s="203" t="s">
        <v>1</v>
      </c>
      <c r="F399" s="204" t="s">
        <v>4206</v>
      </c>
      <c r="G399" s="14"/>
      <c r="H399" s="205">
        <v>18.949999999999999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4207</v>
      </c>
      <c r="G400" s="14"/>
      <c r="H400" s="205">
        <v>9.2899999999999991</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4208</v>
      </c>
      <c r="G401" s="14"/>
      <c r="H401" s="205">
        <v>7.2800000000000002</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4209</v>
      </c>
      <c r="G402" s="14"/>
      <c r="H402" s="205">
        <v>7.6100000000000003</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4210</v>
      </c>
      <c r="G403" s="14"/>
      <c r="H403" s="205">
        <v>2.0699999999999998</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4" customFormat="1">
      <c r="A404" s="14"/>
      <c r="B404" s="202"/>
      <c r="C404" s="14"/>
      <c r="D404" s="195" t="s">
        <v>264</v>
      </c>
      <c r="E404" s="203" t="s">
        <v>1</v>
      </c>
      <c r="F404" s="204" t="s">
        <v>4211</v>
      </c>
      <c r="G404" s="14"/>
      <c r="H404" s="205">
        <v>1.4199999999999999</v>
      </c>
      <c r="I404" s="206"/>
      <c r="J404" s="14"/>
      <c r="K404" s="14"/>
      <c r="L404" s="202"/>
      <c r="M404" s="207"/>
      <c r="N404" s="208"/>
      <c r="O404" s="208"/>
      <c r="P404" s="208"/>
      <c r="Q404" s="208"/>
      <c r="R404" s="208"/>
      <c r="S404" s="208"/>
      <c r="T404" s="209"/>
      <c r="U404" s="14"/>
      <c r="V404" s="14"/>
      <c r="W404" s="14"/>
      <c r="X404" s="14"/>
      <c r="Y404" s="14"/>
      <c r="Z404" s="14"/>
      <c r="AA404" s="14"/>
      <c r="AB404" s="14"/>
      <c r="AC404" s="14"/>
      <c r="AD404" s="14"/>
      <c r="AE404" s="14"/>
      <c r="AT404" s="203" t="s">
        <v>264</v>
      </c>
      <c r="AU404" s="203" t="s">
        <v>85</v>
      </c>
      <c r="AV404" s="14" t="s">
        <v>85</v>
      </c>
      <c r="AW404" s="14" t="s">
        <v>32</v>
      </c>
      <c r="AX404" s="14" t="s">
        <v>75</v>
      </c>
      <c r="AY404" s="203" t="s">
        <v>253</v>
      </c>
    </row>
    <row r="405" s="14" customFormat="1">
      <c r="A405" s="14"/>
      <c r="B405" s="202"/>
      <c r="C405" s="14"/>
      <c r="D405" s="195" t="s">
        <v>264</v>
      </c>
      <c r="E405" s="203" t="s">
        <v>1</v>
      </c>
      <c r="F405" s="204" t="s">
        <v>4212</v>
      </c>
      <c r="G405" s="14"/>
      <c r="H405" s="205">
        <v>1.1699999999999999</v>
      </c>
      <c r="I405" s="206"/>
      <c r="J405" s="14"/>
      <c r="K405" s="14"/>
      <c r="L405" s="202"/>
      <c r="M405" s="207"/>
      <c r="N405" s="208"/>
      <c r="O405" s="208"/>
      <c r="P405" s="208"/>
      <c r="Q405" s="208"/>
      <c r="R405" s="208"/>
      <c r="S405" s="208"/>
      <c r="T405" s="209"/>
      <c r="U405" s="14"/>
      <c r="V405" s="14"/>
      <c r="W405" s="14"/>
      <c r="X405" s="14"/>
      <c r="Y405" s="14"/>
      <c r="Z405" s="14"/>
      <c r="AA405" s="14"/>
      <c r="AB405" s="14"/>
      <c r="AC405" s="14"/>
      <c r="AD405" s="14"/>
      <c r="AE405" s="14"/>
      <c r="AT405" s="203" t="s">
        <v>264</v>
      </c>
      <c r="AU405" s="203" t="s">
        <v>85</v>
      </c>
      <c r="AV405" s="14" t="s">
        <v>85</v>
      </c>
      <c r="AW405" s="14" t="s">
        <v>32</v>
      </c>
      <c r="AX405" s="14" t="s">
        <v>75</v>
      </c>
      <c r="AY405" s="203" t="s">
        <v>253</v>
      </c>
    </row>
    <row r="406" s="14" customFormat="1">
      <c r="A406" s="14"/>
      <c r="B406" s="202"/>
      <c r="C406" s="14"/>
      <c r="D406" s="195" t="s">
        <v>264</v>
      </c>
      <c r="E406" s="203" t="s">
        <v>1</v>
      </c>
      <c r="F406" s="204" t="s">
        <v>4213</v>
      </c>
      <c r="G406" s="14"/>
      <c r="H406" s="205">
        <v>23.690000000000001</v>
      </c>
      <c r="I406" s="206"/>
      <c r="J406" s="14"/>
      <c r="K406" s="14"/>
      <c r="L406" s="202"/>
      <c r="M406" s="207"/>
      <c r="N406" s="208"/>
      <c r="O406" s="208"/>
      <c r="P406" s="208"/>
      <c r="Q406" s="208"/>
      <c r="R406" s="208"/>
      <c r="S406" s="208"/>
      <c r="T406" s="209"/>
      <c r="U406" s="14"/>
      <c r="V406" s="14"/>
      <c r="W406" s="14"/>
      <c r="X406" s="14"/>
      <c r="Y406" s="14"/>
      <c r="Z406" s="14"/>
      <c r="AA406" s="14"/>
      <c r="AB406" s="14"/>
      <c r="AC406" s="14"/>
      <c r="AD406" s="14"/>
      <c r="AE406" s="14"/>
      <c r="AT406" s="203" t="s">
        <v>264</v>
      </c>
      <c r="AU406" s="203" t="s">
        <v>85</v>
      </c>
      <c r="AV406" s="14" t="s">
        <v>85</v>
      </c>
      <c r="AW406" s="14" t="s">
        <v>32</v>
      </c>
      <c r="AX406" s="14" t="s">
        <v>75</v>
      </c>
      <c r="AY406" s="203" t="s">
        <v>253</v>
      </c>
    </row>
    <row r="407" s="16" customFormat="1">
      <c r="A407" s="16"/>
      <c r="B407" s="228"/>
      <c r="C407" s="16"/>
      <c r="D407" s="195" t="s">
        <v>264</v>
      </c>
      <c r="E407" s="229" t="s">
        <v>1</v>
      </c>
      <c r="F407" s="230" t="s">
        <v>1078</v>
      </c>
      <c r="G407" s="16"/>
      <c r="H407" s="231">
        <v>71.480000000000004</v>
      </c>
      <c r="I407" s="232"/>
      <c r="J407" s="16"/>
      <c r="K407" s="16"/>
      <c r="L407" s="228"/>
      <c r="M407" s="233"/>
      <c r="N407" s="234"/>
      <c r="O407" s="234"/>
      <c r="P407" s="234"/>
      <c r="Q407" s="234"/>
      <c r="R407" s="234"/>
      <c r="S407" s="234"/>
      <c r="T407" s="235"/>
      <c r="U407" s="16"/>
      <c r="V407" s="16"/>
      <c r="W407" s="16"/>
      <c r="X407" s="16"/>
      <c r="Y407" s="16"/>
      <c r="Z407" s="16"/>
      <c r="AA407" s="16"/>
      <c r="AB407" s="16"/>
      <c r="AC407" s="16"/>
      <c r="AD407" s="16"/>
      <c r="AE407" s="16"/>
      <c r="AT407" s="229" t="s">
        <v>264</v>
      </c>
      <c r="AU407" s="229" t="s">
        <v>85</v>
      </c>
      <c r="AV407" s="16" t="s">
        <v>93</v>
      </c>
      <c r="AW407" s="16" t="s">
        <v>32</v>
      </c>
      <c r="AX407" s="16" t="s">
        <v>75</v>
      </c>
      <c r="AY407" s="229" t="s">
        <v>253</v>
      </c>
    </row>
    <row r="408" s="13" customFormat="1">
      <c r="A408" s="13"/>
      <c r="B408" s="194"/>
      <c r="C408" s="13"/>
      <c r="D408" s="195" t="s">
        <v>264</v>
      </c>
      <c r="E408" s="196" t="s">
        <v>1</v>
      </c>
      <c r="F408" s="197" t="s">
        <v>4015</v>
      </c>
      <c r="G408" s="13"/>
      <c r="H408" s="196" t="s">
        <v>1</v>
      </c>
      <c r="I408" s="198"/>
      <c r="J408" s="13"/>
      <c r="K408" s="13"/>
      <c r="L408" s="194"/>
      <c r="M408" s="199"/>
      <c r="N408" s="200"/>
      <c r="O408" s="200"/>
      <c r="P408" s="200"/>
      <c r="Q408" s="200"/>
      <c r="R408" s="200"/>
      <c r="S408" s="200"/>
      <c r="T408" s="201"/>
      <c r="U408" s="13"/>
      <c r="V408" s="13"/>
      <c r="W408" s="13"/>
      <c r="X408" s="13"/>
      <c r="Y408" s="13"/>
      <c r="Z408" s="13"/>
      <c r="AA408" s="13"/>
      <c r="AB408" s="13"/>
      <c r="AC408" s="13"/>
      <c r="AD408" s="13"/>
      <c r="AE408" s="13"/>
      <c r="AT408" s="196" t="s">
        <v>264</v>
      </c>
      <c r="AU408" s="196" t="s">
        <v>85</v>
      </c>
      <c r="AV408" s="13" t="s">
        <v>82</v>
      </c>
      <c r="AW408" s="13" t="s">
        <v>32</v>
      </c>
      <c r="AX408" s="13" t="s">
        <v>75</v>
      </c>
      <c r="AY408" s="196" t="s">
        <v>253</v>
      </c>
    </row>
    <row r="409" s="14" customFormat="1">
      <c r="A409" s="14"/>
      <c r="B409" s="202"/>
      <c r="C409" s="14"/>
      <c r="D409" s="195" t="s">
        <v>264</v>
      </c>
      <c r="E409" s="203" t="s">
        <v>1</v>
      </c>
      <c r="F409" s="204" t="s">
        <v>4214</v>
      </c>
      <c r="G409" s="14"/>
      <c r="H409" s="205">
        <v>27.52</v>
      </c>
      <c r="I409" s="206"/>
      <c r="J409" s="14"/>
      <c r="K409" s="14"/>
      <c r="L409" s="202"/>
      <c r="M409" s="207"/>
      <c r="N409" s="208"/>
      <c r="O409" s="208"/>
      <c r="P409" s="208"/>
      <c r="Q409" s="208"/>
      <c r="R409" s="208"/>
      <c r="S409" s="208"/>
      <c r="T409" s="209"/>
      <c r="U409" s="14"/>
      <c r="V409" s="14"/>
      <c r="W409" s="14"/>
      <c r="X409" s="14"/>
      <c r="Y409" s="14"/>
      <c r="Z409" s="14"/>
      <c r="AA409" s="14"/>
      <c r="AB409" s="14"/>
      <c r="AC409" s="14"/>
      <c r="AD409" s="14"/>
      <c r="AE409" s="14"/>
      <c r="AT409" s="203" t="s">
        <v>264</v>
      </c>
      <c r="AU409" s="203" t="s">
        <v>85</v>
      </c>
      <c r="AV409" s="14" t="s">
        <v>85</v>
      </c>
      <c r="AW409" s="14" t="s">
        <v>32</v>
      </c>
      <c r="AX409" s="14" t="s">
        <v>75</v>
      </c>
      <c r="AY409" s="203" t="s">
        <v>253</v>
      </c>
    </row>
    <row r="410" s="14" customFormat="1">
      <c r="A410" s="14"/>
      <c r="B410" s="202"/>
      <c r="C410" s="14"/>
      <c r="D410" s="195" t="s">
        <v>264</v>
      </c>
      <c r="E410" s="203" t="s">
        <v>1</v>
      </c>
      <c r="F410" s="204" t="s">
        <v>4215</v>
      </c>
      <c r="G410" s="14"/>
      <c r="H410" s="205">
        <v>21.280000000000001</v>
      </c>
      <c r="I410" s="206"/>
      <c r="J410" s="14"/>
      <c r="K410" s="14"/>
      <c r="L410" s="202"/>
      <c r="M410" s="207"/>
      <c r="N410" s="208"/>
      <c r="O410" s="208"/>
      <c r="P410" s="208"/>
      <c r="Q410" s="208"/>
      <c r="R410" s="208"/>
      <c r="S410" s="208"/>
      <c r="T410" s="209"/>
      <c r="U410" s="14"/>
      <c r="V410" s="14"/>
      <c r="W410" s="14"/>
      <c r="X410" s="14"/>
      <c r="Y410" s="14"/>
      <c r="Z410" s="14"/>
      <c r="AA410" s="14"/>
      <c r="AB410" s="14"/>
      <c r="AC410" s="14"/>
      <c r="AD410" s="14"/>
      <c r="AE410" s="14"/>
      <c r="AT410" s="203" t="s">
        <v>264</v>
      </c>
      <c r="AU410" s="203" t="s">
        <v>85</v>
      </c>
      <c r="AV410" s="14" t="s">
        <v>85</v>
      </c>
      <c r="AW410" s="14" t="s">
        <v>32</v>
      </c>
      <c r="AX410" s="14" t="s">
        <v>75</v>
      </c>
      <c r="AY410" s="203" t="s">
        <v>253</v>
      </c>
    </row>
    <row r="411" s="16" customFormat="1">
      <c r="A411" s="16"/>
      <c r="B411" s="228"/>
      <c r="C411" s="16"/>
      <c r="D411" s="195" t="s">
        <v>264</v>
      </c>
      <c r="E411" s="229" t="s">
        <v>1</v>
      </c>
      <c r="F411" s="230" t="s">
        <v>1078</v>
      </c>
      <c r="G411" s="16"/>
      <c r="H411" s="231">
        <v>48.799999999999997</v>
      </c>
      <c r="I411" s="232"/>
      <c r="J411" s="16"/>
      <c r="K411" s="16"/>
      <c r="L411" s="228"/>
      <c r="M411" s="233"/>
      <c r="N411" s="234"/>
      <c r="O411" s="234"/>
      <c r="P411" s="234"/>
      <c r="Q411" s="234"/>
      <c r="R411" s="234"/>
      <c r="S411" s="234"/>
      <c r="T411" s="235"/>
      <c r="U411" s="16"/>
      <c r="V411" s="16"/>
      <c r="W411" s="16"/>
      <c r="X411" s="16"/>
      <c r="Y411" s="16"/>
      <c r="Z411" s="16"/>
      <c r="AA411" s="16"/>
      <c r="AB411" s="16"/>
      <c r="AC411" s="16"/>
      <c r="AD411" s="16"/>
      <c r="AE411" s="16"/>
      <c r="AT411" s="229" t="s">
        <v>264</v>
      </c>
      <c r="AU411" s="229" t="s">
        <v>85</v>
      </c>
      <c r="AV411" s="16" t="s">
        <v>93</v>
      </c>
      <c r="AW411" s="16" t="s">
        <v>32</v>
      </c>
      <c r="AX411" s="16" t="s">
        <v>75</v>
      </c>
      <c r="AY411" s="229" t="s">
        <v>253</v>
      </c>
    </row>
    <row r="412" s="15" customFormat="1">
      <c r="A412" s="15"/>
      <c r="B412" s="210"/>
      <c r="C412" s="15"/>
      <c r="D412" s="195" t="s">
        <v>264</v>
      </c>
      <c r="E412" s="211" t="s">
        <v>1</v>
      </c>
      <c r="F412" s="212" t="s">
        <v>268</v>
      </c>
      <c r="G412" s="15"/>
      <c r="H412" s="213">
        <v>120.28</v>
      </c>
      <c r="I412" s="214"/>
      <c r="J412" s="15"/>
      <c r="K412" s="15"/>
      <c r="L412" s="210"/>
      <c r="M412" s="215"/>
      <c r="N412" s="216"/>
      <c r="O412" s="216"/>
      <c r="P412" s="216"/>
      <c r="Q412" s="216"/>
      <c r="R412" s="216"/>
      <c r="S412" s="216"/>
      <c r="T412" s="217"/>
      <c r="U412" s="15"/>
      <c r="V412" s="15"/>
      <c r="W412" s="15"/>
      <c r="X412" s="15"/>
      <c r="Y412" s="15"/>
      <c r="Z412" s="15"/>
      <c r="AA412" s="15"/>
      <c r="AB412" s="15"/>
      <c r="AC412" s="15"/>
      <c r="AD412" s="15"/>
      <c r="AE412" s="15"/>
      <c r="AT412" s="211" t="s">
        <v>264</v>
      </c>
      <c r="AU412" s="211" t="s">
        <v>85</v>
      </c>
      <c r="AV412" s="15" t="s">
        <v>109</v>
      </c>
      <c r="AW412" s="15" t="s">
        <v>32</v>
      </c>
      <c r="AX412" s="15" t="s">
        <v>82</v>
      </c>
      <c r="AY412" s="211" t="s">
        <v>253</v>
      </c>
    </row>
    <row r="413" s="2" customFormat="1" ht="16.5" customHeight="1">
      <c r="A413" s="38"/>
      <c r="B413" s="180"/>
      <c r="C413" s="181" t="s">
        <v>773</v>
      </c>
      <c r="D413" s="181" t="s">
        <v>258</v>
      </c>
      <c r="E413" s="182" t="s">
        <v>1098</v>
      </c>
      <c r="F413" s="183" t="s">
        <v>1099</v>
      </c>
      <c r="G413" s="184" t="s">
        <v>279</v>
      </c>
      <c r="H413" s="185">
        <v>120.28</v>
      </c>
      <c r="I413" s="186"/>
      <c r="J413" s="187">
        <f>ROUND(I413*H413,2)</f>
        <v>0</v>
      </c>
      <c r="K413" s="183" t="s">
        <v>262</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85</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4216</v>
      </c>
    </row>
    <row r="414" s="2" customFormat="1" ht="24.15" customHeight="1">
      <c r="A414" s="38"/>
      <c r="B414" s="180"/>
      <c r="C414" s="181" t="s">
        <v>777</v>
      </c>
      <c r="D414" s="181" t="s">
        <v>258</v>
      </c>
      <c r="E414" s="182" t="s">
        <v>1102</v>
      </c>
      <c r="F414" s="183" t="s">
        <v>1103</v>
      </c>
      <c r="G414" s="184" t="s">
        <v>279</v>
      </c>
      <c r="H414" s="185">
        <v>120.28</v>
      </c>
      <c r="I414" s="186"/>
      <c r="J414" s="187">
        <f>ROUND(I414*H414,2)</f>
        <v>0</v>
      </c>
      <c r="K414" s="183" t="s">
        <v>262</v>
      </c>
      <c r="L414" s="39"/>
      <c r="M414" s="188" t="s">
        <v>1</v>
      </c>
      <c r="N414" s="189" t="s">
        <v>40</v>
      </c>
      <c r="O414" s="77"/>
      <c r="P414" s="190">
        <f>O414*H414</f>
        <v>0</v>
      </c>
      <c r="Q414" s="190">
        <v>3.0000000000000001E-05</v>
      </c>
      <c r="R414" s="190">
        <f>Q414*H414</f>
        <v>0.0036084000000000003</v>
      </c>
      <c r="S414" s="190">
        <v>0</v>
      </c>
      <c r="T414" s="191">
        <f>S414*H414</f>
        <v>0</v>
      </c>
      <c r="U414" s="38"/>
      <c r="V414" s="38"/>
      <c r="W414" s="38"/>
      <c r="X414" s="38"/>
      <c r="Y414" s="38"/>
      <c r="Z414" s="38"/>
      <c r="AA414" s="38"/>
      <c r="AB414" s="38"/>
      <c r="AC414" s="38"/>
      <c r="AD414" s="38"/>
      <c r="AE414" s="38"/>
      <c r="AR414" s="192" t="s">
        <v>335</v>
      </c>
      <c r="AT414" s="192" t="s">
        <v>258</v>
      </c>
      <c r="AU414" s="192" t="s">
        <v>85</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335</v>
      </c>
      <c r="BM414" s="192" t="s">
        <v>4217</v>
      </c>
    </row>
    <row r="415" s="2" customFormat="1" ht="33" customHeight="1">
      <c r="A415" s="38"/>
      <c r="B415" s="180"/>
      <c r="C415" s="181" t="s">
        <v>781</v>
      </c>
      <c r="D415" s="181" t="s">
        <v>258</v>
      </c>
      <c r="E415" s="182" t="s">
        <v>1106</v>
      </c>
      <c r="F415" s="183" t="s">
        <v>1107</v>
      </c>
      <c r="G415" s="184" t="s">
        <v>279</v>
      </c>
      <c r="H415" s="185">
        <v>120.28</v>
      </c>
      <c r="I415" s="186"/>
      <c r="J415" s="187">
        <f>ROUND(I415*H415,2)</f>
        <v>0</v>
      </c>
      <c r="K415" s="183" t="s">
        <v>262</v>
      </c>
      <c r="L415" s="39"/>
      <c r="M415" s="188" t="s">
        <v>1</v>
      </c>
      <c r="N415" s="189" t="s">
        <v>40</v>
      </c>
      <c r="O415" s="77"/>
      <c r="P415" s="190">
        <f>O415*H415</f>
        <v>0</v>
      </c>
      <c r="Q415" s="190">
        <v>0.0044999999999999997</v>
      </c>
      <c r="R415" s="190">
        <f>Q415*H415</f>
        <v>0.54125999999999996</v>
      </c>
      <c r="S415" s="190">
        <v>0</v>
      </c>
      <c r="T415" s="191">
        <f>S415*H415</f>
        <v>0</v>
      </c>
      <c r="U415" s="38"/>
      <c r="V415" s="38"/>
      <c r="W415" s="38"/>
      <c r="X415" s="38"/>
      <c r="Y415" s="38"/>
      <c r="Z415" s="38"/>
      <c r="AA415" s="38"/>
      <c r="AB415" s="38"/>
      <c r="AC415" s="38"/>
      <c r="AD415" s="38"/>
      <c r="AE415" s="38"/>
      <c r="AR415" s="192" t="s">
        <v>335</v>
      </c>
      <c r="AT415" s="192" t="s">
        <v>258</v>
      </c>
      <c r="AU415" s="192" t="s">
        <v>85</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4218</v>
      </c>
    </row>
    <row r="416" s="13" customFormat="1">
      <c r="A416" s="13"/>
      <c r="B416" s="194"/>
      <c r="C416" s="13"/>
      <c r="D416" s="195" t="s">
        <v>264</v>
      </c>
      <c r="E416" s="196" t="s">
        <v>1</v>
      </c>
      <c r="F416" s="197" t="s">
        <v>265</v>
      </c>
      <c r="G416" s="13"/>
      <c r="H416" s="196" t="s">
        <v>1</v>
      </c>
      <c r="I416" s="198"/>
      <c r="J416" s="13"/>
      <c r="K416" s="13"/>
      <c r="L416" s="194"/>
      <c r="M416" s="199"/>
      <c r="N416" s="200"/>
      <c r="O416" s="200"/>
      <c r="P416" s="200"/>
      <c r="Q416" s="200"/>
      <c r="R416" s="200"/>
      <c r="S416" s="200"/>
      <c r="T416" s="201"/>
      <c r="U416" s="13"/>
      <c r="V416" s="13"/>
      <c r="W416" s="13"/>
      <c r="X416" s="13"/>
      <c r="Y416" s="13"/>
      <c r="Z416" s="13"/>
      <c r="AA416" s="13"/>
      <c r="AB416" s="13"/>
      <c r="AC416" s="13"/>
      <c r="AD416" s="13"/>
      <c r="AE416" s="13"/>
      <c r="AT416" s="196" t="s">
        <v>264</v>
      </c>
      <c r="AU416" s="196" t="s">
        <v>85</v>
      </c>
      <c r="AV416" s="13" t="s">
        <v>82</v>
      </c>
      <c r="AW416" s="13" t="s">
        <v>32</v>
      </c>
      <c r="AX416" s="13" t="s">
        <v>75</v>
      </c>
      <c r="AY416" s="196" t="s">
        <v>253</v>
      </c>
    </row>
    <row r="417" s="13" customFormat="1">
      <c r="A417" s="13"/>
      <c r="B417" s="194"/>
      <c r="C417" s="13"/>
      <c r="D417" s="195" t="s">
        <v>264</v>
      </c>
      <c r="E417" s="196" t="s">
        <v>1</v>
      </c>
      <c r="F417" s="197" t="s">
        <v>4013</v>
      </c>
      <c r="G417" s="13"/>
      <c r="H417" s="196" t="s">
        <v>1</v>
      </c>
      <c r="I417" s="198"/>
      <c r="J417" s="13"/>
      <c r="K417" s="13"/>
      <c r="L417" s="194"/>
      <c r="M417" s="199"/>
      <c r="N417" s="200"/>
      <c r="O417" s="200"/>
      <c r="P417" s="200"/>
      <c r="Q417" s="200"/>
      <c r="R417" s="200"/>
      <c r="S417" s="200"/>
      <c r="T417" s="201"/>
      <c r="U417" s="13"/>
      <c r="V417" s="13"/>
      <c r="W417" s="13"/>
      <c r="X417" s="13"/>
      <c r="Y417" s="13"/>
      <c r="Z417" s="13"/>
      <c r="AA417" s="13"/>
      <c r="AB417" s="13"/>
      <c r="AC417" s="13"/>
      <c r="AD417" s="13"/>
      <c r="AE417" s="13"/>
      <c r="AT417" s="196" t="s">
        <v>264</v>
      </c>
      <c r="AU417" s="196" t="s">
        <v>85</v>
      </c>
      <c r="AV417" s="13" t="s">
        <v>82</v>
      </c>
      <c r="AW417" s="13" t="s">
        <v>32</v>
      </c>
      <c r="AX417" s="13" t="s">
        <v>75</v>
      </c>
      <c r="AY417" s="196" t="s">
        <v>253</v>
      </c>
    </row>
    <row r="418" s="14" customFormat="1">
      <c r="A418" s="14"/>
      <c r="B418" s="202"/>
      <c r="C418" s="14"/>
      <c r="D418" s="195" t="s">
        <v>264</v>
      </c>
      <c r="E418" s="203" t="s">
        <v>1</v>
      </c>
      <c r="F418" s="204" t="s">
        <v>4014</v>
      </c>
      <c r="G418" s="14"/>
      <c r="H418" s="205">
        <v>71.480000000000004</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3" customFormat="1">
      <c r="A419" s="13"/>
      <c r="B419" s="194"/>
      <c r="C419" s="13"/>
      <c r="D419" s="195" t="s">
        <v>264</v>
      </c>
      <c r="E419" s="196" t="s">
        <v>1</v>
      </c>
      <c r="F419" s="197" t="s">
        <v>4015</v>
      </c>
      <c r="G419" s="13"/>
      <c r="H419" s="196" t="s">
        <v>1</v>
      </c>
      <c r="I419" s="198"/>
      <c r="J419" s="13"/>
      <c r="K419" s="13"/>
      <c r="L419" s="194"/>
      <c r="M419" s="199"/>
      <c r="N419" s="200"/>
      <c r="O419" s="200"/>
      <c r="P419" s="200"/>
      <c r="Q419" s="200"/>
      <c r="R419" s="200"/>
      <c r="S419" s="200"/>
      <c r="T419" s="201"/>
      <c r="U419" s="13"/>
      <c r="V419" s="13"/>
      <c r="W419" s="13"/>
      <c r="X419" s="13"/>
      <c r="Y419" s="13"/>
      <c r="Z419" s="13"/>
      <c r="AA419" s="13"/>
      <c r="AB419" s="13"/>
      <c r="AC419" s="13"/>
      <c r="AD419" s="13"/>
      <c r="AE419" s="13"/>
      <c r="AT419" s="196" t="s">
        <v>264</v>
      </c>
      <c r="AU419" s="196" t="s">
        <v>85</v>
      </c>
      <c r="AV419" s="13" t="s">
        <v>82</v>
      </c>
      <c r="AW419" s="13" t="s">
        <v>32</v>
      </c>
      <c r="AX419" s="13" t="s">
        <v>75</v>
      </c>
      <c r="AY419" s="196" t="s">
        <v>253</v>
      </c>
    </row>
    <row r="420" s="14" customFormat="1">
      <c r="A420" s="14"/>
      <c r="B420" s="202"/>
      <c r="C420" s="14"/>
      <c r="D420" s="195" t="s">
        <v>264</v>
      </c>
      <c r="E420" s="203" t="s">
        <v>1</v>
      </c>
      <c r="F420" s="204" t="s">
        <v>4016</v>
      </c>
      <c r="G420" s="14"/>
      <c r="H420" s="205">
        <v>48.799999999999997</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5" customFormat="1">
      <c r="A421" s="15"/>
      <c r="B421" s="210"/>
      <c r="C421" s="15"/>
      <c r="D421" s="195" t="s">
        <v>264</v>
      </c>
      <c r="E421" s="211" t="s">
        <v>1</v>
      </c>
      <c r="F421" s="212" t="s">
        <v>268</v>
      </c>
      <c r="G421" s="15"/>
      <c r="H421" s="213">
        <v>120.28</v>
      </c>
      <c r="I421" s="214"/>
      <c r="J421" s="15"/>
      <c r="K421" s="15"/>
      <c r="L421" s="210"/>
      <c r="M421" s="215"/>
      <c r="N421" s="216"/>
      <c r="O421" s="216"/>
      <c r="P421" s="216"/>
      <c r="Q421" s="216"/>
      <c r="R421" s="216"/>
      <c r="S421" s="216"/>
      <c r="T421" s="217"/>
      <c r="U421" s="15"/>
      <c r="V421" s="15"/>
      <c r="W421" s="15"/>
      <c r="X421" s="15"/>
      <c r="Y421" s="15"/>
      <c r="Z421" s="15"/>
      <c r="AA421" s="15"/>
      <c r="AB421" s="15"/>
      <c r="AC421" s="15"/>
      <c r="AD421" s="15"/>
      <c r="AE421" s="15"/>
      <c r="AT421" s="211" t="s">
        <v>264</v>
      </c>
      <c r="AU421" s="211" t="s">
        <v>85</v>
      </c>
      <c r="AV421" s="15" t="s">
        <v>109</v>
      </c>
      <c r="AW421" s="15" t="s">
        <v>32</v>
      </c>
      <c r="AX421" s="15" t="s">
        <v>82</v>
      </c>
      <c r="AY421" s="211" t="s">
        <v>253</v>
      </c>
    </row>
    <row r="422" s="2" customFormat="1" ht="33" customHeight="1">
      <c r="A422" s="38"/>
      <c r="B422" s="180"/>
      <c r="C422" s="181" t="s">
        <v>785</v>
      </c>
      <c r="D422" s="181" t="s">
        <v>258</v>
      </c>
      <c r="E422" s="182" t="s">
        <v>1110</v>
      </c>
      <c r="F422" s="183" t="s">
        <v>1111</v>
      </c>
      <c r="G422" s="184" t="s">
        <v>279</v>
      </c>
      <c r="H422" s="185">
        <v>71.480000000000004</v>
      </c>
      <c r="I422" s="186"/>
      <c r="J422" s="187">
        <f>ROUND(I422*H422,2)</f>
        <v>0</v>
      </c>
      <c r="K422" s="183" t="s">
        <v>1</v>
      </c>
      <c r="L422" s="39"/>
      <c r="M422" s="188" t="s">
        <v>1</v>
      </c>
      <c r="N422" s="189" t="s">
        <v>40</v>
      </c>
      <c r="O422" s="77"/>
      <c r="P422" s="190">
        <f>O422*H422</f>
        <v>0</v>
      </c>
      <c r="Q422" s="190">
        <v>0.00029999999999999997</v>
      </c>
      <c r="R422" s="190">
        <f>Q422*H422</f>
        <v>0.021443999999999998</v>
      </c>
      <c r="S422" s="190">
        <v>0</v>
      </c>
      <c r="T422" s="191">
        <f>S422*H422</f>
        <v>0</v>
      </c>
      <c r="U422" s="38"/>
      <c r="V422" s="38"/>
      <c r="W422" s="38"/>
      <c r="X422" s="38"/>
      <c r="Y422" s="38"/>
      <c r="Z422" s="38"/>
      <c r="AA422" s="38"/>
      <c r="AB422" s="38"/>
      <c r="AC422" s="38"/>
      <c r="AD422" s="38"/>
      <c r="AE422" s="38"/>
      <c r="AR422" s="192" t="s">
        <v>335</v>
      </c>
      <c r="AT422" s="192" t="s">
        <v>258</v>
      </c>
      <c r="AU422" s="192" t="s">
        <v>85</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335</v>
      </c>
      <c r="BM422" s="192" t="s">
        <v>4219</v>
      </c>
    </row>
    <row r="423" s="13" customFormat="1">
      <c r="A423" s="13"/>
      <c r="B423" s="194"/>
      <c r="C423" s="13"/>
      <c r="D423" s="195" t="s">
        <v>264</v>
      </c>
      <c r="E423" s="196" t="s">
        <v>1</v>
      </c>
      <c r="F423" s="197" t="s">
        <v>265</v>
      </c>
      <c r="G423" s="13"/>
      <c r="H423" s="196" t="s">
        <v>1</v>
      </c>
      <c r="I423" s="198"/>
      <c r="J423" s="13"/>
      <c r="K423" s="13"/>
      <c r="L423" s="194"/>
      <c r="M423" s="199"/>
      <c r="N423" s="200"/>
      <c r="O423" s="200"/>
      <c r="P423" s="200"/>
      <c r="Q423" s="200"/>
      <c r="R423" s="200"/>
      <c r="S423" s="200"/>
      <c r="T423" s="201"/>
      <c r="U423" s="13"/>
      <c r="V423" s="13"/>
      <c r="W423" s="13"/>
      <c r="X423" s="13"/>
      <c r="Y423" s="13"/>
      <c r="Z423" s="13"/>
      <c r="AA423" s="13"/>
      <c r="AB423" s="13"/>
      <c r="AC423" s="13"/>
      <c r="AD423" s="13"/>
      <c r="AE423" s="13"/>
      <c r="AT423" s="196" t="s">
        <v>264</v>
      </c>
      <c r="AU423" s="196" t="s">
        <v>85</v>
      </c>
      <c r="AV423" s="13" t="s">
        <v>82</v>
      </c>
      <c r="AW423" s="13" t="s">
        <v>32</v>
      </c>
      <c r="AX423" s="13" t="s">
        <v>75</v>
      </c>
      <c r="AY423" s="196" t="s">
        <v>253</v>
      </c>
    </row>
    <row r="424" s="13" customFormat="1">
      <c r="A424" s="13"/>
      <c r="B424" s="194"/>
      <c r="C424" s="13"/>
      <c r="D424" s="195" t="s">
        <v>264</v>
      </c>
      <c r="E424" s="196" t="s">
        <v>1</v>
      </c>
      <c r="F424" s="197" t="s">
        <v>4013</v>
      </c>
      <c r="G424" s="13"/>
      <c r="H424" s="196" t="s">
        <v>1</v>
      </c>
      <c r="I424" s="198"/>
      <c r="J424" s="13"/>
      <c r="K424" s="13"/>
      <c r="L424" s="194"/>
      <c r="M424" s="199"/>
      <c r="N424" s="200"/>
      <c r="O424" s="200"/>
      <c r="P424" s="200"/>
      <c r="Q424" s="200"/>
      <c r="R424" s="200"/>
      <c r="S424" s="200"/>
      <c r="T424" s="201"/>
      <c r="U424" s="13"/>
      <c r="V424" s="13"/>
      <c r="W424" s="13"/>
      <c r="X424" s="13"/>
      <c r="Y424" s="13"/>
      <c r="Z424" s="13"/>
      <c r="AA424" s="13"/>
      <c r="AB424" s="13"/>
      <c r="AC424" s="13"/>
      <c r="AD424" s="13"/>
      <c r="AE424" s="13"/>
      <c r="AT424" s="196" t="s">
        <v>264</v>
      </c>
      <c r="AU424" s="196" t="s">
        <v>85</v>
      </c>
      <c r="AV424" s="13" t="s">
        <v>82</v>
      </c>
      <c r="AW424" s="13" t="s">
        <v>32</v>
      </c>
      <c r="AX424" s="13" t="s">
        <v>75</v>
      </c>
      <c r="AY424" s="196" t="s">
        <v>253</v>
      </c>
    </row>
    <row r="425" s="14" customFormat="1">
      <c r="A425" s="14"/>
      <c r="B425" s="202"/>
      <c r="C425" s="14"/>
      <c r="D425" s="195" t="s">
        <v>264</v>
      </c>
      <c r="E425" s="203" t="s">
        <v>1</v>
      </c>
      <c r="F425" s="204" t="s">
        <v>4014</v>
      </c>
      <c r="G425" s="14"/>
      <c r="H425" s="205">
        <v>71.480000000000004</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5" customFormat="1">
      <c r="A426" s="15"/>
      <c r="B426" s="210"/>
      <c r="C426" s="15"/>
      <c r="D426" s="195" t="s">
        <v>264</v>
      </c>
      <c r="E426" s="211" t="s">
        <v>1</v>
      </c>
      <c r="F426" s="212" t="s">
        <v>268</v>
      </c>
      <c r="G426" s="15"/>
      <c r="H426" s="213">
        <v>71.480000000000004</v>
      </c>
      <c r="I426" s="214"/>
      <c r="J426" s="15"/>
      <c r="K426" s="15"/>
      <c r="L426" s="210"/>
      <c r="M426" s="215"/>
      <c r="N426" s="216"/>
      <c r="O426" s="216"/>
      <c r="P426" s="216"/>
      <c r="Q426" s="216"/>
      <c r="R426" s="216"/>
      <c r="S426" s="216"/>
      <c r="T426" s="217"/>
      <c r="U426" s="15"/>
      <c r="V426" s="15"/>
      <c r="W426" s="15"/>
      <c r="X426" s="15"/>
      <c r="Y426" s="15"/>
      <c r="Z426" s="15"/>
      <c r="AA426" s="15"/>
      <c r="AB426" s="15"/>
      <c r="AC426" s="15"/>
      <c r="AD426" s="15"/>
      <c r="AE426" s="15"/>
      <c r="AT426" s="211" t="s">
        <v>264</v>
      </c>
      <c r="AU426" s="211" t="s">
        <v>85</v>
      </c>
      <c r="AV426" s="15" t="s">
        <v>109</v>
      </c>
      <c r="AW426" s="15" t="s">
        <v>32</v>
      </c>
      <c r="AX426" s="15" t="s">
        <v>82</v>
      </c>
      <c r="AY426" s="211" t="s">
        <v>253</v>
      </c>
    </row>
    <row r="427" s="2" customFormat="1" ht="33" customHeight="1">
      <c r="A427" s="38"/>
      <c r="B427" s="180"/>
      <c r="C427" s="181" t="s">
        <v>789</v>
      </c>
      <c r="D427" s="181" t="s">
        <v>258</v>
      </c>
      <c r="E427" s="182" t="s">
        <v>1114</v>
      </c>
      <c r="F427" s="183" t="s">
        <v>1115</v>
      </c>
      <c r="G427" s="184" t="s">
        <v>316</v>
      </c>
      <c r="H427" s="185">
        <v>93.689999999999998</v>
      </c>
      <c r="I427" s="186"/>
      <c r="J427" s="187">
        <f>ROUND(I427*H427,2)</f>
        <v>0</v>
      </c>
      <c r="K427" s="183" t="s">
        <v>1</v>
      </c>
      <c r="L427" s="39"/>
      <c r="M427" s="188" t="s">
        <v>1</v>
      </c>
      <c r="N427" s="189" t="s">
        <v>40</v>
      </c>
      <c r="O427" s="77"/>
      <c r="P427" s="190">
        <f>O427*H427</f>
        <v>0</v>
      </c>
      <c r="Q427" s="190">
        <v>0.00029999999999999997</v>
      </c>
      <c r="R427" s="190">
        <f>Q427*H427</f>
        <v>0.028106999999999997</v>
      </c>
      <c r="S427" s="190">
        <v>0</v>
      </c>
      <c r="T427" s="191">
        <f>S427*H427</f>
        <v>0</v>
      </c>
      <c r="U427" s="38"/>
      <c r="V427" s="38"/>
      <c r="W427" s="38"/>
      <c r="X427" s="38"/>
      <c r="Y427" s="38"/>
      <c r="Z427" s="38"/>
      <c r="AA427" s="38"/>
      <c r="AB427" s="38"/>
      <c r="AC427" s="38"/>
      <c r="AD427" s="38"/>
      <c r="AE427" s="38"/>
      <c r="AR427" s="192" t="s">
        <v>335</v>
      </c>
      <c r="AT427" s="192" t="s">
        <v>258</v>
      </c>
      <c r="AU427" s="192" t="s">
        <v>85</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4220</v>
      </c>
    </row>
    <row r="428" s="13" customFormat="1">
      <c r="A428" s="13"/>
      <c r="B428" s="194"/>
      <c r="C428" s="13"/>
      <c r="D428" s="195" t="s">
        <v>264</v>
      </c>
      <c r="E428" s="196" t="s">
        <v>1</v>
      </c>
      <c r="F428" s="197" t="s">
        <v>4013</v>
      </c>
      <c r="G428" s="13"/>
      <c r="H428" s="196" t="s">
        <v>1</v>
      </c>
      <c r="I428" s="198"/>
      <c r="J428" s="13"/>
      <c r="K428" s="13"/>
      <c r="L428" s="194"/>
      <c r="M428" s="199"/>
      <c r="N428" s="200"/>
      <c r="O428" s="200"/>
      <c r="P428" s="200"/>
      <c r="Q428" s="200"/>
      <c r="R428" s="200"/>
      <c r="S428" s="200"/>
      <c r="T428" s="201"/>
      <c r="U428" s="13"/>
      <c r="V428" s="13"/>
      <c r="W428" s="13"/>
      <c r="X428" s="13"/>
      <c r="Y428" s="13"/>
      <c r="Z428" s="13"/>
      <c r="AA428" s="13"/>
      <c r="AB428" s="13"/>
      <c r="AC428" s="13"/>
      <c r="AD428" s="13"/>
      <c r="AE428" s="13"/>
      <c r="AT428" s="196" t="s">
        <v>264</v>
      </c>
      <c r="AU428" s="196" t="s">
        <v>85</v>
      </c>
      <c r="AV428" s="13" t="s">
        <v>82</v>
      </c>
      <c r="AW428" s="13" t="s">
        <v>32</v>
      </c>
      <c r="AX428" s="13" t="s">
        <v>75</v>
      </c>
      <c r="AY428" s="196" t="s">
        <v>253</v>
      </c>
    </row>
    <row r="429" s="14" customFormat="1">
      <c r="A429" s="14"/>
      <c r="B429" s="202"/>
      <c r="C429" s="14"/>
      <c r="D429" s="195" t="s">
        <v>264</v>
      </c>
      <c r="E429" s="203" t="s">
        <v>1</v>
      </c>
      <c r="F429" s="204" t="s">
        <v>4059</v>
      </c>
      <c r="G429" s="14"/>
      <c r="H429" s="205">
        <v>20.25</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4060</v>
      </c>
      <c r="G430" s="14"/>
      <c r="H430" s="205">
        <v>14</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4061</v>
      </c>
      <c r="G431" s="14"/>
      <c r="H431" s="205">
        <v>11.4</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4062</v>
      </c>
      <c r="G432" s="14"/>
      <c r="H432" s="205">
        <v>11.35</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4063</v>
      </c>
      <c r="G433" s="14"/>
      <c r="H433" s="205">
        <v>5.9000000000000004</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4064</v>
      </c>
      <c r="G434" s="14"/>
      <c r="H434" s="205">
        <v>5</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4065</v>
      </c>
      <c r="G435" s="14"/>
      <c r="H435" s="205">
        <v>5.5499999999999998</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4066</v>
      </c>
      <c r="G436" s="14"/>
      <c r="H436" s="205">
        <v>20.239999999999998</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5" customFormat="1">
      <c r="A437" s="15"/>
      <c r="B437" s="210"/>
      <c r="C437" s="15"/>
      <c r="D437" s="195" t="s">
        <v>264</v>
      </c>
      <c r="E437" s="211" t="s">
        <v>1</v>
      </c>
      <c r="F437" s="212" t="s">
        <v>268</v>
      </c>
      <c r="G437" s="15"/>
      <c r="H437" s="213">
        <v>93.689999999999998</v>
      </c>
      <c r="I437" s="214"/>
      <c r="J437" s="15"/>
      <c r="K437" s="15"/>
      <c r="L437" s="210"/>
      <c r="M437" s="215"/>
      <c r="N437" s="216"/>
      <c r="O437" s="216"/>
      <c r="P437" s="216"/>
      <c r="Q437" s="216"/>
      <c r="R437" s="216"/>
      <c r="S437" s="216"/>
      <c r="T437" s="217"/>
      <c r="U437" s="15"/>
      <c r="V437" s="15"/>
      <c r="W437" s="15"/>
      <c r="X437" s="15"/>
      <c r="Y437" s="15"/>
      <c r="Z437" s="15"/>
      <c r="AA437" s="15"/>
      <c r="AB437" s="15"/>
      <c r="AC437" s="15"/>
      <c r="AD437" s="15"/>
      <c r="AE437" s="15"/>
      <c r="AT437" s="211" t="s">
        <v>264</v>
      </c>
      <c r="AU437" s="211" t="s">
        <v>85</v>
      </c>
      <c r="AV437" s="15" t="s">
        <v>109</v>
      </c>
      <c r="AW437" s="15" t="s">
        <v>32</v>
      </c>
      <c r="AX437" s="15" t="s">
        <v>82</v>
      </c>
      <c r="AY437" s="211" t="s">
        <v>253</v>
      </c>
    </row>
    <row r="438" s="2" customFormat="1" ht="24.15" customHeight="1">
      <c r="A438" s="38"/>
      <c r="B438" s="180"/>
      <c r="C438" s="218" t="s">
        <v>793</v>
      </c>
      <c r="D438" s="218" t="s">
        <v>346</v>
      </c>
      <c r="E438" s="219" t="s">
        <v>1118</v>
      </c>
      <c r="F438" s="220" t="s">
        <v>1119</v>
      </c>
      <c r="G438" s="221" t="s">
        <v>279</v>
      </c>
      <c r="H438" s="222">
        <v>88.933999999999998</v>
      </c>
      <c r="I438" s="223"/>
      <c r="J438" s="224">
        <f>ROUND(I438*H438,2)</f>
        <v>0</v>
      </c>
      <c r="K438" s="220" t="s">
        <v>1</v>
      </c>
      <c r="L438" s="225"/>
      <c r="M438" s="226" t="s">
        <v>1</v>
      </c>
      <c r="N438" s="227" t="s">
        <v>40</v>
      </c>
      <c r="O438" s="77"/>
      <c r="P438" s="190">
        <f>O438*H438</f>
        <v>0</v>
      </c>
      <c r="Q438" s="190">
        <v>0.00264</v>
      </c>
      <c r="R438" s="190">
        <f>Q438*H438</f>
        <v>0.23478575999999998</v>
      </c>
      <c r="S438" s="190">
        <v>0</v>
      </c>
      <c r="T438" s="191">
        <f>S438*H438</f>
        <v>0</v>
      </c>
      <c r="U438" s="38"/>
      <c r="V438" s="38"/>
      <c r="W438" s="38"/>
      <c r="X438" s="38"/>
      <c r="Y438" s="38"/>
      <c r="Z438" s="38"/>
      <c r="AA438" s="38"/>
      <c r="AB438" s="38"/>
      <c r="AC438" s="38"/>
      <c r="AD438" s="38"/>
      <c r="AE438" s="38"/>
      <c r="AR438" s="192" t="s">
        <v>349</v>
      </c>
      <c r="AT438" s="192" t="s">
        <v>346</v>
      </c>
      <c r="AU438" s="192" t="s">
        <v>85</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335</v>
      </c>
      <c r="BM438" s="192" t="s">
        <v>4221</v>
      </c>
    </row>
    <row r="439" s="13" customFormat="1">
      <c r="A439" s="13"/>
      <c r="B439" s="194"/>
      <c r="C439" s="13"/>
      <c r="D439" s="195" t="s">
        <v>264</v>
      </c>
      <c r="E439" s="196" t="s">
        <v>1</v>
      </c>
      <c r="F439" s="197" t="s">
        <v>287</v>
      </c>
      <c r="G439" s="13"/>
      <c r="H439" s="196" t="s">
        <v>1</v>
      </c>
      <c r="I439" s="198"/>
      <c r="J439" s="13"/>
      <c r="K439" s="13"/>
      <c r="L439" s="194"/>
      <c r="M439" s="199"/>
      <c r="N439" s="200"/>
      <c r="O439" s="200"/>
      <c r="P439" s="200"/>
      <c r="Q439" s="200"/>
      <c r="R439" s="200"/>
      <c r="S439" s="200"/>
      <c r="T439" s="201"/>
      <c r="U439" s="13"/>
      <c r="V439" s="13"/>
      <c r="W439" s="13"/>
      <c r="X439" s="13"/>
      <c r="Y439" s="13"/>
      <c r="Z439" s="13"/>
      <c r="AA439" s="13"/>
      <c r="AB439" s="13"/>
      <c r="AC439" s="13"/>
      <c r="AD439" s="13"/>
      <c r="AE439" s="13"/>
      <c r="AT439" s="196" t="s">
        <v>264</v>
      </c>
      <c r="AU439" s="196" t="s">
        <v>85</v>
      </c>
      <c r="AV439" s="13" t="s">
        <v>82</v>
      </c>
      <c r="AW439" s="13" t="s">
        <v>32</v>
      </c>
      <c r="AX439" s="13" t="s">
        <v>75</v>
      </c>
      <c r="AY439" s="196" t="s">
        <v>253</v>
      </c>
    </row>
    <row r="440" s="14" customFormat="1">
      <c r="A440" s="14"/>
      <c r="B440" s="202"/>
      <c r="C440" s="14"/>
      <c r="D440" s="195" t="s">
        <v>264</v>
      </c>
      <c r="E440" s="203" t="s">
        <v>1</v>
      </c>
      <c r="F440" s="204" t="s">
        <v>4222</v>
      </c>
      <c r="G440" s="14"/>
      <c r="H440" s="205">
        <v>78.628</v>
      </c>
      <c r="I440" s="206"/>
      <c r="J440" s="14"/>
      <c r="K440" s="14"/>
      <c r="L440" s="202"/>
      <c r="M440" s="207"/>
      <c r="N440" s="208"/>
      <c r="O440" s="208"/>
      <c r="P440" s="208"/>
      <c r="Q440" s="208"/>
      <c r="R440" s="208"/>
      <c r="S440" s="208"/>
      <c r="T440" s="209"/>
      <c r="U440" s="14"/>
      <c r="V440" s="14"/>
      <c r="W440" s="14"/>
      <c r="X440" s="14"/>
      <c r="Y440" s="14"/>
      <c r="Z440" s="14"/>
      <c r="AA440" s="14"/>
      <c r="AB440" s="14"/>
      <c r="AC440" s="14"/>
      <c r="AD440" s="14"/>
      <c r="AE440" s="14"/>
      <c r="AT440" s="203" t="s">
        <v>264</v>
      </c>
      <c r="AU440" s="203" t="s">
        <v>85</v>
      </c>
      <c r="AV440" s="14" t="s">
        <v>85</v>
      </c>
      <c r="AW440" s="14" t="s">
        <v>32</v>
      </c>
      <c r="AX440" s="14" t="s">
        <v>75</v>
      </c>
      <c r="AY440" s="203" t="s">
        <v>253</v>
      </c>
    </row>
    <row r="441" s="14" customFormat="1">
      <c r="A441" s="14"/>
      <c r="B441" s="202"/>
      <c r="C441" s="14"/>
      <c r="D441" s="195" t="s">
        <v>264</v>
      </c>
      <c r="E441" s="203" t="s">
        <v>1</v>
      </c>
      <c r="F441" s="204" t="s">
        <v>4223</v>
      </c>
      <c r="G441" s="14"/>
      <c r="H441" s="205">
        <v>10.305999999999999</v>
      </c>
      <c r="I441" s="206"/>
      <c r="J441" s="14"/>
      <c r="K441" s="14"/>
      <c r="L441" s="202"/>
      <c r="M441" s="207"/>
      <c r="N441" s="208"/>
      <c r="O441" s="208"/>
      <c r="P441" s="208"/>
      <c r="Q441" s="208"/>
      <c r="R441" s="208"/>
      <c r="S441" s="208"/>
      <c r="T441" s="209"/>
      <c r="U441" s="14"/>
      <c r="V441" s="14"/>
      <c r="W441" s="14"/>
      <c r="X441" s="14"/>
      <c r="Y441" s="14"/>
      <c r="Z441" s="14"/>
      <c r="AA441" s="14"/>
      <c r="AB441" s="14"/>
      <c r="AC441" s="14"/>
      <c r="AD441" s="14"/>
      <c r="AE441" s="14"/>
      <c r="AT441" s="203" t="s">
        <v>264</v>
      </c>
      <c r="AU441" s="203" t="s">
        <v>85</v>
      </c>
      <c r="AV441" s="14" t="s">
        <v>85</v>
      </c>
      <c r="AW441" s="14" t="s">
        <v>32</v>
      </c>
      <c r="AX441" s="14" t="s">
        <v>75</v>
      </c>
      <c r="AY441" s="203" t="s">
        <v>253</v>
      </c>
    </row>
    <row r="442" s="15" customFormat="1">
      <c r="A442" s="15"/>
      <c r="B442" s="210"/>
      <c r="C442" s="15"/>
      <c r="D442" s="195" t="s">
        <v>264</v>
      </c>
      <c r="E442" s="211" t="s">
        <v>1</v>
      </c>
      <c r="F442" s="212" t="s">
        <v>268</v>
      </c>
      <c r="G442" s="15"/>
      <c r="H442" s="213">
        <v>88.933999999999998</v>
      </c>
      <c r="I442" s="214"/>
      <c r="J442" s="15"/>
      <c r="K442" s="15"/>
      <c r="L442" s="210"/>
      <c r="M442" s="215"/>
      <c r="N442" s="216"/>
      <c r="O442" s="216"/>
      <c r="P442" s="216"/>
      <c r="Q442" s="216"/>
      <c r="R442" s="216"/>
      <c r="S442" s="216"/>
      <c r="T442" s="217"/>
      <c r="U442" s="15"/>
      <c r="V442" s="15"/>
      <c r="W442" s="15"/>
      <c r="X442" s="15"/>
      <c r="Y442" s="15"/>
      <c r="Z442" s="15"/>
      <c r="AA442" s="15"/>
      <c r="AB442" s="15"/>
      <c r="AC442" s="15"/>
      <c r="AD442" s="15"/>
      <c r="AE442" s="15"/>
      <c r="AT442" s="211" t="s">
        <v>264</v>
      </c>
      <c r="AU442" s="211" t="s">
        <v>85</v>
      </c>
      <c r="AV442" s="15" t="s">
        <v>109</v>
      </c>
      <c r="AW442" s="15" t="s">
        <v>32</v>
      </c>
      <c r="AX442" s="15" t="s">
        <v>82</v>
      </c>
      <c r="AY442" s="211" t="s">
        <v>253</v>
      </c>
    </row>
    <row r="443" s="2" customFormat="1" ht="44.25" customHeight="1">
      <c r="A443" s="38"/>
      <c r="B443" s="180"/>
      <c r="C443" s="181" t="s">
        <v>797</v>
      </c>
      <c r="D443" s="181" t="s">
        <v>258</v>
      </c>
      <c r="E443" s="182" t="s">
        <v>1130</v>
      </c>
      <c r="F443" s="183" t="s">
        <v>1131</v>
      </c>
      <c r="G443" s="184" t="s">
        <v>279</v>
      </c>
      <c r="H443" s="185">
        <v>48.799999999999997</v>
      </c>
      <c r="I443" s="186"/>
      <c r="J443" s="187">
        <f>ROUND(I443*H443,2)</f>
        <v>0</v>
      </c>
      <c r="K443" s="183" t="s">
        <v>1</v>
      </c>
      <c r="L443" s="39"/>
      <c r="M443" s="188" t="s">
        <v>1</v>
      </c>
      <c r="N443" s="189" t="s">
        <v>40</v>
      </c>
      <c r="O443" s="77"/>
      <c r="P443" s="190">
        <f>O443*H443</f>
        <v>0</v>
      </c>
      <c r="Q443" s="190">
        <v>0.00029999999999999997</v>
      </c>
      <c r="R443" s="190">
        <f>Q443*H443</f>
        <v>0.014639999999999999</v>
      </c>
      <c r="S443" s="190">
        <v>0</v>
      </c>
      <c r="T443" s="191">
        <f>S443*H443</f>
        <v>0</v>
      </c>
      <c r="U443" s="38"/>
      <c r="V443" s="38"/>
      <c r="W443" s="38"/>
      <c r="X443" s="38"/>
      <c r="Y443" s="38"/>
      <c r="Z443" s="38"/>
      <c r="AA443" s="38"/>
      <c r="AB443" s="38"/>
      <c r="AC443" s="38"/>
      <c r="AD443" s="38"/>
      <c r="AE443" s="38"/>
      <c r="AR443" s="192" t="s">
        <v>335</v>
      </c>
      <c r="AT443" s="192" t="s">
        <v>258</v>
      </c>
      <c r="AU443" s="192" t="s">
        <v>85</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4224</v>
      </c>
    </row>
    <row r="444" s="13" customFormat="1">
      <c r="A444" s="13"/>
      <c r="B444" s="194"/>
      <c r="C444" s="13"/>
      <c r="D444" s="195" t="s">
        <v>264</v>
      </c>
      <c r="E444" s="196" t="s">
        <v>1</v>
      </c>
      <c r="F444" s="197" t="s">
        <v>265</v>
      </c>
      <c r="G444" s="13"/>
      <c r="H444" s="196" t="s">
        <v>1</v>
      </c>
      <c r="I444" s="198"/>
      <c r="J444" s="13"/>
      <c r="K444" s="13"/>
      <c r="L444" s="194"/>
      <c r="M444" s="199"/>
      <c r="N444" s="200"/>
      <c r="O444" s="200"/>
      <c r="P444" s="200"/>
      <c r="Q444" s="200"/>
      <c r="R444" s="200"/>
      <c r="S444" s="200"/>
      <c r="T444" s="201"/>
      <c r="U444" s="13"/>
      <c r="V444" s="13"/>
      <c r="W444" s="13"/>
      <c r="X444" s="13"/>
      <c r="Y444" s="13"/>
      <c r="Z444" s="13"/>
      <c r="AA444" s="13"/>
      <c r="AB444" s="13"/>
      <c r="AC444" s="13"/>
      <c r="AD444" s="13"/>
      <c r="AE444" s="13"/>
      <c r="AT444" s="196" t="s">
        <v>264</v>
      </c>
      <c r="AU444" s="196" t="s">
        <v>85</v>
      </c>
      <c r="AV444" s="13" t="s">
        <v>82</v>
      </c>
      <c r="AW444" s="13" t="s">
        <v>32</v>
      </c>
      <c r="AX444" s="13" t="s">
        <v>75</v>
      </c>
      <c r="AY444" s="196" t="s">
        <v>253</v>
      </c>
    </row>
    <row r="445" s="13" customFormat="1">
      <c r="A445" s="13"/>
      <c r="B445" s="194"/>
      <c r="C445" s="13"/>
      <c r="D445" s="195" t="s">
        <v>264</v>
      </c>
      <c r="E445" s="196" t="s">
        <v>1</v>
      </c>
      <c r="F445" s="197" t="s">
        <v>4015</v>
      </c>
      <c r="G445" s="13"/>
      <c r="H445" s="196" t="s">
        <v>1</v>
      </c>
      <c r="I445" s="198"/>
      <c r="J445" s="13"/>
      <c r="K445" s="13"/>
      <c r="L445" s="194"/>
      <c r="M445" s="199"/>
      <c r="N445" s="200"/>
      <c r="O445" s="200"/>
      <c r="P445" s="200"/>
      <c r="Q445" s="200"/>
      <c r="R445" s="200"/>
      <c r="S445" s="200"/>
      <c r="T445" s="201"/>
      <c r="U445" s="13"/>
      <c r="V445" s="13"/>
      <c r="W445" s="13"/>
      <c r="X445" s="13"/>
      <c r="Y445" s="13"/>
      <c r="Z445" s="13"/>
      <c r="AA445" s="13"/>
      <c r="AB445" s="13"/>
      <c r="AC445" s="13"/>
      <c r="AD445" s="13"/>
      <c r="AE445" s="13"/>
      <c r="AT445" s="196" t="s">
        <v>264</v>
      </c>
      <c r="AU445" s="196" t="s">
        <v>85</v>
      </c>
      <c r="AV445" s="13" t="s">
        <v>82</v>
      </c>
      <c r="AW445" s="13" t="s">
        <v>32</v>
      </c>
      <c r="AX445" s="13" t="s">
        <v>75</v>
      </c>
      <c r="AY445" s="196" t="s">
        <v>253</v>
      </c>
    </row>
    <row r="446" s="14" customFormat="1">
      <c r="A446" s="14"/>
      <c r="B446" s="202"/>
      <c r="C446" s="14"/>
      <c r="D446" s="195" t="s">
        <v>264</v>
      </c>
      <c r="E446" s="203" t="s">
        <v>1</v>
      </c>
      <c r="F446" s="204" t="s">
        <v>4016</v>
      </c>
      <c r="G446" s="14"/>
      <c r="H446" s="205">
        <v>48.799999999999997</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5" customFormat="1">
      <c r="A447" s="15"/>
      <c r="B447" s="210"/>
      <c r="C447" s="15"/>
      <c r="D447" s="195" t="s">
        <v>264</v>
      </c>
      <c r="E447" s="211" t="s">
        <v>1</v>
      </c>
      <c r="F447" s="212" t="s">
        <v>268</v>
      </c>
      <c r="G447" s="15"/>
      <c r="H447" s="213">
        <v>48.799999999999997</v>
      </c>
      <c r="I447" s="214"/>
      <c r="J447" s="15"/>
      <c r="K447" s="15"/>
      <c r="L447" s="210"/>
      <c r="M447" s="215"/>
      <c r="N447" s="216"/>
      <c r="O447" s="216"/>
      <c r="P447" s="216"/>
      <c r="Q447" s="216"/>
      <c r="R447" s="216"/>
      <c r="S447" s="216"/>
      <c r="T447" s="217"/>
      <c r="U447" s="15"/>
      <c r="V447" s="15"/>
      <c r="W447" s="15"/>
      <c r="X447" s="15"/>
      <c r="Y447" s="15"/>
      <c r="Z447" s="15"/>
      <c r="AA447" s="15"/>
      <c r="AB447" s="15"/>
      <c r="AC447" s="15"/>
      <c r="AD447" s="15"/>
      <c r="AE447" s="15"/>
      <c r="AT447" s="211" t="s">
        <v>264</v>
      </c>
      <c r="AU447" s="211" t="s">
        <v>85</v>
      </c>
      <c r="AV447" s="15" t="s">
        <v>109</v>
      </c>
      <c r="AW447" s="15" t="s">
        <v>32</v>
      </c>
      <c r="AX447" s="15" t="s">
        <v>82</v>
      </c>
      <c r="AY447" s="211" t="s">
        <v>253</v>
      </c>
    </row>
    <row r="448" s="2" customFormat="1" ht="37.8" customHeight="1">
      <c r="A448" s="38"/>
      <c r="B448" s="180"/>
      <c r="C448" s="181" t="s">
        <v>801</v>
      </c>
      <c r="D448" s="181" t="s">
        <v>258</v>
      </c>
      <c r="E448" s="182" t="s">
        <v>1134</v>
      </c>
      <c r="F448" s="183" t="s">
        <v>1135</v>
      </c>
      <c r="G448" s="184" t="s">
        <v>316</v>
      </c>
      <c r="H448" s="185">
        <v>42.07</v>
      </c>
      <c r="I448" s="186"/>
      <c r="J448" s="187">
        <f>ROUND(I448*H448,2)</f>
        <v>0</v>
      </c>
      <c r="K448" s="183" t="s">
        <v>1</v>
      </c>
      <c r="L448" s="39"/>
      <c r="M448" s="188" t="s">
        <v>1</v>
      </c>
      <c r="N448" s="189" t="s">
        <v>40</v>
      </c>
      <c r="O448" s="77"/>
      <c r="P448" s="190">
        <f>O448*H448</f>
        <v>0</v>
      </c>
      <c r="Q448" s="190">
        <v>0.00029999999999999997</v>
      </c>
      <c r="R448" s="190">
        <f>Q448*H448</f>
        <v>0.012620999999999999</v>
      </c>
      <c r="S448" s="190">
        <v>0</v>
      </c>
      <c r="T448" s="191">
        <f>S448*H448</f>
        <v>0</v>
      </c>
      <c r="U448" s="38"/>
      <c r="V448" s="38"/>
      <c r="W448" s="38"/>
      <c r="X448" s="38"/>
      <c r="Y448" s="38"/>
      <c r="Z448" s="38"/>
      <c r="AA448" s="38"/>
      <c r="AB448" s="38"/>
      <c r="AC448" s="38"/>
      <c r="AD448" s="38"/>
      <c r="AE448" s="38"/>
      <c r="AR448" s="192" t="s">
        <v>335</v>
      </c>
      <c r="AT448" s="192" t="s">
        <v>258</v>
      </c>
      <c r="AU448" s="192" t="s">
        <v>85</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335</v>
      </c>
      <c r="BM448" s="192" t="s">
        <v>4225</v>
      </c>
    </row>
    <row r="449" s="13" customFormat="1">
      <c r="A449" s="13"/>
      <c r="B449" s="194"/>
      <c r="C449" s="13"/>
      <c r="D449" s="195" t="s">
        <v>264</v>
      </c>
      <c r="E449" s="196" t="s">
        <v>1</v>
      </c>
      <c r="F449" s="197" t="s">
        <v>265</v>
      </c>
      <c r="G449" s="13"/>
      <c r="H449" s="196" t="s">
        <v>1</v>
      </c>
      <c r="I449" s="198"/>
      <c r="J449" s="13"/>
      <c r="K449" s="13"/>
      <c r="L449" s="194"/>
      <c r="M449" s="199"/>
      <c r="N449" s="200"/>
      <c r="O449" s="200"/>
      <c r="P449" s="200"/>
      <c r="Q449" s="200"/>
      <c r="R449" s="200"/>
      <c r="S449" s="200"/>
      <c r="T449" s="201"/>
      <c r="U449" s="13"/>
      <c r="V449" s="13"/>
      <c r="W449" s="13"/>
      <c r="X449" s="13"/>
      <c r="Y449" s="13"/>
      <c r="Z449" s="13"/>
      <c r="AA449" s="13"/>
      <c r="AB449" s="13"/>
      <c r="AC449" s="13"/>
      <c r="AD449" s="13"/>
      <c r="AE449" s="13"/>
      <c r="AT449" s="196" t="s">
        <v>264</v>
      </c>
      <c r="AU449" s="196" t="s">
        <v>85</v>
      </c>
      <c r="AV449" s="13" t="s">
        <v>82</v>
      </c>
      <c r="AW449" s="13" t="s">
        <v>32</v>
      </c>
      <c r="AX449" s="13" t="s">
        <v>75</v>
      </c>
      <c r="AY449" s="196" t="s">
        <v>253</v>
      </c>
    </row>
    <row r="450" s="13" customFormat="1">
      <c r="A450" s="13"/>
      <c r="B450" s="194"/>
      <c r="C450" s="13"/>
      <c r="D450" s="195" t="s">
        <v>264</v>
      </c>
      <c r="E450" s="196" t="s">
        <v>1</v>
      </c>
      <c r="F450" s="197" t="s">
        <v>4015</v>
      </c>
      <c r="G450" s="13"/>
      <c r="H450" s="196" t="s">
        <v>1</v>
      </c>
      <c r="I450" s="198"/>
      <c r="J450" s="13"/>
      <c r="K450" s="13"/>
      <c r="L450" s="194"/>
      <c r="M450" s="199"/>
      <c r="N450" s="200"/>
      <c r="O450" s="200"/>
      <c r="P450" s="200"/>
      <c r="Q450" s="200"/>
      <c r="R450" s="200"/>
      <c r="S450" s="200"/>
      <c r="T450" s="201"/>
      <c r="U450" s="13"/>
      <c r="V450" s="13"/>
      <c r="W450" s="13"/>
      <c r="X450" s="13"/>
      <c r="Y450" s="13"/>
      <c r="Z450" s="13"/>
      <c r="AA450" s="13"/>
      <c r="AB450" s="13"/>
      <c r="AC450" s="13"/>
      <c r="AD450" s="13"/>
      <c r="AE450" s="13"/>
      <c r="AT450" s="196" t="s">
        <v>264</v>
      </c>
      <c r="AU450" s="196" t="s">
        <v>85</v>
      </c>
      <c r="AV450" s="13" t="s">
        <v>82</v>
      </c>
      <c r="AW450" s="13" t="s">
        <v>32</v>
      </c>
      <c r="AX450" s="13" t="s">
        <v>75</v>
      </c>
      <c r="AY450" s="196" t="s">
        <v>253</v>
      </c>
    </row>
    <row r="451" s="14" customFormat="1">
      <c r="A451" s="14"/>
      <c r="B451" s="202"/>
      <c r="C451" s="14"/>
      <c r="D451" s="195" t="s">
        <v>264</v>
      </c>
      <c r="E451" s="203" t="s">
        <v>1</v>
      </c>
      <c r="F451" s="204" t="s">
        <v>4067</v>
      </c>
      <c r="G451" s="14"/>
      <c r="H451" s="205">
        <v>22.309999999999999</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4068</v>
      </c>
      <c r="G452" s="14"/>
      <c r="H452" s="205">
        <v>19.760000000000002</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5" customFormat="1">
      <c r="A453" s="15"/>
      <c r="B453" s="210"/>
      <c r="C453" s="15"/>
      <c r="D453" s="195" t="s">
        <v>264</v>
      </c>
      <c r="E453" s="211" t="s">
        <v>1</v>
      </c>
      <c r="F453" s="212" t="s">
        <v>268</v>
      </c>
      <c r="G453" s="15"/>
      <c r="H453" s="213">
        <v>42.07</v>
      </c>
      <c r="I453" s="214"/>
      <c r="J453" s="15"/>
      <c r="K453" s="15"/>
      <c r="L453" s="210"/>
      <c r="M453" s="215"/>
      <c r="N453" s="216"/>
      <c r="O453" s="216"/>
      <c r="P453" s="216"/>
      <c r="Q453" s="216"/>
      <c r="R453" s="216"/>
      <c r="S453" s="216"/>
      <c r="T453" s="217"/>
      <c r="U453" s="15"/>
      <c r="V453" s="15"/>
      <c r="W453" s="15"/>
      <c r="X453" s="15"/>
      <c r="Y453" s="15"/>
      <c r="Z453" s="15"/>
      <c r="AA453" s="15"/>
      <c r="AB453" s="15"/>
      <c r="AC453" s="15"/>
      <c r="AD453" s="15"/>
      <c r="AE453" s="15"/>
      <c r="AT453" s="211" t="s">
        <v>264</v>
      </c>
      <c r="AU453" s="211" t="s">
        <v>85</v>
      </c>
      <c r="AV453" s="15" t="s">
        <v>109</v>
      </c>
      <c r="AW453" s="15" t="s">
        <v>32</v>
      </c>
      <c r="AX453" s="15" t="s">
        <v>82</v>
      </c>
      <c r="AY453" s="211" t="s">
        <v>253</v>
      </c>
    </row>
    <row r="454" s="2" customFormat="1" ht="33" customHeight="1">
      <c r="A454" s="38"/>
      <c r="B454" s="180"/>
      <c r="C454" s="218" t="s">
        <v>805</v>
      </c>
      <c r="D454" s="218" t="s">
        <v>346</v>
      </c>
      <c r="E454" s="219" t="s">
        <v>1138</v>
      </c>
      <c r="F454" s="220" t="s">
        <v>1139</v>
      </c>
      <c r="G454" s="221" t="s">
        <v>279</v>
      </c>
      <c r="H454" s="222">
        <v>58.308</v>
      </c>
      <c r="I454" s="223"/>
      <c r="J454" s="224">
        <f>ROUND(I454*H454,2)</f>
        <v>0</v>
      </c>
      <c r="K454" s="220" t="s">
        <v>1</v>
      </c>
      <c r="L454" s="225"/>
      <c r="M454" s="226" t="s">
        <v>1</v>
      </c>
      <c r="N454" s="227" t="s">
        <v>40</v>
      </c>
      <c r="O454" s="77"/>
      <c r="P454" s="190">
        <f>O454*H454</f>
        <v>0</v>
      </c>
      <c r="Q454" s="190">
        <v>0.00264</v>
      </c>
      <c r="R454" s="190">
        <f>Q454*H454</f>
        <v>0.15393312000000001</v>
      </c>
      <c r="S454" s="190">
        <v>0</v>
      </c>
      <c r="T454" s="191">
        <f>S454*H454</f>
        <v>0</v>
      </c>
      <c r="U454" s="38"/>
      <c r="V454" s="38"/>
      <c r="W454" s="38"/>
      <c r="X454" s="38"/>
      <c r="Y454" s="38"/>
      <c r="Z454" s="38"/>
      <c r="AA454" s="38"/>
      <c r="AB454" s="38"/>
      <c r="AC454" s="38"/>
      <c r="AD454" s="38"/>
      <c r="AE454" s="38"/>
      <c r="AR454" s="192" t="s">
        <v>349</v>
      </c>
      <c r="AT454" s="192" t="s">
        <v>346</v>
      </c>
      <c r="AU454" s="192" t="s">
        <v>85</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335</v>
      </c>
      <c r="BM454" s="192" t="s">
        <v>4226</v>
      </c>
    </row>
    <row r="455" s="13" customFormat="1">
      <c r="A455" s="13"/>
      <c r="B455" s="194"/>
      <c r="C455" s="13"/>
      <c r="D455" s="195" t="s">
        <v>264</v>
      </c>
      <c r="E455" s="196" t="s">
        <v>1</v>
      </c>
      <c r="F455" s="197" t="s">
        <v>4015</v>
      </c>
      <c r="G455" s="13"/>
      <c r="H455" s="196" t="s">
        <v>1</v>
      </c>
      <c r="I455" s="198"/>
      <c r="J455" s="13"/>
      <c r="K455" s="13"/>
      <c r="L455" s="194"/>
      <c r="M455" s="199"/>
      <c r="N455" s="200"/>
      <c r="O455" s="200"/>
      <c r="P455" s="200"/>
      <c r="Q455" s="200"/>
      <c r="R455" s="200"/>
      <c r="S455" s="200"/>
      <c r="T455" s="201"/>
      <c r="U455" s="13"/>
      <c r="V455" s="13"/>
      <c r="W455" s="13"/>
      <c r="X455" s="13"/>
      <c r="Y455" s="13"/>
      <c r="Z455" s="13"/>
      <c r="AA455" s="13"/>
      <c r="AB455" s="13"/>
      <c r="AC455" s="13"/>
      <c r="AD455" s="13"/>
      <c r="AE455" s="13"/>
      <c r="AT455" s="196" t="s">
        <v>264</v>
      </c>
      <c r="AU455" s="196" t="s">
        <v>85</v>
      </c>
      <c r="AV455" s="13" t="s">
        <v>82</v>
      </c>
      <c r="AW455" s="13" t="s">
        <v>32</v>
      </c>
      <c r="AX455" s="13" t="s">
        <v>75</v>
      </c>
      <c r="AY455" s="196" t="s">
        <v>253</v>
      </c>
    </row>
    <row r="456" s="14" customFormat="1">
      <c r="A456" s="14"/>
      <c r="B456" s="202"/>
      <c r="C456" s="14"/>
      <c r="D456" s="195" t="s">
        <v>264</v>
      </c>
      <c r="E456" s="203" t="s">
        <v>1</v>
      </c>
      <c r="F456" s="204" t="s">
        <v>4227</v>
      </c>
      <c r="G456" s="14"/>
      <c r="H456" s="205">
        <v>53.68</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4228</v>
      </c>
      <c r="G457" s="14"/>
      <c r="H457" s="205">
        <v>4.6280000000000001</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5" customFormat="1">
      <c r="A458" s="15"/>
      <c r="B458" s="210"/>
      <c r="C458" s="15"/>
      <c r="D458" s="195" t="s">
        <v>264</v>
      </c>
      <c r="E458" s="211" t="s">
        <v>1</v>
      </c>
      <c r="F458" s="212" t="s">
        <v>268</v>
      </c>
      <c r="G458" s="15"/>
      <c r="H458" s="213">
        <v>58.308</v>
      </c>
      <c r="I458" s="214"/>
      <c r="J458" s="15"/>
      <c r="K458" s="15"/>
      <c r="L458" s="210"/>
      <c r="M458" s="215"/>
      <c r="N458" s="216"/>
      <c r="O458" s="216"/>
      <c r="P458" s="216"/>
      <c r="Q458" s="216"/>
      <c r="R458" s="216"/>
      <c r="S458" s="216"/>
      <c r="T458" s="217"/>
      <c r="U458" s="15"/>
      <c r="V458" s="15"/>
      <c r="W458" s="15"/>
      <c r="X458" s="15"/>
      <c r="Y458" s="15"/>
      <c r="Z458" s="15"/>
      <c r="AA458" s="15"/>
      <c r="AB458" s="15"/>
      <c r="AC458" s="15"/>
      <c r="AD458" s="15"/>
      <c r="AE458" s="15"/>
      <c r="AT458" s="211" t="s">
        <v>264</v>
      </c>
      <c r="AU458" s="211" t="s">
        <v>85</v>
      </c>
      <c r="AV458" s="15" t="s">
        <v>109</v>
      </c>
      <c r="AW458" s="15" t="s">
        <v>32</v>
      </c>
      <c r="AX458" s="15" t="s">
        <v>82</v>
      </c>
      <c r="AY458" s="211" t="s">
        <v>253</v>
      </c>
    </row>
    <row r="459" s="2" customFormat="1" ht="24.15" customHeight="1">
      <c r="A459" s="38"/>
      <c r="B459" s="180"/>
      <c r="C459" s="181" t="s">
        <v>809</v>
      </c>
      <c r="D459" s="181" t="s">
        <v>258</v>
      </c>
      <c r="E459" s="182" t="s">
        <v>1144</v>
      </c>
      <c r="F459" s="183" t="s">
        <v>1145</v>
      </c>
      <c r="G459" s="184" t="s">
        <v>274</v>
      </c>
      <c r="H459" s="185">
        <v>1.01</v>
      </c>
      <c r="I459" s="186"/>
      <c r="J459" s="187">
        <f>ROUND(I459*H459,2)</f>
        <v>0</v>
      </c>
      <c r="K459" s="183" t="s">
        <v>262</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335</v>
      </c>
      <c r="AT459" s="192" t="s">
        <v>258</v>
      </c>
      <c r="AU459" s="192" t="s">
        <v>85</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335</v>
      </c>
      <c r="BM459" s="192" t="s">
        <v>4229</v>
      </c>
    </row>
    <row r="460" s="2" customFormat="1" ht="24.15" customHeight="1">
      <c r="A460" s="38"/>
      <c r="B460" s="180"/>
      <c r="C460" s="181" t="s">
        <v>813</v>
      </c>
      <c r="D460" s="181" t="s">
        <v>258</v>
      </c>
      <c r="E460" s="182" t="s">
        <v>1148</v>
      </c>
      <c r="F460" s="183" t="s">
        <v>1149</v>
      </c>
      <c r="G460" s="184" t="s">
        <v>274</v>
      </c>
      <c r="H460" s="185">
        <v>1.01</v>
      </c>
      <c r="I460" s="186"/>
      <c r="J460" s="187">
        <f>ROUND(I460*H460,2)</f>
        <v>0</v>
      </c>
      <c r="K460" s="183" t="s">
        <v>262</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335</v>
      </c>
      <c r="AT460" s="192" t="s">
        <v>258</v>
      </c>
      <c r="AU460" s="192" t="s">
        <v>85</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335</v>
      </c>
      <c r="BM460" s="192" t="s">
        <v>4230</v>
      </c>
    </row>
    <row r="461" s="12" customFormat="1" ht="22.8" customHeight="1">
      <c r="A461" s="12"/>
      <c r="B461" s="167"/>
      <c r="C461" s="12"/>
      <c r="D461" s="168" t="s">
        <v>74</v>
      </c>
      <c r="E461" s="178" t="s">
        <v>1151</v>
      </c>
      <c r="F461" s="178" t="s">
        <v>1152</v>
      </c>
      <c r="G461" s="12"/>
      <c r="H461" s="12"/>
      <c r="I461" s="170"/>
      <c r="J461" s="179">
        <f>BK461</f>
        <v>0</v>
      </c>
      <c r="K461" s="12"/>
      <c r="L461" s="167"/>
      <c r="M461" s="172"/>
      <c r="N461" s="173"/>
      <c r="O461" s="173"/>
      <c r="P461" s="174">
        <f>SUM(P462:P482)</f>
        <v>0</v>
      </c>
      <c r="Q461" s="173"/>
      <c r="R461" s="174">
        <f>SUM(R462:R482)</f>
        <v>0.64994900000000011</v>
      </c>
      <c r="S461" s="173"/>
      <c r="T461" s="175">
        <f>SUM(T462:T482)</f>
        <v>0</v>
      </c>
      <c r="U461" s="12"/>
      <c r="V461" s="12"/>
      <c r="W461" s="12"/>
      <c r="X461" s="12"/>
      <c r="Y461" s="12"/>
      <c r="Z461" s="12"/>
      <c r="AA461" s="12"/>
      <c r="AB461" s="12"/>
      <c r="AC461" s="12"/>
      <c r="AD461" s="12"/>
      <c r="AE461" s="12"/>
      <c r="AR461" s="168" t="s">
        <v>85</v>
      </c>
      <c r="AT461" s="176" t="s">
        <v>74</v>
      </c>
      <c r="AU461" s="176" t="s">
        <v>82</v>
      </c>
      <c r="AY461" s="168" t="s">
        <v>253</v>
      </c>
      <c r="BK461" s="177">
        <f>SUM(BK462:BK482)</f>
        <v>0</v>
      </c>
    </row>
    <row r="462" s="2" customFormat="1" ht="24.15" customHeight="1">
      <c r="A462" s="38"/>
      <c r="B462" s="180"/>
      <c r="C462" s="181" t="s">
        <v>817</v>
      </c>
      <c r="D462" s="181" t="s">
        <v>258</v>
      </c>
      <c r="E462" s="182" t="s">
        <v>1154</v>
      </c>
      <c r="F462" s="183" t="s">
        <v>1155</v>
      </c>
      <c r="G462" s="184" t="s">
        <v>316</v>
      </c>
      <c r="H462" s="185">
        <v>12.6</v>
      </c>
      <c r="I462" s="186"/>
      <c r="J462" s="187">
        <f>ROUND(I462*H462,2)</f>
        <v>0</v>
      </c>
      <c r="K462" s="183" t="s">
        <v>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335</v>
      </c>
      <c r="AT462" s="192" t="s">
        <v>258</v>
      </c>
      <c r="AU462" s="192" t="s">
        <v>85</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335</v>
      </c>
      <c r="BM462" s="192" t="s">
        <v>4231</v>
      </c>
    </row>
    <row r="463" s="13" customFormat="1">
      <c r="A463" s="13"/>
      <c r="B463" s="194"/>
      <c r="C463" s="13"/>
      <c r="D463" s="195" t="s">
        <v>264</v>
      </c>
      <c r="E463" s="196" t="s">
        <v>1</v>
      </c>
      <c r="F463" s="197" t="s">
        <v>265</v>
      </c>
      <c r="G463" s="13"/>
      <c r="H463" s="196" t="s">
        <v>1</v>
      </c>
      <c r="I463" s="198"/>
      <c r="J463" s="13"/>
      <c r="K463" s="13"/>
      <c r="L463" s="194"/>
      <c r="M463" s="199"/>
      <c r="N463" s="200"/>
      <c r="O463" s="200"/>
      <c r="P463" s="200"/>
      <c r="Q463" s="200"/>
      <c r="R463" s="200"/>
      <c r="S463" s="200"/>
      <c r="T463" s="201"/>
      <c r="U463" s="13"/>
      <c r="V463" s="13"/>
      <c r="W463" s="13"/>
      <c r="X463" s="13"/>
      <c r="Y463" s="13"/>
      <c r="Z463" s="13"/>
      <c r="AA463" s="13"/>
      <c r="AB463" s="13"/>
      <c r="AC463" s="13"/>
      <c r="AD463" s="13"/>
      <c r="AE463" s="13"/>
      <c r="AT463" s="196" t="s">
        <v>264</v>
      </c>
      <c r="AU463" s="196" t="s">
        <v>85</v>
      </c>
      <c r="AV463" s="13" t="s">
        <v>82</v>
      </c>
      <c r="AW463" s="13" t="s">
        <v>32</v>
      </c>
      <c r="AX463" s="13" t="s">
        <v>75</v>
      </c>
      <c r="AY463" s="196" t="s">
        <v>253</v>
      </c>
    </row>
    <row r="464" s="14" customFormat="1">
      <c r="A464" s="14"/>
      <c r="B464" s="202"/>
      <c r="C464" s="14"/>
      <c r="D464" s="195" t="s">
        <v>264</v>
      </c>
      <c r="E464" s="203" t="s">
        <v>1</v>
      </c>
      <c r="F464" s="204" t="s">
        <v>4232</v>
      </c>
      <c r="G464" s="14"/>
      <c r="H464" s="205">
        <v>12.6</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12.6</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16.5" customHeight="1">
      <c r="A466" s="38"/>
      <c r="B466" s="180"/>
      <c r="C466" s="181" t="s">
        <v>821</v>
      </c>
      <c r="D466" s="181" t="s">
        <v>258</v>
      </c>
      <c r="E466" s="182" t="s">
        <v>1164</v>
      </c>
      <c r="F466" s="183" t="s">
        <v>1165</v>
      </c>
      <c r="G466" s="184" t="s">
        <v>279</v>
      </c>
      <c r="H466" s="185">
        <v>20.350000000000001</v>
      </c>
      <c r="I466" s="186"/>
      <c r="J466" s="187">
        <f>ROUND(I466*H466,2)</f>
        <v>0</v>
      </c>
      <c r="K466" s="183" t="s">
        <v>262</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4233</v>
      </c>
    </row>
    <row r="467" s="2" customFormat="1" ht="16.5" customHeight="1">
      <c r="A467" s="38"/>
      <c r="B467" s="180"/>
      <c r="C467" s="181" t="s">
        <v>825</v>
      </c>
      <c r="D467" s="181" t="s">
        <v>258</v>
      </c>
      <c r="E467" s="182" t="s">
        <v>1168</v>
      </c>
      <c r="F467" s="183" t="s">
        <v>1169</v>
      </c>
      <c r="G467" s="184" t="s">
        <v>279</v>
      </c>
      <c r="H467" s="185">
        <v>20.350000000000001</v>
      </c>
      <c r="I467" s="186"/>
      <c r="J467" s="187">
        <f>ROUND(I467*H467,2)</f>
        <v>0</v>
      </c>
      <c r="K467" s="183" t="s">
        <v>262</v>
      </c>
      <c r="L467" s="39"/>
      <c r="M467" s="188" t="s">
        <v>1</v>
      </c>
      <c r="N467" s="189" t="s">
        <v>40</v>
      </c>
      <c r="O467" s="77"/>
      <c r="P467" s="190">
        <f>O467*H467</f>
        <v>0</v>
      </c>
      <c r="Q467" s="190">
        <v>0.00029999999999999997</v>
      </c>
      <c r="R467" s="190">
        <f>Q467*H467</f>
        <v>0.0061050000000000002</v>
      </c>
      <c r="S467" s="190">
        <v>0</v>
      </c>
      <c r="T467" s="191">
        <f>S467*H467</f>
        <v>0</v>
      </c>
      <c r="U467" s="38"/>
      <c r="V467" s="38"/>
      <c r="W467" s="38"/>
      <c r="X467" s="38"/>
      <c r="Y467" s="38"/>
      <c r="Z467" s="38"/>
      <c r="AA467" s="38"/>
      <c r="AB467" s="38"/>
      <c r="AC467" s="38"/>
      <c r="AD467" s="38"/>
      <c r="AE467" s="38"/>
      <c r="AR467" s="192" t="s">
        <v>335</v>
      </c>
      <c r="AT467" s="192" t="s">
        <v>258</v>
      </c>
      <c r="AU467" s="192" t="s">
        <v>85</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335</v>
      </c>
      <c r="BM467" s="192" t="s">
        <v>4234</v>
      </c>
    </row>
    <row r="468" s="13" customFormat="1">
      <c r="A468" s="13"/>
      <c r="B468" s="194"/>
      <c r="C468" s="13"/>
      <c r="D468" s="195" t="s">
        <v>264</v>
      </c>
      <c r="E468" s="196" t="s">
        <v>1</v>
      </c>
      <c r="F468" s="197" t="s">
        <v>265</v>
      </c>
      <c r="G468" s="13"/>
      <c r="H468" s="196" t="s">
        <v>1</v>
      </c>
      <c r="I468" s="198"/>
      <c r="J468" s="13"/>
      <c r="K468" s="13"/>
      <c r="L468" s="194"/>
      <c r="M468" s="199"/>
      <c r="N468" s="200"/>
      <c r="O468" s="200"/>
      <c r="P468" s="200"/>
      <c r="Q468" s="200"/>
      <c r="R468" s="200"/>
      <c r="S468" s="200"/>
      <c r="T468" s="201"/>
      <c r="U468" s="13"/>
      <c r="V468" s="13"/>
      <c r="W468" s="13"/>
      <c r="X468" s="13"/>
      <c r="Y468" s="13"/>
      <c r="Z468" s="13"/>
      <c r="AA468" s="13"/>
      <c r="AB468" s="13"/>
      <c r="AC468" s="13"/>
      <c r="AD468" s="13"/>
      <c r="AE468" s="13"/>
      <c r="AT468" s="196" t="s">
        <v>264</v>
      </c>
      <c r="AU468" s="196" t="s">
        <v>85</v>
      </c>
      <c r="AV468" s="13" t="s">
        <v>82</v>
      </c>
      <c r="AW468" s="13" t="s">
        <v>32</v>
      </c>
      <c r="AX468" s="13" t="s">
        <v>75</v>
      </c>
      <c r="AY468" s="196" t="s">
        <v>253</v>
      </c>
    </row>
    <row r="469" s="13" customFormat="1">
      <c r="A469" s="13"/>
      <c r="B469" s="194"/>
      <c r="C469" s="13"/>
      <c r="D469" s="195" t="s">
        <v>264</v>
      </c>
      <c r="E469" s="196" t="s">
        <v>1</v>
      </c>
      <c r="F469" s="197" t="s">
        <v>1178</v>
      </c>
      <c r="G469" s="13"/>
      <c r="H469" s="196" t="s">
        <v>1</v>
      </c>
      <c r="I469" s="198"/>
      <c r="J469" s="13"/>
      <c r="K469" s="13"/>
      <c r="L469" s="194"/>
      <c r="M469" s="199"/>
      <c r="N469" s="200"/>
      <c r="O469" s="200"/>
      <c r="P469" s="200"/>
      <c r="Q469" s="200"/>
      <c r="R469" s="200"/>
      <c r="S469" s="200"/>
      <c r="T469" s="201"/>
      <c r="U469" s="13"/>
      <c r="V469" s="13"/>
      <c r="W469" s="13"/>
      <c r="X469" s="13"/>
      <c r="Y469" s="13"/>
      <c r="Z469" s="13"/>
      <c r="AA469" s="13"/>
      <c r="AB469" s="13"/>
      <c r="AC469" s="13"/>
      <c r="AD469" s="13"/>
      <c r="AE469" s="13"/>
      <c r="AT469" s="196" t="s">
        <v>264</v>
      </c>
      <c r="AU469" s="196" t="s">
        <v>85</v>
      </c>
      <c r="AV469" s="13" t="s">
        <v>82</v>
      </c>
      <c r="AW469" s="13" t="s">
        <v>32</v>
      </c>
      <c r="AX469" s="13" t="s">
        <v>75</v>
      </c>
      <c r="AY469" s="196" t="s">
        <v>253</v>
      </c>
    </row>
    <row r="470" s="14" customFormat="1">
      <c r="A470" s="14"/>
      <c r="B470" s="202"/>
      <c r="C470" s="14"/>
      <c r="D470" s="195" t="s">
        <v>264</v>
      </c>
      <c r="E470" s="203" t="s">
        <v>1</v>
      </c>
      <c r="F470" s="204" t="s">
        <v>4235</v>
      </c>
      <c r="G470" s="14"/>
      <c r="H470" s="205">
        <v>7.8200000000000003</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4236</v>
      </c>
      <c r="G471" s="14"/>
      <c r="H471" s="205">
        <v>8.1199999999999992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4237</v>
      </c>
      <c r="G472" s="14"/>
      <c r="H472" s="205">
        <v>4.4100000000000001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5" customFormat="1">
      <c r="A473" s="15"/>
      <c r="B473" s="210"/>
      <c r="C473" s="15"/>
      <c r="D473" s="195" t="s">
        <v>264</v>
      </c>
      <c r="E473" s="211" t="s">
        <v>1</v>
      </c>
      <c r="F473" s="212" t="s">
        <v>268</v>
      </c>
      <c r="G473" s="15"/>
      <c r="H473" s="213">
        <v>20.350000000000001</v>
      </c>
      <c r="I473" s="214"/>
      <c r="J473" s="15"/>
      <c r="K473" s="15"/>
      <c r="L473" s="210"/>
      <c r="M473" s="215"/>
      <c r="N473" s="216"/>
      <c r="O473" s="216"/>
      <c r="P473" s="216"/>
      <c r="Q473" s="216"/>
      <c r="R473" s="216"/>
      <c r="S473" s="216"/>
      <c r="T473" s="217"/>
      <c r="U473" s="15"/>
      <c r="V473" s="15"/>
      <c r="W473" s="15"/>
      <c r="X473" s="15"/>
      <c r="Y473" s="15"/>
      <c r="Z473" s="15"/>
      <c r="AA473" s="15"/>
      <c r="AB473" s="15"/>
      <c r="AC473" s="15"/>
      <c r="AD473" s="15"/>
      <c r="AE473" s="15"/>
      <c r="AT473" s="211" t="s">
        <v>264</v>
      </c>
      <c r="AU473" s="211" t="s">
        <v>85</v>
      </c>
      <c r="AV473" s="15" t="s">
        <v>109</v>
      </c>
      <c r="AW473" s="15" t="s">
        <v>32</v>
      </c>
      <c r="AX473" s="15" t="s">
        <v>82</v>
      </c>
      <c r="AY473" s="211" t="s">
        <v>253</v>
      </c>
    </row>
    <row r="474" s="2" customFormat="1" ht="37.8" customHeight="1">
      <c r="A474" s="38"/>
      <c r="B474" s="180"/>
      <c r="C474" s="181" t="s">
        <v>829</v>
      </c>
      <c r="D474" s="181" t="s">
        <v>258</v>
      </c>
      <c r="E474" s="182" t="s">
        <v>1219</v>
      </c>
      <c r="F474" s="183" t="s">
        <v>1220</v>
      </c>
      <c r="G474" s="184" t="s">
        <v>279</v>
      </c>
      <c r="H474" s="185">
        <v>20.350000000000001</v>
      </c>
      <c r="I474" s="186"/>
      <c r="J474" s="187">
        <f>ROUND(I474*H474,2)</f>
        <v>0</v>
      </c>
      <c r="K474" s="183" t="s">
        <v>262</v>
      </c>
      <c r="L474" s="39"/>
      <c r="M474" s="188" t="s">
        <v>1</v>
      </c>
      <c r="N474" s="189" t="s">
        <v>40</v>
      </c>
      <c r="O474" s="77"/>
      <c r="P474" s="190">
        <f>O474*H474</f>
        <v>0</v>
      </c>
      <c r="Q474" s="190">
        <v>0.0089999999999999993</v>
      </c>
      <c r="R474" s="190">
        <f>Q474*H474</f>
        <v>0.18315000000000001</v>
      </c>
      <c r="S474" s="190">
        <v>0</v>
      </c>
      <c r="T474" s="191">
        <f>S474*H474</f>
        <v>0</v>
      </c>
      <c r="U474" s="38"/>
      <c r="V474" s="38"/>
      <c r="W474" s="38"/>
      <c r="X474" s="38"/>
      <c r="Y474" s="38"/>
      <c r="Z474" s="38"/>
      <c r="AA474" s="38"/>
      <c r="AB474" s="38"/>
      <c r="AC474" s="38"/>
      <c r="AD474" s="38"/>
      <c r="AE474" s="38"/>
      <c r="AR474" s="192" t="s">
        <v>335</v>
      </c>
      <c r="AT474" s="192" t="s">
        <v>258</v>
      </c>
      <c r="AU474" s="192" t="s">
        <v>85</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335</v>
      </c>
      <c r="BM474" s="192" t="s">
        <v>4238</v>
      </c>
    </row>
    <row r="475" s="2" customFormat="1" ht="24.15" customHeight="1">
      <c r="A475" s="38"/>
      <c r="B475" s="180"/>
      <c r="C475" s="218" t="s">
        <v>833</v>
      </c>
      <c r="D475" s="218" t="s">
        <v>346</v>
      </c>
      <c r="E475" s="219" t="s">
        <v>1223</v>
      </c>
      <c r="F475" s="220" t="s">
        <v>4239</v>
      </c>
      <c r="G475" s="221" t="s">
        <v>279</v>
      </c>
      <c r="H475" s="222">
        <v>22.995999999999999</v>
      </c>
      <c r="I475" s="223"/>
      <c r="J475" s="224">
        <f>ROUND(I475*H475,2)</f>
        <v>0</v>
      </c>
      <c r="K475" s="220" t="s">
        <v>262</v>
      </c>
      <c r="L475" s="225"/>
      <c r="M475" s="226" t="s">
        <v>1</v>
      </c>
      <c r="N475" s="227" t="s">
        <v>40</v>
      </c>
      <c r="O475" s="77"/>
      <c r="P475" s="190">
        <f>O475*H475</f>
        <v>0</v>
      </c>
      <c r="Q475" s="190">
        <v>0.02</v>
      </c>
      <c r="R475" s="190">
        <f>Q475*H475</f>
        <v>0.45992</v>
      </c>
      <c r="S475" s="190">
        <v>0</v>
      </c>
      <c r="T475" s="191">
        <f>S475*H475</f>
        <v>0</v>
      </c>
      <c r="U475" s="38"/>
      <c r="V475" s="38"/>
      <c r="W475" s="38"/>
      <c r="X475" s="38"/>
      <c r="Y475" s="38"/>
      <c r="Z475" s="38"/>
      <c r="AA475" s="38"/>
      <c r="AB475" s="38"/>
      <c r="AC475" s="38"/>
      <c r="AD475" s="38"/>
      <c r="AE475" s="38"/>
      <c r="AR475" s="192" t="s">
        <v>349</v>
      </c>
      <c r="AT475" s="192" t="s">
        <v>346</v>
      </c>
      <c r="AU475" s="192" t="s">
        <v>85</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335</v>
      </c>
      <c r="BM475" s="192" t="s">
        <v>4240</v>
      </c>
    </row>
    <row r="476" s="14" customFormat="1">
      <c r="A476" s="14"/>
      <c r="B476" s="202"/>
      <c r="C476" s="14"/>
      <c r="D476" s="195" t="s">
        <v>264</v>
      </c>
      <c r="E476" s="14"/>
      <c r="F476" s="204" t="s">
        <v>4241</v>
      </c>
      <c r="G476" s="14"/>
      <c r="H476" s="205">
        <v>22.995999999999999</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v>
      </c>
      <c r="AX476" s="14" t="s">
        <v>82</v>
      </c>
      <c r="AY476" s="203" t="s">
        <v>253</v>
      </c>
    </row>
    <row r="477" s="2" customFormat="1" ht="16.5" customHeight="1">
      <c r="A477" s="38"/>
      <c r="B477" s="180"/>
      <c r="C477" s="181" t="s">
        <v>839</v>
      </c>
      <c r="D477" s="181" t="s">
        <v>258</v>
      </c>
      <c r="E477" s="182" t="s">
        <v>1229</v>
      </c>
      <c r="F477" s="183" t="s">
        <v>1230</v>
      </c>
      <c r="G477" s="184" t="s">
        <v>316</v>
      </c>
      <c r="H477" s="185">
        <v>25.800000000000001</v>
      </c>
      <c r="I477" s="186"/>
      <c r="J477" s="187">
        <f>ROUND(I477*H477,2)</f>
        <v>0</v>
      </c>
      <c r="K477" s="183" t="s">
        <v>262</v>
      </c>
      <c r="L477" s="39"/>
      <c r="M477" s="188" t="s">
        <v>1</v>
      </c>
      <c r="N477" s="189" t="s">
        <v>40</v>
      </c>
      <c r="O477" s="77"/>
      <c r="P477" s="190">
        <f>O477*H477</f>
        <v>0</v>
      </c>
      <c r="Q477" s="190">
        <v>3.0000000000000001E-05</v>
      </c>
      <c r="R477" s="190">
        <f>Q477*H477</f>
        <v>0.00077400000000000006</v>
      </c>
      <c r="S477" s="190">
        <v>0</v>
      </c>
      <c r="T477" s="191">
        <f>S477*H477</f>
        <v>0</v>
      </c>
      <c r="U477" s="38"/>
      <c r="V477" s="38"/>
      <c r="W477" s="38"/>
      <c r="X477" s="38"/>
      <c r="Y477" s="38"/>
      <c r="Z477" s="38"/>
      <c r="AA477" s="38"/>
      <c r="AB477" s="38"/>
      <c r="AC477" s="38"/>
      <c r="AD477" s="38"/>
      <c r="AE477" s="38"/>
      <c r="AR477" s="192" t="s">
        <v>335</v>
      </c>
      <c r="AT477" s="192" t="s">
        <v>258</v>
      </c>
      <c r="AU477" s="192" t="s">
        <v>85</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335</v>
      </c>
      <c r="BM477" s="192" t="s">
        <v>4242</v>
      </c>
    </row>
    <row r="478" s="13" customFormat="1">
      <c r="A478" s="13"/>
      <c r="B478" s="194"/>
      <c r="C478" s="13"/>
      <c r="D478" s="195" t="s">
        <v>264</v>
      </c>
      <c r="E478" s="196" t="s">
        <v>1</v>
      </c>
      <c r="F478" s="197" t="s">
        <v>265</v>
      </c>
      <c r="G478" s="13"/>
      <c r="H478" s="196" t="s">
        <v>1</v>
      </c>
      <c r="I478" s="198"/>
      <c r="J478" s="13"/>
      <c r="K478" s="13"/>
      <c r="L478" s="194"/>
      <c r="M478" s="199"/>
      <c r="N478" s="200"/>
      <c r="O478" s="200"/>
      <c r="P478" s="200"/>
      <c r="Q478" s="200"/>
      <c r="R478" s="200"/>
      <c r="S478" s="200"/>
      <c r="T478" s="201"/>
      <c r="U478" s="13"/>
      <c r="V478" s="13"/>
      <c r="W478" s="13"/>
      <c r="X478" s="13"/>
      <c r="Y478" s="13"/>
      <c r="Z478" s="13"/>
      <c r="AA478" s="13"/>
      <c r="AB478" s="13"/>
      <c r="AC478" s="13"/>
      <c r="AD478" s="13"/>
      <c r="AE478" s="13"/>
      <c r="AT478" s="196" t="s">
        <v>264</v>
      </c>
      <c r="AU478" s="196" t="s">
        <v>85</v>
      </c>
      <c r="AV478" s="13" t="s">
        <v>82</v>
      </c>
      <c r="AW478" s="13" t="s">
        <v>32</v>
      </c>
      <c r="AX478" s="13" t="s">
        <v>75</v>
      </c>
      <c r="AY478" s="196" t="s">
        <v>253</v>
      </c>
    </row>
    <row r="479" s="14" customFormat="1">
      <c r="A479" s="14"/>
      <c r="B479" s="202"/>
      <c r="C479" s="14"/>
      <c r="D479" s="195" t="s">
        <v>264</v>
      </c>
      <c r="E479" s="203" t="s">
        <v>1</v>
      </c>
      <c r="F479" s="204" t="s">
        <v>4243</v>
      </c>
      <c r="G479" s="14"/>
      <c r="H479" s="205">
        <v>25.800000000000001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5" customFormat="1">
      <c r="A480" s="15"/>
      <c r="B480" s="210"/>
      <c r="C480" s="15"/>
      <c r="D480" s="195" t="s">
        <v>264</v>
      </c>
      <c r="E480" s="211" t="s">
        <v>1</v>
      </c>
      <c r="F480" s="212" t="s">
        <v>268</v>
      </c>
      <c r="G480" s="15"/>
      <c r="H480" s="213">
        <v>25.800000000000001</v>
      </c>
      <c r="I480" s="214"/>
      <c r="J480" s="15"/>
      <c r="K480" s="15"/>
      <c r="L480" s="210"/>
      <c r="M480" s="215"/>
      <c r="N480" s="216"/>
      <c r="O480" s="216"/>
      <c r="P480" s="216"/>
      <c r="Q480" s="216"/>
      <c r="R480" s="216"/>
      <c r="S480" s="216"/>
      <c r="T480" s="217"/>
      <c r="U480" s="15"/>
      <c r="V480" s="15"/>
      <c r="W480" s="15"/>
      <c r="X480" s="15"/>
      <c r="Y480" s="15"/>
      <c r="Z480" s="15"/>
      <c r="AA480" s="15"/>
      <c r="AB480" s="15"/>
      <c r="AC480" s="15"/>
      <c r="AD480" s="15"/>
      <c r="AE480" s="15"/>
      <c r="AT480" s="211" t="s">
        <v>264</v>
      </c>
      <c r="AU480" s="211" t="s">
        <v>85</v>
      </c>
      <c r="AV480" s="15" t="s">
        <v>109</v>
      </c>
      <c r="AW480" s="15" t="s">
        <v>32</v>
      </c>
      <c r="AX480" s="15" t="s">
        <v>82</v>
      </c>
      <c r="AY480" s="211" t="s">
        <v>253</v>
      </c>
    </row>
    <row r="481" s="2" customFormat="1" ht="24.15" customHeight="1">
      <c r="A481" s="38"/>
      <c r="B481" s="180"/>
      <c r="C481" s="181" t="s">
        <v>843</v>
      </c>
      <c r="D481" s="181" t="s">
        <v>258</v>
      </c>
      <c r="E481" s="182" t="s">
        <v>1234</v>
      </c>
      <c r="F481" s="183" t="s">
        <v>1235</v>
      </c>
      <c r="G481" s="184" t="s">
        <v>274</v>
      </c>
      <c r="H481" s="185">
        <v>0.65000000000000002</v>
      </c>
      <c r="I481" s="186"/>
      <c r="J481" s="187">
        <f>ROUND(I481*H481,2)</f>
        <v>0</v>
      </c>
      <c r="K481" s="183" t="s">
        <v>262</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335</v>
      </c>
      <c r="AT481" s="192" t="s">
        <v>258</v>
      </c>
      <c r="AU481" s="192" t="s">
        <v>85</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335</v>
      </c>
      <c r="BM481" s="192" t="s">
        <v>4244</v>
      </c>
    </row>
    <row r="482" s="2" customFormat="1" ht="24.15" customHeight="1">
      <c r="A482" s="38"/>
      <c r="B482" s="180"/>
      <c r="C482" s="181" t="s">
        <v>847</v>
      </c>
      <c r="D482" s="181" t="s">
        <v>258</v>
      </c>
      <c r="E482" s="182" t="s">
        <v>1238</v>
      </c>
      <c r="F482" s="183" t="s">
        <v>1239</v>
      </c>
      <c r="G482" s="184" t="s">
        <v>274</v>
      </c>
      <c r="H482" s="185">
        <v>0.65000000000000002</v>
      </c>
      <c r="I482" s="186"/>
      <c r="J482" s="187">
        <f>ROUND(I482*H482,2)</f>
        <v>0</v>
      </c>
      <c r="K482" s="183" t="s">
        <v>262</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335</v>
      </c>
      <c r="AT482" s="192" t="s">
        <v>258</v>
      </c>
      <c r="AU482" s="192" t="s">
        <v>85</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335</v>
      </c>
      <c r="BM482" s="192" t="s">
        <v>4245</v>
      </c>
    </row>
    <row r="483" s="12" customFormat="1" ht="22.8" customHeight="1">
      <c r="A483" s="12"/>
      <c r="B483" s="167"/>
      <c r="C483" s="12"/>
      <c r="D483" s="168" t="s">
        <v>74</v>
      </c>
      <c r="E483" s="178" t="s">
        <v>1241</v>
      </c>
      <c r="F483" s="178" t="s">
        <v>1242</v>
      </c>
      <c r="G483" s="12"/>
      <c r="H483" s="12"/>
      <c r="I483" s="170"/>
      <c r="J483" s="179">
        <f>BK483</f>
        <v>0</v>
      </c>
      <c r="K483" s="12"/>
      <c r="L483" s="167"/>
      <c r="M483" s="172"/>
      <c r="N483" s="173"/>
      <c r="O483" s="173"/>
      <c r="P483" s="174">
        <f>SUM(P484:P490)</f>
        <v>0</v>
      </c>
      <c r="Q483" s="173"/>
      <c r="R483" s="174">
        <f>SUM(R484:R490)</f>
        <v>0.0054599999999999996</v>
      </c>
      <c r="S483" s="173"/>
      <c r="T483" s="175">
        <f>SUM(T484:T490)</f>
        <v>0</v>
      </c>
      <c r="U483" s="12"/>
      <c r="V483" s="12"/>
      <c r="W483" s="12"/>
      <c r="X483" s="12"/>
      <c r="Y483" s="12"/>
      <c r="Z483" s="12"/>
      <c r="AA483" s="12"/>
      <c r="AB483" s="12"/>
      <c r="AC483" s="12"/>
      <c r="AD483" s="12"/>
      <c r="AE483" s="12"/>
      <c r="AR483" s="168" t="s">
        <v>85</v>
      </c>
      <c r="AT483" s="176" t="s">
        <v>74</v>
      </c>
      <c r="AU483" s="176" t="s">
        <v>82</v>
      </c>
      <c r="AY483" s="168" t="s">
        <v>253</v>
      </c>
      <c r="BK483" s="177">
        <f>SUM(BK484:BK490)</f>
        <v>0</v>
      </c>
    </row>
    <row r="484" s="2" customFormat="1" ht="21.75" customHeight="1">
      <c r="A484" s="38"/>
      <c r="B484" s="180"/>
      <c r="C484" s="181" t="s">
        <v>851</v>
      </c>
      <c r="D484" s="181" t="s">
        <v>258</v>
      </c>
      <c r="E484" s="182" t="s">
        <v>1244</v>
      </c>
      <c r="F484" s="183" t="s">
        <v>1245</v>
      </c>
      <c r="G484" s="184" t="s">
        <v>279</v>
      </c>
      <c r="H484" s="185">
        <v>1</v>
      </c>
      <c r="I484" s="186"/>
      <c r="J484" s="187">
        <f>ROUND(I484*H484,2)</f>
        <v>0</v>
      </c>
      <c r="K484" s="183" t="s">
        <v>262</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4246</v>
      </c>
    </row>
    <row r="485" s="2" customFormat="1" ht="24.15" customHeight="1">
      <c r="A485" s="38"/>
      <c r="B485" s="180"/>
      <c r="C485" s="181" t="s">
        <v>855</v>
      </c>
      <c r="D485" s="181" t="s">
        <v>258</v>
      </c>
      <c r="E485" s="182" t="s">
        <v>1248</v>
      </c>
      <c r="F485" s="183" t="s">
        <v>1249</v>
      </c>
      <c r="G485" s="184" t="s">
        <v>279</v>
      </c>
      <c r="H485" s="185">
        <v>1</v>
      </c>
      <c r="I485" s="186"/>
      <c r="J485" s="187">
        <f>ROUND(I485*H485,2)</f>
        <v>0</v>
      </c>
      <c r="K485" s="183" t="s">
        <v>262</v>
      </c>
      <c r="L485" s="39"/>
      <c r="M485" s="188" t="s">
        <v>1</v>
      </c>
      <c r="N485" s="189" t="s">
        <v>40</v>
      </c>
      <c r="O485" s="77"/>
      <c r="P485" s="190">
        <f>O485*H485</f>
        <v>0</v>
      </c>
      <c r="Q485" s="190">
        <v>0.0047999999999999996</v>
      </c>
      <c r="R485" s="190">
        <f>Q485*H485</f>
        <v>0.0047999999999999996</v>
      </c>
      <c r="S485" s="190">
        <v>0</v>
      </c>
      <c r="T485" s="191">
        <f>S485*H485</f>
        <v>0</v>
      </c>
      <c r="U485" s="38"/>
      <c r="V485" s="38"/>
      <c r="W485" s="38"/>
      <c r="X485" s="38"/>
      <c r="Y485" s="38"/>
      <c r="Z485" s="38"/>
      <c r="AA485" s="38"/>
      <c r="AB485" s="38"/>
      <c r="AC485" s="38"/>
      <c r="AD485" s="38"/>
      <c r="AE485" s="38"/>
      <c r="AR485" s="192" t="s">
        <v>335</v>
      </c>
      <c r="AT485" s="192" t="s">
        <v>258</v>
      </c>
      <c r="AU485" s="192" t="s">
        <v>85</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335</v>
      </c>
      <c r="BM485" s="192" t="s">
        <v>4247</v>
      </c>
    </row>
    <row r="486" s="13" customFormat="1">
      <c r="A486" s="13"/>
      <c r="B486" s="194"/>
      <c r="C486" s="13"/>
      <c r="D486" s="195" t="s">
        <v>264</v>
      </c>
      <c r="E486" s="196" t="s">
        <v>1</v>
      </c>
      <c r="F486" s="197" t="s">
        <v>265</v>
      </c>
      <c r="G486" s="13"/>
      <c r="H486" s="196" t="s">
        <v>1</v>
      </c>
      <c r="I486" s="198"/>
      <c r="J486" s="13"/>
      <c r="K486" s="13"/>
      <c r="L486" s="194"/>
      <c r="M486" s="199"/>
      <c r="N486" s="200"/>
      <c r="O486" s="200"/>
      <c r="P486" s="200"/>
      <c r="Q486" s="200"/>
      <c r="R486" s="200"/>
      <c r="S486" s="200"/>
      <c r="T486" s="201"/>
      <c r="U486" s="13"/>
      <c r="V486" s="13"/>
      <c r="W486" s="13"/>
      <c r="X486" s="13"/>
      <c r="Y486" s="13"/>
      <c r="Z486" s="13"/>
      <c r="AA486" s="13"/>
      <c r="AB486" s="13"/>
      <c r="AC486" s="13"/>
      <c r="AD486" s="13"/>
      <c r="AE486" s="13"/>
      <c r="AT486" s="196" t="s">
        <v>264</v>
      </c>
      <c r="AU486" s="196" t="s">
        <v>85</v>
      </c>
      <c r="AV486" s="13" t="s">
        <v>82</v>
      </c>
      <c r="AW486" s="13" t="s">
        <v>32</v>
      </c>
      <c r="AX486" s="13" t="s">
        <v>75</v>
      </c>
      <c r="AY486" s="196" t="s">
        <v>253</v>
      </c>
    </row>
    <row r="487" s="13" customFormat="1">
      <c r="A487" s="13"/>
      <c r="B487" s="194"/>
      <c r="C487" s="13"/>
      <c r="D487" s="195" t="s">
        <v>264</v>
      </c>
      <c r="E487" s="196" t="s">
        <v>1</v>
      </c>
      <c r="F487" s="197" t="s">
        <v>4023</v>
      </c>
      <c r="G487" s="13"/>
      <c r="H487" s="196" t="s">
        <v>1</v>
      </c>
      <c r="I487" s="198"/>
      <c r="J487" s="13"/>
      <c r="K487" s="13"/>
      <c r="L487" s="194"/>
      <c r="M487" s="199"/>
      <c r="N487" s="200"/>
      <c r="O487" s="200"/>
      <c r="P487" s="200"/>
      <c r="Q487" s="200"/>
      <c r="R487" s="200"/>
      <c r="S487" s="200"/>
      <c r="T487" s="201"/>
      <c r="U487" s="13"/>
      <c r="V487" s="13"/>
      <c r="W487" s="13"/>
      <c r="X487" s="13"/>
      <c r="Y487" s="13"/>
      <c r="Z487" s="13"/>
      <c r="AA487" s="13"/>
      <c r="AB487" s="13"/>
      <c r="AC487" s="13"/>
      <c r="AD487" s="13"/>
      <c r="AE487" s="13"/>
      <c r="AT487" s="196" t="s">
        <v>264</v>
      </c>
      <c r="AU487" s="196" t="s">
        <v>85</v>
      </c>
      <c r="AV487" s="13" t="s">
        <v>82</v>
      </c>
      <c r="AW487" s="13" t="s">
        <v>32</v>
      </c>
      <c r="AX487" s="13" t="s">
        <v>75</v>
      </c>
      <c r="AY487" s="196" t="s">
        <v>253</v>
      </c>
    </row>
    <row r="488" s="14" customFormat="1">
      <c r="A488" s="14"/>
      <c r="B488" s="202"/>
      <c r="C488" s="14"/>
      <c r="D488" s="195" t="s">
        <v>264</v>
      </c>
      <c r="E488" s="203" t="s">
        <v>1</v>
      </c>
      <c r="F488" s="204" t="s">
        <v>82</v>
      </c>
      <c r="G488" s="14"/>
      <c r="H488" s="205">
        <v>1</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5" customFormat="1">
      <c r="A489" s="15"/>
      <c r="B489" s="210"/>
      <c r="C489" s="15"/>
      <c r="D489" s="195" t="s">
        <v>264</v>
      </c>
      <c r="E489" s="211" t="s">
        <v>1</v>
      </c>
      <c r="F489" s="212" t="s">
        <v>268</v>
      </c>
      <c r="G489" s="15"/>
      <c r="H489" s="213">
        <v>1</v>
      </c>
      <c r="I489" s="214"/>
      <c r="J489" s="15"/>
      <c r="K489" s="15"/>
      <c r="L489" s="210"/>
      <c r="M489" s="215"/>
      <c r="N489" s="216"/>
      <c r="O489" s="216"/>
      <c r="P489" s="216"/>
      <c r="Q489" s="216"/>
      <c r="R489" s="216"/>
      <c r="S489" s="216"/>
      <c r="T489" s="217"/>
      <c r="U489" s="15"/>
      <c r="V489" s="15"/>
      <c r="W489" s="15"/>
      <c r="X489" s="15"/>
      <c r="Y489" s="15"/>
      <c r="Z489" s="15"/>
      <c r="AA489" s="15"/>
      <c r="AB489" s="15"/>
      <c r="AC489" s="15"/>
      <c r="AD489" s="15"/>
      <c r="AE489" s="15"/>
      <c r="AT489" s="211" t="s">
        <v>264</v>
      </c>
      <c r="AU489" s="211" t="s">
        <v>85</v>
      </c>
      <c r="AV489" s="15" t="s">
        <v>109</v>
      </c>
      <c r="AW489" s="15" t="s">
        <v>32</v>
      </c>
      <c r="AX489" s="15" t="s">
        <v>82</v>
      </c>
      <c r="AY489" s="211" t="s">
        <v>253</v>
      </c>
    </row>
    <row r="490" s="2" customFormat="1" ht="33" customHeight="1">
      <c r="A490" s="38"/>
      <c r="B490" s="180"/>
      <c r="C490" s="181" t="s">
        <v>859</v>
      </c>
      <c r="D490" s="181" t="s">
        <v>258</v>
      </c>
      <c r="E490" s="182" t="s">
        <v>1252</v>
      </c>
      <c r="F490" s="183" t="s">
        <v>1253</v>
      </c>
      <c r="G490" s="184" t="s">
        <v>279</v>
      </c>
      <c r="H490" s="185">
        <v>1</v>
      </c>
      <c r="I490" s="186"/>
      <c r="J490" s="187">
        <f>ROUND(I490*H490,2)</f>
        <v>0</v>
      </c>
      <c r="K490" s="183" t="s">
        <v>1</v>
      </c>
      <c r="L490" s="39"/>
      <c r="M490" s="188" t="s">
        <v>1</v>
      </c>
      <c r="N490" s="189" t="s">
        <v>40</v>
      </c>
      <c r="O490" s="77"/>
      <c r="P490" s="190">
        <f>O490*H490</f>
        <v>0</v>
      </c>
      <c r="Q490" s="190">
        <v>0.00066</v>
      </c>
      <c r="R490" s="190">
        <f>Q490*H490</f>
        <v>0.00066</v>
      </c>
      <c r="S490" s="190">
        <v>0</v>
      </c>
      <c r="T490" s="191">
        <f>S490*H490</f>
        <v>0</v>
      </c>
      <c r="U490" s="38"/>
      <c r="V490" s="38"/>
      <c r="W490" s="38"/>
      <c r="X490" s="38"/>
      <c r="Y490" s="38"/>
      <c r="Z490" s="38"/>
      <c r="AA490" s="38"/>
      <c r="AB490" s="38"/>
      <c r="AC490" s="38"/>
      <c r="AD490" s="38"/>
      <c r="AE490" s="38"/>
      <c r="AR490" s="192" t="s">
        <v>335</v>
      </c>
      <c r="AT490" s="192" t="s">
        <v>258</v>
      </c>
      <c r="AU490" s="192" t="s">
        <v>85</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335</v>
      </c>
      <c r="BM490" s="192" t="s">
        <v>4248</v>
      </c>
    </row>
    <row r="491" s="12" customFormat="1" ht="22.8" customHeight="1">
      <c r="A491" s="12"/>
      <c r="B491" s="167"/>
      <c r="C491" s="12"/>
      <c r="D491" s="168" t="s">
        <v>74</v>
      </c>
      <c r="E491" s="178" t="s">
        <v>1257</v>
      </c>
      <c r="F491" s="178" t="s">
        <v>1258</v>
      </c>
      <c r="G491" s="12"/>
      <c r="H491" s="12"/>
      <c r="I491" s="170"/>
      <c r="J491" s="179">
        <f>BK491</f>
        <v>0</v>
      </c>
      <c r="K491" s="12"/>
      <c r="L491" s="167"/>
      <c r="M491" s="172"/>
      <c r="N491" s="173"/>
      <c r="O491" s="173"/>
      <c r="P491" s="174">
        <f>SUM(P492:P511)</f>
        <v>0</v>
      </c>
      <c r="Q491" s="173"/>
      <c r="R491" s="174">
        <f>SUM(R492:R511)</f>
        <v>0.64432338</v>
      </c>
      <c r="S491" s="173"/>
      <c r="T491" s="175">
        <f>SUM(T492:T511)</f>
        <v>0</v>
      </c>
      <c r="U491" s="12"/>
      <c r="V491" s="12"/>
      <c r="W491" s="12"/>
      <c r="X491" s="12"/>
      <c r="Y491" s="12"/>
      <c r="Z491" s="12"/>
      <c r="AA491" s="12"/>
      <c r="AB491" s="12"/>
      <c r="AC491" s="12"/>
      <c r="AD491" s="12"/>
      <c r="AE491" s="12"/>
      <c r="AR491" s="168" t="s">
        <v>85</v>
      </c>
      <c r="AT491" s="176" t="s">
        <v>74</v>
      </c>
      <c r="AU491" s="176" t="s">
        <v>82</v>
      </c>
      <c r="AY491" s="168" t="s">
        <v>253</v>
      </c>
      <c r="BK491" s="177">
        <f>SUM(BK492:BK511)</f>
        <v>0</v>
      </c>
    </row>
    <row r="492" s="2" customFormat="1" ht="24.15" customHeight="1">
      <c r="A492" s="38"/>
      <c r="B492" s="180"/>
      <c r="C492" s="181" t="s">
        <v>863</v>
      </c>
      <c r="D492" s="181" t="s">
        <v>258</v>
      </c>
      <c r="E492" s="182" t="s">
        <v>1260</v>
      </c>
      <c r="F492" s="183" t="s">
        <v>1261</v>
      </c>
      <c r="G492" s="184" t="s">
        <v>279</v>
      </c>
      <c r="H492" s="185">
        <v>1400.703</v>
      </c>
      <c r="I492" s="186"/>
      <c r="J492" s="187">
        <f>ROUND(I492*H492,2)</f>
        <v>0</v>
      </c>
      <c r="K492" s="183" t="s">
        <v>262</v>
      </c>
      <c r="L492" s="39"/>
      <c r="M492" s="188" t="s">
        <v>1</v>
      </c>
      <c r="N492" s="189" t="s">
        <v>40</v>
      </c>
      <c r="O492" s="77"/>
      <c r="P492" s="190">
        <f>O492*H492</f>
        <v>0</v>
      </c>
      <c r="Q492" s="190">
        <v>0.00020000000000000001</v>
      </c>
      <c r="R492" s="190">
        <f>Q492*H492</f>
        <v>0.28014060000000002</v>
      </c>
      <c r="S492" s="190">
        <v>0</v>
      </c>
      <c r="T492" s="191">
        <f>S492*H492</f>
        <v>0</v>
      </c>
      <c r="U492" s="38"/>
      <c r="V492" s="38"/>
      <c r="W492" s="38"/>
      <c r="X492" s="38"/>
      <c r="Y492" s="38"/>
      <c r="Z492" s="38"/>
      <c r="AA492" s="38"/>
      <c r="AB492" s="38"/>
      <c r="AC492" s="38"/>
      <c r="AD492" s="38"/>
      <c r="AE492" s="38"/>
      <c r="AR492" s="192" t="s">
        <v>335</v>
      </c>
      <c r="AT492" s="192" t="s">
        <v>258</v>
      </c>
      <c r="AU492" s="192" t="s">
        <v>85</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335</v>
      </c>
      <c r="BM492" s="192" t="s">
        <v>4249</v>
      </c>
    </row>
    <row r="493" s="2" customFormat="1" ht="33" customHeight="1">
      <c r="A493" s="38"/>
      <c r="B493" s="180"/>
      <c r="C493" s="181" t="s">
        <v>867</v>
      </c>
      <c r="D493" s="181" t="s">
        <v>258</v>
      </c>
      <c r="E493" s="182" t="s">
        <v>1264</v>
      </c>
      <c r="F493" s="183" t="s">
        <v>1265</v>
      </c>
      <c r="G493" s="184" t="s">
        <v>279</v>
      </c>
      <c r="H493" s="185">
        <v>1400.703</v>
      </c>
      <c r="I493" s="186"/>
      <c r="J493" s="187">
        <f>ROUND(I493*H493,2)</f>
        <v>0</v>
      </c>
      <c r="K493" s="183" t="s">
        <v>262</v>
      </c>
      <c r="L493" s="39"/>
      <c r="M493" s="188" t="s">
        <v>1</v>
      </c>
      <c r="N493" s="189" t="s">
        <v>40</v>
      </c>
      <c r="O493" s="77"/>
      <c r="P493" s="190">
        <f>O493*H493</f>
        <v>0</v>
      </c>
      <c r="Q493" s="190">
        <v>0.00025999999999999998</v>
      </c>
      <c r="R493" s="190">
        <f>Q493*H493</f>
        <v>0.36418277999999998</v>
      </c>
      <c r="S493" s="190">
        <v>0</v>
      </c>
      <c r="T493" s="191">
        <f>S493*H493</f>
        <v>0</v>
      </c>
      <c r="U493" s="38"/>
      <c r="V493" s="38"/>
      <c r="W493" s="38"/>
      <c r="X493" s="38"/>
      <c r="Y493" s="38"/>
      <c r="Z493" s="38"/>
      <c r="AA493" s="38"/>
      <c r="AB493" s="38"/>
      <c r="AC493" s="38"/>
      <c r="AD493" s="38"/>
      <c r="AE493" s="38"/>
      <c r="AR493" s="192" t="s">
        <v>335</v>
      </c>
      <c r="AT493" s="192" t="s">
        <v>258</v>
      </c>
      <c r="AU493" s="192" t="s">
        <v>85</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335</v>
      </c>
      <c r="BM493" s="192" t="s">
        <v>4250</v>
      </c>
    </row>
    <row r="494" s="13" customFormat="1">
      <c r="A494" s="13"/>
      <c r="B494" s="194"/>
      <c r="C494" s="13"/>
      <c r="D494" s="195" t="s">
        <v>264</v>
      </c>
      <c r="E494" s="196" t="s">
        <v>1</v>
      </c>
      <c r="F494" s="197" t="s">
        <v>1267</v>
      </c>
      <c r="G494" s="13"/>
      <c r="H494" s="196" t="s">
        <v>1</v>
      </c>
      <c r="I494" s="198"/>
      <c r="J494" s="13"/>
      <c r="K494" s="13"/>
      <c r="L494" s="194"/>
      <c r="M494" s="199"/>
      <c r="N494" s="200"/>
      <c r="O494" s="200"/>
      <c r="P494" s="200"/>
      <c r="Q494" s="200"/>
      <c r="R494" s="200"/>
      <c r="S494" s="200"/>
      <c r="T494" s="201"/>
      <c r="U494" s="13"/>
      <c r="V494" s="13"/>
      <c r="W494" s="13"/>
      <c r="X494" s="13"/>
      <c r="Y494" s="13"/>
      <c r="Z494" s="13"/>
      <c r="AA494" s="13"/>
      <c r="AB494" s="13"/>
      <c r="AC494" s="13"/>
      <c r="AD494" s="13"/>
      <c r="AE494" s="13"/>
      <c r="AT494" s="196" t="s">
        <v>264</v>
      </c>
      <c r="AU494" s="196" t="s">
        <v>85</v>
      </c>
      <c r="AV494" s="13" t="s">
        <v>82</v>
      </c>
      <c r="AW494" s="13" t="s">
        <v>32</v>
      </c>
      <c r="AX494" s="13" t="s">
        <v>75</v>
      </c>
      <c r="AY494" s="196" t="s">
        <v>253</v>
      </c>
    </row>
    <row r="495" s="14" customFormat="1">
      <c r="A495" s="14"/>
      <c r="B495" s="202"/>
      <c r="C495" s="14"/>
      <c r="D495" s="195" t="s">
        <v>264</v>
      </c>
      <c r="E495" s="203" t="s">
        <v>1</v>
      </c>
      <c r="F495" s="204" t="s">
        <v>4251</v>
      </c>
      <c r="G495" s="14"/>
      <c r="H495" s="205">
        <v>97.109999999999999</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4252</v>
      </c>
      <c r="G496" s="14"/>
      <c r="H496" s="205">
        <v>667.548</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4253</v>
      </c>
      <c r="G497" s="14"/>
      <c r="H497" s="205">
        <v>49.780999999999999</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4254</v>
      </c>
      <c r="G498" s="14"/>
      <c r="H498" s="205">
        <v>40.122</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4255</v>
      </c>
      <c r="G499" s="14"/>
      <c r="H499" s="205">
        <v>45.323</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4256</v>
      </c>
      <c r="G500" s="14"/>
      <c r="H500" s="205">
        <v>20.803999999999998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4257</v>
      </c>
      <c r="G501" s="14"/>
      <c r="H501" s="205">
        <v>17.832000000000001</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4258</v>
      </c>
      <c r="G502" s="14"/>
      <c r="H502" s="205">
        <v>29.905999999999999</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4259</v>
      </c>
      <c r="G503" s="14"/>
      <c r="H503" s="205">
        <v>73.370999999999995</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4260</v>
      </c>
      <c r="G504" s="14"/>
      <c r="H504" s="205">
        <v>71.141999999999996</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4261</v>
      </c>
      <c r="G505" s="14"/>
      <c r="H505" s="205">
        <v>78.387</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4262</v>
      </c>
      <c r="G506" s="14"/>
      <c r="H506" s="205">
        <v>74.076999999999998</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6" customFormat="1">
      <c r="A507" s="16"/>
      <c r="B507" s="228"/>
      <c r="C507" s="16"/>
      <c r="D507" s="195" t="s">
        <v>264</v>
      </c>
      <c r="E507" s="229" t="s">
        <v>1</v>
      </c>
      <c r="F507" s="230" t="s">
        <v>1078</v>
      </c>
      <c r="G507" s="16"/>
      <c r="H507" s="231">
        <v>1265.4029999999998</v>
      </c>
      <c r="I507" s="232"/>
      <c r="J507" s="16"/>
      <c r="K507" s="16"/>
      <c r="L507" s="228"/>
      <c r="M507" s="233"/>
      <c r="N507" s="234"/>
      <c r="O507" s="234"/>
      <c r="P507" s="234"/>
      <c r="Q507" s="234"/>
      <c r="R507" s="234"/>
      <c r="S507" s="234"/>
      <c r="T507" s="235"/>
      <c r="U507" s="16"/>
      <c r="V507" s="16"/>
      <c r="W507" s="16"/>
      <c r="X507" s="16"/>
      <c r="Y507" s="16"/>
      <c r="Z507" s="16"/>
      <c r="AA507" s="16"/>
      <c r="AB507" s="16"/>
      <c r="AC507" s="16"/>
      <c r="AD507" s="16"/>
      <c r="AE507" s="16"/>
      <c r="AT507" s="229" t="s">
        <v>264</v>
      </c>
      <c r="AU507" s="229" t="s">
        <v>85</v>
      </c>
      <c r="AV507" s="16" t="s">
        <v>93</v>
      </c>
      <c r="AW507" s="16" t="s">
        <v>32</v>
      </c>
      <c r="AX507" s="16" t="s">
        <v>75</v>
      </c>
      <c r="AY507" s="229" t="s">
        <v>253</v>
      </c>
    </row>
    <row r="508" s="13" customFormat="1">
      <c r="A508" s="13"/>
      <c r="B508" s="194"/>
      <c r="C508" s="13"/>
      <c r="D508" s="195" t="s">
        <v>264</v>
      </c>
      <c r="E508" s="196" t="s">
        <v>1</v>
      </c>
      <c r="F508" s="197" t="s">
        <v>4263</v>
      </c>
      <c r="G508" s="13"/>
      <c r="H508" s="196" t="s">
        <v>1</v>
      </c>
      <c r="I508" s="198"/>
      <c r="J508" s="13"/>
      <c r="K508" s="13"/>
      <c r="L508" s="194"/>
      <c r="M508" s="199"/>
      <c r="N508" s="200"/>
      <c r="O508" s="200"/>
      <c r="P508" s="200"/>
      <c r="Q508" s="200"/>
      <c r="R508" s="200"/>
      <c r="S508" s="200"/>
      <c r="T508" s="201"/>
      <c r="U508" s="13"/>
      <c r="V508" s="13"/>
      <c r="W508" s="13"/>
      <c r="X508" s="13"/>
      <c r="Y508" s="13"/>
      <c r="Z508" s="13"/>
      <c r="AA508" s="13"/>
      <c r="AB508" s="13"/>
      <c r="AC508" s="13"/>
      <c r="AD508" s="13"/>
      <c r="AE508" s="13"/>
      <c r="AT508" s="196" t="s">
        <v>264</v>
      </c>
      <c r="AU508" s="196" t="s">
        <v>85</v>
      </c>
      <c r="AV508" s="13" t="s">
        <v>82</v>
      </c>
      <c r="AW508" s="13" t="s">
        <v>32</v>
      </c>
      <c r="AX508" s="13" t="s">
        <v>75</v>
      </c>
      <c r="AY508" s="196" t="s">
        <v>253</v>
      </c>
    </row>
    <row r="509" s="14" customFormat="1">
      <c r="A509" s="14"/>
      <c r="B509" s="202"/>
      <c r="C509" s="14"/>
      <c r="D509" s="195" t="s">
        <v>264</v>
      </c>
      <c r="E509" s="203" t="s">
        <v>1</v>
      </c>
      <c r="F509" s="204" t="s">
        <v>4264</v>
      </c>
      <c r="G509" s="14"/>
      <c r="H509" s="205">
        <v>135.30000000000001</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6" customFormat="1">
      <c r="A510" s="16"/>
      <c r="B510" s="228"/>
      <c r="C510" s="16"/>
      <c r="D510" s="195" t="s">
        <v>264</v>
      </c>
      <c r="E510" s="229" t="s">
        <v>1</v>
      </c>
      <c r="F510" s="230" t="s">
        <v>1078</v>
      </c>
      <c r="G510" s="16"/>
      <c r="H510" s="231">
        <v>135.30000000000001</v>
      </c>
      <c r="I510" s="232"/>
      <c r="J510" s="16"/>
      <c r="K510" s="16"/>
      <c r="L510" s="228"/>
      <c r="M510" s="233"/>
      <c r="N510" s="234"/>
      <c r="O510" s="234"/>
      <c r="P510" s="234"/>
      <c r="Q510" s="234"/>
      <c r="R510" s="234"/>
      <c r="S510" s="234"/>
      <c r="T510" s="235"/>
      <c r="U510" s="16"/>
      <c r="V510" s="16"/>
      <c r="W510" s="16"/>
      <c r="X510" s="16"/>
      <c r="Y510" s="16"/>
      <c r="Z510" s="16"/>
      <c r="AA510" s="16"/>
      <c r="AB510" s="16"/>
      <c r="AC510" s="16"/>
      <c r="AD510" s="16"/>
      <c r="AE510" s="16"/>
      <c r="AT510" s="229" t="s">
        <v>264</v>
      </c>
      <c r="AU510" s="229" t="s">
        <v>85</v>
      </c>
      <c r="AV510" s="16" t="s">
        <v>93</v>
      </c>
      <c r="AW510" s="16" t="s">
        <v>32</v>
      </c>
      <c r="AX510" s="16" t="s">
        <v>75</v>
      </c>
      <c r="AY510" s="229" t="s">
        <v>253</v>
      </c>
    </row>
    <row r="511" s="15" customFormat="1">
      <c r="A511" s="15"/>
      <c r="B511" s="210"/>
      <c r="C511" s="15"/>
      <c r="D511" s="195" t="s">
        <v>264</v>
      </c>
      <c r="E511" s="211" t="s">
        <v>1</v>
      </c>
      <c r="F511" s="212" t="s">
        <v>268</v>
      </c>
      <c r="G511" s="15"/>
      <c r="H511" s="213">
        <v>1400.7029999999998</v>
      </c>
      <c r="I511" s="214"/>
      <c r="J511" s="15"/>
      <c r="K511" s="15"/>
      <c r="L511" s="210"/>
      <c r="M511" s="236"/>
      <c r="N511" s="237"/>
      <c r="O511" s="237"/>
      <c r="P511" s="237"/>
      <c r="Q511" s="237"/>
      <c r="R511" s="237"/>
      <c r="S511" s="237"/>
      <c r="T511" s="238"/>
      <c r="U511" s="15"/>
      <c r="V511" s="15"/>
      <c r="W511" s="15"/>
      <c r="X511" s="15"/>
      <c r="Y511" s="15"/>
      <c r="Z511" s="15"/>
      <c r="AA511" s="15"/>
      <c r="AB511" s="15"/>
      <c r="AC511" s="15"/>
      <c r="AD511" s="15"/>
      <c r="AE511" s="15"/>
      <c r="AT511" s="211" t="s">
        <v>264</v>
      </c>
      <c r="AU511" s="211" t="s">
        <v>85</v>
      </c>
      <c r="AV511" s="15" t="s">
        <v>109</v>
      </c>
      <c r="AW511" s="15" t="s">
        <v>32</v>
      </c>
      <c r="AX511" s="15" t="s">
        <v>82</v>
      </c>
      <c r="AY511" s="211" t="s">
        <v>253</v>
      </c>
    </row>
    <row r="512" s="2" customFormat="1" ht="6.96" customHeight="1">
      <c r="A512" s="38"/>
      <c r="B512" s="60"/>
      <c r="C512" s="61"/>
      <c r="D512" s="61"/>
      <c r="E512" s="61"/>
      <c r="F512" s="61"/>
      <c r="G512" s="61"/>
      <c r="H512" s="61"/>
      <c r="I512" s="61"/>
      <c r="J512" s="61"/>
      <c r="K512" s="61"/>
      <c r="L512" s="39"/>
      <c r="M512" s="38"/>
      <c r="O512" s="38"/>
      <c r="P512" s="38"/>
      <c r="Q512" s="38"/>
      <c r="R512" s="38"/>
      <c r="S512" s="38"/>
      <c r="T512" s="38"/>
      <c r="U512" s="38"/>
      <c r="V512" s="38"/>
      <c r="W512" s="38"/>
      <c r="X512" s="38"/>
      <c r="Y512" s="38"/>
      <c r="Z512" s="38"/>
      <c r="AA512" s="38"/>
      <c r="AB512" s="38"/>
      <c r="AC512" s="38"/>
      <c r="AD512" s="38"/>
      <c r="AE512" s="38"/>
    </row>
  </sheetData>
  <autoFilter ref="C140:K51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ROUND((SUM(BE128:BE243)),  2)</f>
        <v>0</v>
      </c>
      <c r="G37" s="38"/>
      <c r="H37" s="38"/>
      <c r="I37" s="137">
        <v>0.20999999999999999</v>
      </c>
      <c r="J37" s="136">
        <f>ROUND(((SUM(BE128:BE243))*I37),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ROUND((SUM(BF128:BF243)),  2)</f>
        <v>0</v>
      </c>
      <c r="G38" s="38"/>
      <c r="H38" s="38"/>
      <c r="I38" s="137">
        <v>0.14999999999999999</v>
      </c>
      <c r="J38" s="136">
        <f>ROUND(((SUM(BF128:BF243))*I38),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ROUND((SUM(BG128:BG243)),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ROUND((SUM(BH128:BH243)),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ROUND((SUM(BI128:BI243)),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4265</v>
      </c>
      <c r="E103" s="151"/>
      <c r="F103" s="151"/>
      <c r="G103" s="151"/>
      <c r="H103" s="151"/>
      <c r="I103" s="151"/>
      <c r="J103" s="152">
        <f>J197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1355</v>
      </c>
      <c r="E104" s="151"/>
      <c r="F104" s="151"/>
      <c r="G104" s="151"/>
      <c r="H104" s="151"/>
      <c r="I104" s="151"/>
      <c r="J104" s="152">
        <f>J242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238</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FNOL Novostavba Pavilonu B</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209</v>
      </c>
      <c r="L115" s="22"/>
    </row>
    <row r="116" s="1" customFormat="1" ht="16.5" customHeight="1">
      <c r="B116" s="22"/>
      <c r="E116" s="130" t="s">
        <v>210</v>
      </c>
      <c r="F116" s="1"/>
      <c r="G116" s="1"/>
      <c r="H116" s="1"/>
      <c r="L116" s="22"/>
    </row>
    <row r="117" s="1" customFormat="1" ht="12" customHeight="1">
      <c r="B117" s="22"/>
      <c r="C117" s="32" t="s">
        <v>211</v>
      </c>
      <c r="L117" s="22"/>
    </row>
    <row r="118" s="2" customFormat="1" ht="16.5" customHeight="1">
      <c r="A118" s="38"/>
      <c r="B118" s="39"/>
      <c r="C118" s="38"/>
      <c r="D118" s="38"/>
      <c r="E118" s="131" t="s">
        <v>4005</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213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D.1.4a - Zdravotně technická instalace</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 xml:space="preserve"> </v>
      </c>
      <c r="G122" s="38"/>
      <c r="H122" s="38"/>
      <c r="I122" s="32" t="s">
        <v>22</v>
      </c>
      <c r="J122" s="69" t="str">
        <f>IF(J16="","",J16)</f>
        <v>8. 4. 2023</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Fakultní nemocnice Olomouc</v>
      </c>
      <c r="G124" s="38"/>
      <c r="H124" s="38"/>
      <c r="I124" s="32" t="s">
        <v>30</v>
      </c>
      <c r="J124" s="36" t="str">
        <f>E25</f>
        <v>LTProjekt, EP Rožnov</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28</v>
      </c>
      <c r="D125" s="38"/>
      <c r="E125" s="38"/>
      <c r="F125" s="27" t="str">
        <f>IF(E22="","",E22)</f>
        <v>Vyplň údaj</v>
      </c>
      <c r="G125" s="38"/>
      <c r="H125" s="38"/>
      <c r="I125" s="32" t="s">
        <v>33</v>
      </c>
      <c r="J125" s="36" t="str">
        <f>E28</f>
        <v xml:space="preserve"> </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239</v>
      </c>
      <c r="D127" s="160" t="s">
        <v>60</v>
      </c>
      <c r="E127" s="160" t="s">
        <v>56</v>
      </c>
      <c r="F127" s="160" t="s">
        <v>57</v>
      </c>
      <c r="G127" s="160" t="s">
        <v>240</v>
      </c>
      <c r="H127" s="160" t="s">
        <v>241</v>
      </c>
      <c r="I127" s="160" t="s">
        <v>242</v>
      </c>
      <c r="J127" s="160" t="s">
        <v>218</v>
      </c>
      <c r="K127" s="161" t="s">
        <v>243</v>
      </c>
      <c r="L127" s="162"/>
      <c r="M127" s="86" t="s">
        <v>1</v>
      </c>
      <c r="N127" s="87" t="s">
        <v>39</v>
      </c>
      <c r="O127" s="87" t="s">
        <v>244</v>
      </c>
      <c r="P127" s="87" t="s">
        <v>245</v>
      </c>
      <c r="Q127" s="87" t="s">
        <v>246</v>
      </c>
      <c r="R127" s="87" t="s">
        <v>247</v>
      </c>
      <c r="S127" s="87" t="s">
        <v>248</v>
      </c>
      <c r="T127" s="88" t="s">
        <v>249</v>
      </c>
      <c r="U127" s="157"/>
      <c r="V127" s="157"/>
      <c r="W127" s="157"/>
      <c r="X127" s="157"/>
      <c r="Y127" s="157"/>
      <c r="Z127" s="157"/>
      <c r="AA127" s="157"/>
      <c r="AB127" s="157"/>
      <c r="AC127" s="157"/>
      <c r="AD127" s="157"/>
      <c r="AE127" s="157"/>
    </row>
    <row r="128" s="2" customFormat="1" ht="22.8" customHeight="1">
      <c r="A128" s="38"/>
      <c r="B128" s="39"/>
      <c r="C128" s="93" t="s">
        <v>250</v>
      </c>
      <c r="D128" s="38"/>
      <c r="E128" s="38"/>
      <c r="F128" s="38"/>
      <c r="G128" s="38"/>
      <c r="H128" s="38"/>
      <c r="I128" s="38"/>
      <c r="J128" s="163">
        <f>BK128</f>
        <v>0</v>
      </c>
      <c r="K128" s="38"/>
      <c r="L128" s="39"/>
      <c r="M128" s="89"/>
      <c r="N128" s="73"/>
      <c r="O128" s="90"/>
      <c r="P128" s="164">
        <f>P129+P184+P197+P242</f>
        <v>0</v>
      </c>
      <c r="Q128" s="90"/>
      <c r="R128" s="164">
        <f>R129+R184+R197+R242</f>
        <v>0</v>
      </c>
      <c r="S128" s="90"/>
      <c r="T128" s="165">
        <f>T129+T184+T197+T242</f>
        <v>0</v>
      </c>
      <c r="U128" s="38"/>
      <c r="V128" s="38"/>
      <c r="W128" s="38"/>
      <c r="X128" s="38"/>
      <c r="Y128" s="38"/>
      <c r="Z128" s="38"/>
      <c r="AA128" s="38"/>
      <c r="AB128" s="38"/>
      <c r="AC128" s="38"/>
      <c r="AD128" s="38"/>
      <c r="AE128" s="38"/>
      <c r="AT128" s="19" t="s">
        <v>74</v>
      </c>
      <c r="AU128" s="19" t="s">
        <v>220</v>
      </c>
      <c r="BK128" s="166">
        <f>BK129+BK184+BK197+BK242</f>
        <v>0</v>
      </c>
    </row>
    <row r="129" s="12" customFormat="1" ht="25.92" customHeight="1">
      <c r="A129" s="12"/>
      <c r="B129" s="167"/>
      <c r="C129" s="12"/>
      <c r="D129" s="168" t="s">
        <v>74</v>
      </c>
      <c r="E129" s="169" t="s">
        <v>1357</v>
      </c>
      <c r="F129" s="169" t="s">
        <v>1358</v>
      </c>
      <c r="G129" s="12"/>
      <c r="H129" s="12"/>
      <c r="I129" s="170"/>
      <c r="J129" s="171">
        <f>BK129</f>
        <v>0</v>
      </c>
      <c r="K129" s="12"/>
      <c r="L129" s="167"/>
      <c r="M129" s="172"/>
      <c r="N129" s="173"/>
      <c r="O129" s="173"/>
      <c r="P129" s="174">
        <f>SUM(P130:P183)</f>
        <v>0</v>
      </c>
      <c r="Q129" s="173"/>
      <c r="R129" s="174">
        <f>SUM(R130:R183)</f>
        <v>0</v>
      </c>
      <c r="S129" s="173"/>
      <c r="T129" s="175">
        <f>SUM(T130:T183)</f>
        <v>0</v>
      </c>
      <c r="U129" s="12"/>
      <c r="V129" s="12"/>
      <c r="W129" s="12"/>
      <c r="X129" s="12"/>
      <c r="Y129" s="12"/>
      <c r="Z129" s="12"/>
      <c r="AA129" s="12"/>
      <c r="AB129" s="12"/>
      <c r="AC129" s="12"/>
      <c r="AD129" s="12"/>
      <c r="AE129" s="12"/>
      <c r="AR129" s="168" t="s">
        <v>85</v>
      </c>
      <c r="AT129" s="176" t="s">
        <v>74</v>
      </c>
      <c r="AU129" s="176" t="s">
        <v>75</v>
      </c>
      <c r="AY129" s="168" t="s">
        <v>253</v>
      </c>
      <c r="BK129" s="177">
        <f>SUM(BK130:BK183)</f>
        <v>0</v>
      </c>
    </row>
    <row r="130" s="2" customFormat="1" ht="16.5" customHeight="1">
      <c r="A130" s="38"/>
      <c r="B130" s="180"/>
      <c r="C130" s="181" t="s">
        <v>82</v>
      </c>
      <c r="D130" s="181" t="s">
        <v>258</v>
      </c>
      <c r="E130" s="182" t="s">
        <v>1359</v>
      </c>
      <c r="F130" s="183" t="s">
        <v>4266</v>
      </c>
      <c r="G130" s="184" t="s">
        <v>316</v>
      </c>
      <c r="H130" s="185">
        <v>10</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335</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335</v>
      </c>
      <c r="BM130" s="192" t="s">
        <v>85</v>
      </c>
    </row>
    <row r="131" s="2" customFormat="1">
      <c r="A131" s="38"/>
      <c r="B131" s="39"/>
      <c r="C131" s="38"/>
      <c r="D131" s="195" t="s">
        <v>1362</v>
      </c>
      <c r="E131" s="38"/>
      <c r="F131" s="239" t="s">
        <v>4267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85</v>
      </c>
      <c r="D132" s="181" t="s">
        <v>258</v>
      </c>
      <c r="E132" s="182" t="s">
        <v>4268</v>
      </c>
      <c r="F132" s="183" t="s">
        <v>4269</v>
      </c>
      <c r="G132" s="184" t="s">
        <v>316</v>
      </c>
      <c r="H132" s="185">
        <v>25</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335</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335</v>
      </c>
      <c r="BM132" s="192" t="s">
        <v>109</v>
      </c>
    </row>
    <row r="133" s="2" customFormat="1">
      <c r="A133" s="38"/>
      <c r="B133" s="39"/>
      <c r="C133" s="38"/>
      <c r="D133" s="195" t="s">
        <v>1362</v>
      </c>
      <c r="E133" s="38"/>
      <c r="F133" s="239" t="s">
        <v>4270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93</v>
      </c>
      <c r="D134" s="181" t="s">
        <v>258</v>
      </c>
      <c r="E134" s="182" t="s">
        <v>4271</v>
      </c>
      <c r="F134" s="183" t="s">
        <v>4272</v>
      </c>
      <c r="G134" s="184" t="s">
        <v>316</v>
      </c>
      <c r="H134" s="185">
        <v>10</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335</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335</v>
      </c>
      <c r="BM134" s="192" t="s">
        <v>254</v>
      </c>
    </row>
    <row r="135" s="2" customFormat="1">
      <c r="A135" s="38"/>
      <c r="B135" s="39"/>
      <c r="C135" s="38"/>
      <c r="D135" s="195" t="s">
        <v>1362</v>
      </c>
      <c r="E135" s="38"/>
      <c r="F135" s="239" t="s">
        <v>4270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44.25" customHeight="1">
      <c r="A136" s="38"/>
      <c r="B136" s="180"/>
      <c r="C136" s="181" t="s">
        <v>109</v>
      </c>
      <c r="D136" s="181" t="s">
        <v>258</v>
      </c>
      <c r="E136" s="182" t="s">
        <v>1384</v>
      </c>
      <c r="F136" s="183" t="s">
        <v>1385</v>
      </c>
      <c r="G136" s="184" t="s">
        <v>513</v>
      </c>
      <c r="H136" s="185">
        <v>4</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335</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335</v>
      </c>
      <c r="BM136" s="192" t="s">
        <v>305</v>
      </c>
    </row>
    <row r="137" s="2" customFormat="1">
      <c r="A137" s="38"/>
      <c r="B137" s="39"/>
      <c r="C137" s="38"/>
      <c r="D137" s="195" t="s">
        <v>1362</v>
      </c>
      <c r="E137" s="38"/>
      <c r="F137" s="239" t="s">
        <v>4267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283</v>
      </c>
      <c r="D138" s="181" t="s">
        <v>258</v>
      </c>
      <c r="E138" s="182" t="s">
        <v>1465</v>
      </c>
      <c r="F138" s="183" t="s">
        <v>1381</v>
      </c>
      <c r="G138" s="184" t="s">
        <v>1374</v>
      </c>
      <c r="H138" s="185">
        <v>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335</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335</v>
      </c>
      <c r="BM138" s="192" t="s">
        <v>313</v>
      </c>
    </row>
    <row r="139" s="2" customFormat="1">
      <c r="A139" s="38"/>
      <c r="B139" s="39"/>
      <c r="C139" s="38"/>
      <c r="D139" s="195" t="s">
        <v>1362</v>
      </c>
      <c r="E139" s="38"/>
      <c r="F139" s="239" t="s">
        <v>4267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49.05" customHeight="1">
      <c r="A140" s="38"/>
      <c r="B140" s="180"/>
      <c r="C140" s="181" t="s">
        <v>254</v>
      </c>
      <c r="D140" s="181" t="s">
        <v>258</v>
      </c>
      <c r="E140" s="182" t="s">
        <v>1375</v>
      </c>
      <c r="F140" s="183" t="s">
        <v>1376</v>
      </c>
      <c r="G140" s="184" t="s">
        <v>513</v>
      </c>
      <c r="H140" s="185">
        <v>1</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335</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335</v>
      </c>
      <c r="BM140" s="192" t="s">
        <v>324</v>
      </c>
    </row>
    <row r="141" s="2" customFormat="1">
      <c r="A141" s="38"/>
      <c r="B141" s="39"/>
      <c r="C141" s="38"/>
      <c r="D141" s="195" t="s">
        <v>1362</v>
      </c>
      <c r="E141" s="38"/>
      <c r="F141" s="239" t="s">
        <v>4267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44.25" customHeight="1">
      <c r="A142" s="38"/>
      <c r="B142" s="180"/>
      <c r="C142" s="181" t="s">
        <v>297</v>
      </c>
      <c r="D142" s="181" t="s">
        <v>258</v>
      </c>
      <c r="E142" s="182" t="s">
        <v>1378</v>
      </c>
      <c r="F142" s="183" t="s">
        <v>1379</v>
      </c>
      <c r="G142" s="184" t="s">
        <v>513</v>
      </c>
      <c r="H142" s="185">
        <v>1</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335</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335</v>
      </c>
      <c r="BM142" s="192" t="s">
        <v>342</v>
      </c>
    </row>
    <row r="143" s="2" customFormat="1">
      <c r="A143" s="38"/>
      <c r="B143" s="39"/>
      <c r="C143" s="38"/>
      <c r="D143" s="195" t="s">
        <v>1362</v>
      </c>
      <c r="E143" s="38"/>
      <c r="F143" s="239" t="s">
        <v>4267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305</v>
      </c>
      <c r="D144" s="181" t="s">
        <v>258</v>
      </c>
      <c r="E144" s="182" t="s">
        <v>1470</v>
      </c>
      <c r="F144" s="183" t="s">
        <v>1383</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335</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335</v>
      </c>
      <c r="BM144" s="192" t="s">
        <v>335</v>
      </c>
    </row>
    <row r="145" s="2" customFormat="1">
      <c r="A145" s="38"/>
      <c r="B145" s="39"/>
      <c r="C145" s="38"/>
      <c r="D145" s="195" t="s">
        <v>1362</v>
      </c>
      <c r="E145" s="38"/>
      <c r="F145" s="239" t="s">
        <v>4267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303</v>
      </c>
      <c r="D146" s="181" t="s">
        <v>258</v>
      </c>
      <c r="E146" s="182" t="s">
        <v>1475</v>
      </c>
      <c r="F146" s="183" t="s">
        <v>1391</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335</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335</v>
      </c>
      <c r="BM146" s="192" t="s">
        <v>437</v>
      </c>
    </row>
    <row r="147" s="2" customFormat="1">
      <c r="A147" s="38"/>
      <c r="B147" s="39"/>
      <c r="C147" s="38"/>
      <c r="D147" s="195" t="s">
        <v>1362</v>
      </c>
      <c r="E147" s="38"/>
      <c r="F147" s="239" t="s">
        <v>4267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7.8" customHeight="1">
      <c r="A148" s="38"/>
      <c r="B148" s="180"/>
      <c r="C148" s="181" t="s">
        <v>313</v>
      </c>
      <c r="D148" s="181" t="s">
        <v>258</v>
      </c>
      <c r="E148" s="182" t="s">
        <v>1477</v>
      </c>
      <c r="F148" s="183" t="s">
        <v>4273</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335</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335</v>
      </c>
      <c r="BM148" s="192" t="s">
        <v>446</v>
      </c>
    </row>
    <row r="149" s="2" customFormat="1">
      <c r="A149" s="38"/>
      <c r="B149" s="39"/>
      <c r="C149" s="38"/>
      <c r="D149" s="195" t="s">
        <v>1362</v>
      </c>
      <c r="E149" s="38"/>
      <c r="F149" s="239" t="s">
        <v>4267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7.8" customHeight="1">
      <c r="A150" s="38"/>
      <c r="B150" s="180"/>
      <c r="C150" s="181" t="s">
        <v>320</v>
      </c>
      <c r="D150" s="181" t="s">
        <v>258</v>
      </c>
      <c r="E150" s="182" t="s">
        <v>1482</v>
      </c>
      <c r="F150" s="183" t="s">
        <v>4274</v>
      </c>
      <c r="G150" s="184" t="s">
        <v>1374</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335</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335</v>
      </c>
      <c r="BM150" s="192" t="s">
        <v>458</v>
      </c>
    </row>
    <row r="151" s="2" customFormat="1">
      <c r="A151" s="38"/>
      <c r="B151" s="39"/>
      <c r="C151" s="38"/>
      <c r="D151" s="195" t="s">
        <v>1362</v>
      </c>
      <c r="E151" s="38"/>
      <c r="F151" s="239" t="s">
        <v>4267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324</v>
      </c>
      <c r="D152" s="181" t="s">
        <v>258</v>
      </c>
      <c r="E152" s="182" t="s">
        <v>1405</v>
      </c>
      <c r="F152" s="183" t="s">
        <v>1406</v>
      </c>
      <c r="G152" s="184" t="s">
        <v>513</v>
      </c>
      <c r="H152" s="185">
        <v>6</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335</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335</v>
      </c>
      <c r="BM152" s="192" t="s">
        <v>472</v>
      </c>
    </row>
    <row r="153" s="2" customFormat="1">
      <c r="A153" s="38"/>
      <c r="B153" s="39"/>
      <c r="C153" s="38"/>
      <c r="D153" s="195" t="s">
        <v>1362</v>
      </c>
      <c r="E153" s="38"/>
      <c r="F153" s="239" t="s">
        <v>4275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332</v>
      </c>
      <c r="D154" s="181" t="s">
        <v>258</v>
      </c>
      <c r="E154" s="182" t="s">
        <v>1407</v>
      </c>
      <c r="F154" s="183" t="s">
        <v>1408</v>
      </c>
      <c r="G154" s="184" t="s">
        <v>513</v>
      </c>
      <c r="H154" s="185">
        <v>3</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335</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335</v>
      </c>
      <c r="BM154" s="192" t="s">
        <v>486</v>
      </c>
    </row>
    <row r="155" s="2" customFormat="1">
      <c r="A155" s="38"/>
      <c r="B155" s="39"/>
      <c r="C155" s="38"/>
      <c r="D155" s="195" t="s">
        <v>1362</v>
      </c>
      <c r="E155" s="38"/>
      <c r="F155" s="239" t="s">
        <v>4275</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342</v>
      </c>
      <c r="D156" s="181" t="s">
        <v>258</v>
      </c>
      <c r="E156" s="182" t="s">
        <v>1411</v>
      </c>
      <c r="F156" s="183" t="s">
        <v>1412</v>
      </c>
      <c r="G156" s="184" t="s">
        <v>513</v>
      </c>
      <c r="H156" s="185">
        <v>2</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335</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335</v>
      </c>
      <c r="BM156" s="192" t="s">
        <v>504</v>
      </c>
    </row>
    <row r="157" s="2" customFormat="1">
      <c r="A157" s="38"/>
      <c r="B157" s="39"/>
      <c r="C157" s="38"/>
      <c r="D157" s="195" t="s">
        <v>1362</v>
      </c>
      <c r="E157" s="38"/>
      <c r="F157" s="239" t="s">
        <v>4275</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8</v>
      </c>
      <c r="D158" s="181" t="s">
        <v>258</v>
      </c>
      <c r="E158" s="182" t="s">
        <v>1413</v>
      </c>
      <c r="F158" s="183" t="s">
        <v>1414</v>
      </c>
      <c r="G158" s="184" t="s">
        <v>513</v>
      </c>
      <c r="H158" s="185">
        <v>1</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335</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335</v>
      </c>
      <c r="BM158" s="192" t="s">
        <v>515</v>
      </c>
    </row>
    <row r="159" s="2" customFormat="1">
      <c r="A159" s="38"/>
      <c r="B159" s="39"/>
      <c r="C159" s="38"/>
      <c r="D159" s="195" t="s">
        <v>1362</v>
      </c>
      <c r="E159" s="38"/>
      <c r="F159" s="239" t="s">
        <v>4276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335</v>
      </c>
      <c r="D160" s="181" t="s">
        <v>258</v>
      </c>
      <c r="E160" s="182" t="s">
        <v>1417</v>
      </c>
      <c r="F160" s="183" t="s">
        <v>1418</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335</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335</v>
      </c>
      <c r="BM160" s="192" t="s">
        <v>349</v>
      </c>
    </row>
    <row r="161" s="2" customFormat="1">
      <c r="A161" s="38"/>
      <c r="B161" s="39"/>
      <c r="C161" s="38"/>
      <c r="D161" s="195" t="s">
        <v>1362</v>
      </c>
      <c r="E161" s="38"/>
      <c r="F161" s="239" t="s">
        <v>4276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357</v>
      </c>
      <c r="D162" s="181" t="s">
        <v>258</v>
      </c>
      <c r="E162" s="182" t="s">
        <v>1484</v>
      </c>
      <c r="F162" s="183" t="s">
        <v>1420</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335</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335</v>
      </c>
      <c r="BM162" s="192" t="s">
        <v>548</v>
      </c>
    </row>
    <row r="163" s="2" customFormat="1">
      <c r="A163" s="38"/>
      <c r="B163" s="39"/>
      <c r="C163" s="38"/>
      <c r="D163" s="195" t="s">
        <v>1362</v>
      </c>
      <c r="E163" s="38"/>
      <c r="F163" s="239" t="s">
        <v>4267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16.5" customHeight="1">
      <c r="A164" s="38"/>
      <c r="B164" s="180"/>
      <c r="C164" s="181" t="s">
        <v>437</v>
      </c>
      <c r="D164" s="181" t="s">
        <v>258</v>
      </c>
      <c r="E164" s="182" t="s">
        <v>1421</v>
      </c>
      <c r="F164" s="183" t="s">
        <v>1422</v>
      </c>
      <c r="G164" s="184" t="s">
        <v>870</v>
      </c>
      <c r="H164" s="185">
        <v>40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335</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335</v>
      </c>
      <c r="BM164" s="192" t="s">
        <v>572</v>
      </c>
    </row>
    <row r="165" s="2" customFormat="1">
      <c r="A165" s="38"/>
      <c r="B165" s="39"/>
      <c r="C165" s="38"/>
      <c r="D165" s="195" t="s">
        <v>1362</v>
      </c>
      <c r="E165" s="38"/>
      <c r="F165" s="239" t="s">
        <v>4267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442</v>
      </c>
      <c r="D166" s="181" t="s">
        <v>258</v>
      </c>
      <c r="E166" s="182" t="s">
        <v>1435</v>
      </c>
      <c r="F166" s="183" t="s">
        <v>1436</v>
      </c>
      <c r="G166" s="184" t="s">
        <v>316</v>
      </c>
      <c r="H166" s="185">
        <v>1.5</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335</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335</v>
      </c>
      <c r="BM166" s="192" t="s">
        <v>597</v>
      </c>
    </row>
    <row r="167" s="2" customFormat="1">
      <c r="A167" s="38"/>
      <c r="B167" s="39"/>
      <c r="C167" s="38"/>
      <c r="D167" s="195" t="s">
        <v>1362</v>
      </c>
      <c r="E167" s="38"/>
      <c r="F167" s="239" t="s">
        <v>4267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446</v>
      </c>
      <c r="D168" s="181" t="s">
        <v>258</v>
      </c>
      <c r="E168" s="182" t="s">
        <v>1439</v>
      </c>
      <c r="F168" s="183" t="s">
        <v>1440</v>
      </c>
      <c r="G168" s="184" t="s">
        <v>316</v>
      </c>
      <c r="H168" s="185">
        <v>0.5</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335</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335</v>
      </c>
      <c r="BM168" s="192" t="s">
        <v>641</v>
      </c>
    </row>
    <row r="169" s="2" customFormat="1">
      <c r="A169" s="38"/>
      <c r="B169" s="39"/>
      <c r="C169" s="38"/>
      <c r="D169" s="195" t="s">
        <v>1362</v>
      </c>
      <c r="E169" s="38"/>
      <c r="F169" s="239" t="s">
        <v>4267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7</v>
      </c>
      <c r="D170" s="181" t="s">
        <v>258</v>
      </c>
      <c r="E170" s="182" t="s">
        <v>1441</v>
      </c>
      <c r="F170" s="183" t="s">
        <v>1442</v>
      </c>
      <c r="G170" s="184" t="s">
        <v>316</v>
      </c>
      <c r="H170" s="185">
        <v>1.5</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335</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335</v>
      </c>
      <c r="BM170" s="192" t="s">
        <v>655</v>
      </c>
    </row>
    <row r="171" s="2" customFormat="1" ht="33" customHeight="1">
      <c r="A171" s="38"/>
      <c r="B171" s="180"/>
      <c r="C171" s="181" t="s">
        <v>458</v>
      </c>
      <c r="D171" s="181" t="s">
        <v>258</v>
      </c>
      <c r="E171" s="182" t="s">
        <v>1445</v>
      </c>
      <c r="F171" s="183" t="s">
        <v>1446</v>
      </c>
      <c r="G171" s="184" t="s">
        <v>316</v>
      </c>
      <c r="H171" s="185">
        <v>0.5</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665</v>
      </c>
    </row>
    <row r="172" s="2" customFormat="1" ht="16.5" customHeight="1">
      <c r="A172" s="38"/>
      <c r="B172" s="180"/>
      <c r="C172" s="181" t="s">
        <v>464</v>
      </c>
      <c r="D172" s="181" t="s">
        <v>258</v>
      </c>
      <c r="E172" s="182" t="s">
        <v>1486</v>
      </c>
      <c r="F172" s="183" t="s">
        <v>1448</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335</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335</v>
      </c>
      <c r="BM172" s="192" t="s">
        <v>674</v>
      </c>
    </row>
    <row r="173" s="2" customFormat="1">
      <c r="A173" s="38"/>
      <c r="B173" s="39"/>
      <c r="C173" s="38"/>
      <c r="D173" s="195" t="s">
        <v>1362</v>
      </c>
      <c r="E173" s="38"/>
      <c r="F173" s="239" t="s">
        <v>4267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472</v>
      </c>
      <c r="D174" s="181" t="s">
        <v>258</v>
      </c>
      <c r="E174" s="182" t="s">
        <v>1455</v>
      </c>
      <c r="F174" s="183" t="s">
        <v>1456</v>
      </c>
      <c r="G174" s="184" t="s">
        <v>316</v>
      </c>
      <c r="H174" s="185">
        <v>45</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335</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335</v>
      </c>
      <c r="BM174" s="192" t="s">
        <v>682</v>
      </c>
    </row>
    <row r="175" s="2" customFormat="1">
      <c r="A175" s="38"/>
      <c r="B175" s="39"/>
      <c r="C175" s="38"/>
      <c r="D175" s="195" t="s">
        <v>1362</v>
      </c>
      <c r="E175" s="38"/>
      <c r="F175" s="239" t="s">
        <v>4267</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480</v>
      </c>
      <c r="D176" s="181" t="s">
        <v>258</v>
      </c>
      <c r="E176" s="182" t="s">
        <v>1457</v>
      </c>
      <c r="F176" s="183" t="s">
        <v>1458</v>
      </c>
      <c r="G176" s="184" t="s">
        <v>316</v>
      </c>
      <c r="H176" s="185">
        <v>45</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335</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335</v>
      </c>
      <c r="BM176" s="192" t="s">
        <v>690</v>
      </c>
    </row>
    <row r="177" s="2" customFormat="1">
      <c r="A177" s="38"/>
      <c r="B177" s="39"/>
      <c r="C177" s="38"/>
      <c r="D177" s="195" t="s">
        <v>1362</v>
      </c>
      <c r="E177" s="38"/>
      <c r="F177" s="239" t="s">
        <v>4267</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1459</v>
      </c>
      <c r="F178" s="183" t="s">
        <v>1460</v>
      </c>
      <c r="G178" s="184" t="s">
        <v>1461</v>
      </c>
      <c r="H178" s="185">
        <v>5</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335</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335</v>
      </c>
      <c r="BM178" s="192" t="s">
        <v>698</v>
      </c>
    </row>
    <row r="179" s="2" customFormat="1">
      <c r="A179" s="38"/>
      <c r="B179" s="39"/>
      <c r="C179" s="38"/>
      <c r="D179" s="195" t="s">
        <v>1362</v>
      </c>
      <c r="E179" s="38"/>
      <c r="F179" s="239" t="s">
        <v>4267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492</v>
      </c>
      <c r="D180" s="181" t="s">
        <v>258</v>
      </c>
      <c r="E180" s="182" t="s">
        <v>1489</v>
      </c>
      <c r="F180" s="183" t="s">
        <v>1463</v>
      </c>
      <c r="G180" s="184" t="s">
        <v>316</v>
      </c>
      <c r="H180" s="185">
        <v>10</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335</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335</v>
      </c>
      <c r="BM180" s="192" t="s">
        <v>706</v>
      </c>
    </row>
    <row r="181" s="2" customFormat="1">
      <c r="A181" s="38"/>
      <c r="B181" s="39"/>
      <c r="C181" s="38"/>
      <c r="D181" s="195" t="s">
        <v>1362</v>
      </c>
      <c r="E181" s="38"/>
      <c r="F181" s="239" t="s">
        <v>4267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504</v>
      </c>
      <c r="D182" s="181" t="s">
        <v>258</v>
      </c>
      <c r="E182" s="182" t="s">
        <v>4277</v>
      </c>
      <c r="F182" s="183" t="s">
        <v>4278</v>
      </c>
      <c r="G182" s="184" t="s">
        <v>1891</v>
      </c>
      <c r="H182" s="248"/>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335</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335</v>
      </c>
      <c r="BM182" s="192" t="s">
        <v>714</v>
      </c>
    </row>
    <row r="183" s="2" customFormat="1">
      <c r="A183" s="38"/>
      <c r="B183" s="39"/>
      <c r="C183" s="38"/>
      <c r="D183" s="195" t="s">
        <v>1362</v>
      </c>
      <c r="E183" s="38"/>
      <c r="F183" s="239" t="s">
        <v>4279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1364</v>
      </c>
      <c r="F184" s="169" t="s">
        <v>1464</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82</v>
      </c>
      <c r="AT184" s="176" t="s">
        <v>74</v>
      </c>
      <c r="AU184" s="176" t="s">
        <v>75</v>
      </c>
      <c r="AY184" s="168" t="s">
        <v>253</v>
      </c>
      <c r="BK184" s="177">
        <f>SUM(BK185:BK196)</f>
        <v>0</v>
      </c>
    </row>
    <row r="185" s="2" customFormat="1" ht="24.15" customHeight="1">
      <c r="A185" s="38"/>
      <c r="B185" s="180"/>
      <c r="C185" s="181" t="s">
        <v>510</v>
      </c>
      <c r="D185" s="181" t="s">
        <v>258</v>
      </c>
      <c r="E185" s="182" t="s">
        <v>1364</v>
      </c>
      <c r="F185" s="183" t="s">
        <v>4280</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4267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515</v>
      </c>
      <c r="D187" s="181" t="s">
        <v>258</v>
      </c>
      <c r="E187" s="182" t="s">
        <v>1366</v>
      </c>
      <c r="F187" s="183" t="s">
        <v>4281</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4267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4.25" customHeight="1">
      <c r="A189" s="38"/>
      <c r="B189" s="180"/>
      <c r="C189" s="181" t="s">
        <v>519</v>
      </c>
      <c r="D189" s="181" t="s">
        <v>258</v>
      </c>
      <c r="E189" s="182" t="s">
        <v>1472</v>
      </c>
      <c r="F189" s="183" t="s">
        <v>1473</v>
      </c>
      <c r="G189" s="184" t="s">
        <v>668</v>
      </c>
      <c r="H189" s="185">
        <v>1</v>
      </c>
      <c r="I189" s="186"/>
      <c r="J189" s="187">
        <f>ROUND(I189*H189,2)</f>
        <v>0</v>
      </c>
      <c r="K189" s="183" t="s">
        <v>1377</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4267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1368</v>
      </c>
      <c r="F191" s="183" t="s">
        <v>4282</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4267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541</v>
      </c>
      <c r="D193" s="181" t="s">
        <v>258</v>
      </c>
      <c r="E193" s="182" t="s">
        <v>1370</v>
      </c>
      <c r="F193" s="183" t="s">
        <v>4283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4267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4284</v>
      </c>
      <c r="F195" s="183" t="s">
        <v>4285</v>
      </c>
      <c r="G195" s="184" t="s">
        <v>1891</v>
      </c>
      <c r="H195" s="248"/>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3820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1555</v>
      </c>
      <c r="F197" s="169" t="s">
        <v>4286</v>
      </c>
      <c r="G197" s="12"/>
      <c r="H197" s="12"/>
      <c r="I197" s="170"/>
      <c r="J197" s="171">
        <f>BK197</f>
        <v>0</v>
      </c>
      <c r="K197" s="12"/>
      <c r="L197" s="167"/>
      <c r="M197" s="172"/>
      <c r="N197" s="173"/>
      <c r="O197" s="173"/>
      <c r="P197" s="174">
        <f>SUM(P198:P241)</f>
        <v>0</v>
      </c>
      <c r="Q197" s="173"/>
      <c r="R197" s="174">
        <f>SUM(R198:R241)</f>
        <v>0</v>
      </c>
      <c r="S197" s="173"/>
      <c r="T197" s="175">
        <f>SUM(T198:T241)</f>
        <v>0</v>
      </c>
      <c r="U197" s="12"/>
      <c r="V197" s="12"/>
      <c r="W197" s="12"/>
      <c r="X197" s="12"/>
      <c r="Y197" s="12"/>
      <c r="Z197" s="12"/>
      <c r="AA197" s="12"/>
      <c r="AB197" s="12"/>
      <c r="AC197" s="12"/>
      <c r="AD197" s="12"/>
      <c r="AE197" s="12"/>
      <c r="AR197" s="168" t="s">
        <v>85</v>
      </c>
      <c r="AT197" s="176" t="s">
        <v>74</v>
      </c>
      <c r="AU197" s="176" t="s">
        <v>75</v>
      </c>
      <c r="AY197" s="168" t="s">
        <v>253</v>
      </c>
      <c r="BK197" s="177">
        <f>SUM(BK198:BK241)</f>
        <v>0</v>
      </c>
    </row>
    <row r="198" s="2" customFormat="1" ht="37.8" customHeight="1">
      <c r="A198" s="38"/>
      <c r="B198" s="180"/>
      <c r="C198" s="181" t="s">
        <v>564</v>
      </c>
      <c r="D198" s="181" t="s">
        <v>258</v>
      </c>
      <c r="E198" s="182" t="s">
        <v>1557</v>
      </c>
      <c r="F198" s="183" t="s">
        <v>1558</v>
      </c>
      <c r="G198" s="184" t="s">
        <v>316</v>
      </c>
      <c r="H198" s="185">
        <v>40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335</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335</v>
      </c>
      <c r="BM198" s="192" t="s">
        <v>769</v>
      </c>
    </row>
    <row r="199" s="2" customFormat="1">
      <c r="A199" s="38"/>
      <c r="B199" s="39"/>
      <c r="C199" s="38"/>
      <c r="D199" s="195" t="s">
        <v>1362</v>
      </c>
      <c r="E199" s="38"/>
      <c r="F199" s="239" t="s">
        <v>4287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572</v>
      </c>
      <c r="D200" s="181" t="s">
        <v>258</v>
      </c>
      <c r="E200" s="182" t="s">
        <v>1561</v>
      </c>
      <c r="F200" s="183" t="s">
        <v>1562</v>
      </c>
      <c r="G200" s="184" t="s">
        <v>316</v>
      </c>
      <c r="H200" s="185">
        <v>80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777</v>
      </c>
    </row>
    <row r="201" s="2" customFormat="1">
      <c r="A201" s="38"/>
      <c r="B201" s="39"/>
      <c r="C201" s="38"/>
      <c r="D201" s="195" t="s">
        <v>1362</v>
      </c>
      <c r="E201" s="38"/>
      <c r="F201" s="239" t="s">
        <v>4287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591</v>
      </c>
      <c r="D202" s="181" t="s">
        <v>258</v>
      </c>
      <c r="E202" s="182" t="s">
        <v>4288</v>
      </c>
      <c r="F202" s="183" t="s">
        <v>4289</v>
      </c>
      <c r="G202" s="184" t="s">
        <v>316</v>
      </c>
      <c r="H202" s="185">
        <v>120</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785</v>
      </c>
    </row>
    <row r="203" s="2" customFormat="1">
      <c r="A203" s="38"/>
      <c r="B203" s="39"/>
      <c r="C203" s="38"/>
      <c r="D203" s="195" t="s">
        <v>1362</v>
      </c>
      <c r="E203" s="38"/>
      <c r="F203" s="239" t="s">
        <v>4287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66.75" customHeight="1">
      <c r="A204" s="38"/>
      <c r="B204" s="180"/>
      <c r="C204" s="218" t="s">
        <v>597</v>
      </c>
      <c r="D204" s="218" t="s">
        <v>346</v>
      </c>
      <c r="E204" s="219" t="s">
        <v>1579</v>
      </c>
      <c r="F204" s="220" t="s">
        <v>1580</v>
      </c>
      <c r="G204" s="221" t="s">
        <v>316</v>
      </c>
      <c r="H204" s="222">
        <v>40</v>
      </c>
      <c r="I204" s="223"/>
      <c r="J204" s="224">
        <f>ROUND(I204*H204,2)</f>
        <v>0</v>
      </c>
      <c r="K204" s="220" t="s">
        <v>1377</v>
      </c>
      <c r="L204" s="225"/>
      <c r="M204" s="226" t="s">
        <v>1</v>
      </c>
      <c r="N204" s="227"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349</v>
      </c>
      <c r="AT204" s="192" t="s">
        <v>346</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793</v>
      </c>
    </row>
    <row r="205" s="2" customFormat="1">
      <c r="A205" s="38"/>
      <c r="B205" s="39"/>
      <c r="C205" s="38"/>
      <c r="D205" s="195" t="s">
        <v>1362</v>
      </c>
      <c r="E205" s="38"/>
      <c r="F205" s="239" t="s">
        <v>4287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66.75" customHeight="1">
      <c r="A206" s="38"/>
      <c r="B206" s="180"/>
      <c r="C206" s="218" t="s">
        <v>608</v>
      </c>
      <c r="D206" s="218" t="s">
        <v>346</v>
      </c>
      <c r="E206" s="219" t="s">
        <v>1582</v>
      </c>
      <c r="F206" s="220" t="s">
        <v>1583</v>
      </c>
      <c r="G206" s="221" t="s">
        <v>316</v>
      </c>
      <c r="H206" s="222">
        <v>80</v>
      </c>
      <c r="I206" s="223"/>
      <c r="J206" s="224">
        <f>ROUND(I206*H206,2)</f>
        <v>0</v>
      </c>
      <c r="K206" s="220" t="s">
        <v>1377</v>
      </c>
      <c r="L206" s="225"/>
      <c r="M206" s="226" t="s">
        <v>1</v>
      </c>
      <c r="N206" s="227"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349</v>
      </c>
      <c r="AT206" s="192" t="s">
        <v>346</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801</v>
      </c>
    </row>
    <row r="207" s="2" customFormat="1">
      <c r="A207" s="38"/>
      <c r="B207" s="39"/>
      <c r="C207" s="38"/>
      <c r="D207" s="195" t="s">
        <v>1362</v>
      </c>
      <c r="E207" s="38"/>
      <c r="F207" s="239" t="s">
        <v>4287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641</v>
      </c>
      <c r="D208" s="181" t="s">
        <v>258</v>
      </c>
      <c r="E208" s="182" t="s">
        <v>4290</v>
      </c>
      <c r="F208" s="183" t="s">
        <v>1602</v>
      </c>
      <c r="G208" s="184" t="s">
        <v>316</v>
      </c>
      <c r="H208" s="185">
        <v>75</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809</v>
      </c>
    </row>
    <row r="209" s="2" customFormat="1">
      <c r="A209" s="38"/>
      <c r="B209" s="39"/>
      <c r="C209" s="38"/>
      <c r="D209" s="195" t="s">
        <v>1362</v>
      </c>
      <c r="E209" s="38"/>
      <c r="F209" s="239" t="s">
        <v>4287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37.8" customHeight="1">
      <c r="A210" s="38"/>
      <c r="B210" s="180"/>
      <c r="C210" s="181" t="s">
        <v>650</v>
      </c>
      <c r="D210" s="181" t="s">
        <v>258</v>
      </c>
      <c r="E210" s="182" t="s">
        <v>4291</v>
      </c>
      <c r="F210" s="183" t="s">
        <v>1605</v>
      </c>
      <c r="G210" s="184" t="s">
        <v>316</v>
      </c>
      <c r="H210" s="185">
        <v>30</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c r="A211" s="38"/>
      <c r="B211" s="39"/>
      <c r="C211" s="38"/>
      <c r="D211" s="195" t="s">
        <v>1362</v>
      </c>
      <c r="E211" s="38"/>
      <c r="F211" s="239" t="s">
        <v>4287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33" customHeight="1">
      <c r="A212" s="38"/>
      <c r="B212" s="180"/>
      <c r="C212" s="181" t="s">
        <v>655</v>
      </c>
      <c r="D212" s="181" t="s">
        <v>258</v>
      </c>
      <c r="E212" s="182" t="s">
        <v>1607</v>
      </c>
      <c r="F212" s="183" t="s">
        <v>1608</v>
      </c>
      <c r="G212" s="184" t="s">
        <v>316</v>
      </c>
      <c r="H212" s="185">
        <v>75</v>
      </c>
      <c r="I212" s="186"/>
      <c r="J212" s="187">
        <f>ROUND(I212*H212,2)</f>
        <v>0</v>
      </c>
      <c r="K212" s="183" t="s">
        <v>1377</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335</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335</v>
      </c>
      <c r="BM212" s="192" t="s">
        <v>825</v>
      </c>
    </row>
    <row r="213" s="2" customFormat="1">
      <c r="A213" s="38"/>
      <c r="B213" s="39"/>
      <c r="C213" s="38"/>
      <c r="D213" s="195" t="s">
        <v>1362</v>
      </c>
      <c r="E213" s="38"/>
      <c r="F213" s="239" t="s">
        <v>4292</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33" customHeight="1">
      <c r="A214" s="38"/>
      <c r="B214" s="180"/>
      <c r="C214" s="181" t="s">
        <v>659</v>
      </c>
      <c r="D214" s="181" t="s">
        <v>258</v>
      </c>
      <c r="E214" s="182" t="s">
        <v>1611</v>
      </c>
      <c r="F214" s="183" t="s">
        <v>1612</v>
      </c>
      <c r="G214" s="184" t="s">
        <v>316</v>
      </c>
      <c r="H214" s="185">
        <v>30</v>
      </c>
      <c r="I214" s="186"/>
      <c r="J214" s="187">
        <f>ROUND(I214*H214,2)</f>
        <v>0</v>
      </c>
      <c r="K214" s="183" t="s">
        <v>1377</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335</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335</v>
      </c>
      <c r="BM214" s="192" t="s">
        <v>833</v>
      </c>
    </row>
    <row r="215" s="2" customFormat="1">
      <c r="A215" s="38"/>
      <c r="B215" s="39"/>
      <c r="C215" s="38"/>
      <c r="D215" s="195" t="s">
        <v>1362</v>
      </c>
      <c r="E215" s="38"/>
      <c r="F215" s="239" t="s">
        <v>4292</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665</v>
      </c>
      <c r="D216" s="181" t="s">
        <v>258</v>
      </c>
      <c r="E216" s="182" t="s">
        <v>1564</v>
      </c>
      <c r="F216" s="183" t="s">
        <v>1621</v>
      </c>
      <c r="G216" s="184" t="s">
        <v>1374</v>
      </c>
      <c r="H216" s="185">
        <v>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335</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335</v>
      </c>
      <c r="BM216" s="192" t="s">
        <v>843</v>
      </c>
    </row>
    <row r="217" s="2" customFormat="1">
      <c r="A217" s="38"/>
      <c r="B217" s="39"/>
      <c r="C217" s="38"/>
      <c r="D217" s="195" t="s">
        <v>1362</v>
      </c>
      <c r="E217" s="38"/>
      <c r="F217" s="239" t="s">
        <v>4287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33" customHeight="1">
      <c r="A218" s="38"/>
      <c r="B218" s="180"/>
      <c r="C218" s="181" t="s">
        <v>670</v>
      </c>
      <c r="D218" s="181" t="s">
        <v>258</v>
      </c>
      <c r="E218" s="182" t="s">
        <v>1567</v>
      </c>
      <c r="F218" s="183" t="s">
        <v>4293</v>
      </c>
      <c r="G218" s="184" t="s">
        <v>513</v>
      </c>
      <c r="H218" s="185">
        <v>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335</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335</v>
      </c>
      <c r="BM218" s="192" t="s">
        <v>851</v>
      </c>
    </row>
    <row r="219" s="2" customFormat="1">
      <c r="A219" s="38"/>
      <c r="B219" s="39"/>
      <c r="C219" s="38"/>
      <c r="D219" s="195" t="s">
        <v>1362</v>
      </c>
      <c r="E219" s="38"/>
      <c r="F219" s="239" t="s">
        <v>4287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33" customHeight="1">
      <c r="A220" s="38"/>
      <c r="B220" s="180"/>
      <c r="C220" s="181" t="s">
        <v>674</v>
      </c>
      <c r="D220" s="181" t="s">
        <v>258</v>
      </c>
      <c r="E220" s="182" t="s">
        <v>1570</v>
      </c>
      <c r="F220" s="183" t="s">
        <v>4294</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335</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335</v>
      </c>
      <c r="BM220" s="192" t="s">
        <v>859</v>
      </c>
    </row>
    <row r="221" s="2" customFormat="1">
      <c r="A221" s="38"/>
      <c r="B221" s="39"/>
      <c r="C221" s="38"/>
      <c r="D221" s="195" t="s">
        <v>1362</v>
      </c>
      <c r="E221" s="38"/>
      <c r="F221" s="239" t="s">
        <v>4287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37.8" customHeight="1">
      <c r="A222" s="38"/>
      <c r="B222" s="180"/>
      <c r="C222" s="181" t="s">
        <v>678</v>
      </c>
      <c r="D222" s="181" t="s">
        <v>258</v>
      </c>
      <c r="E222" s="182" t="s">
        <v>1573</v>
      </c>
      <c r="F222" s="183" t="s">
        <v>4295</v>
      </c>
      <c r="G222" s="184" t="s">
        <v>1374</v>
      </c>
      <c r="H222" s="185">
        <v>3</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335</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867</v>
      </c>
    </row>
    <row r="223" s="2" customFormat="1">
      <c r="A223" s="38"/>
      <c r="B223" s="39"/>
      <c r="C223" s="38"/>
      <c r="D223" s="195" t="s">
        <v>1362</v>
      </c>
      <c r="E223" s="38"/>
      <c r="F223" s="239" t="s">
        <v>4287</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76.35" customHeight="1">
      <c r="A224" s="38"/>
      <c r="B224" s="180"/>
      <c r="C224" s="181" t="s">
        <v>682</v>
      </c>
      <c r="D224" s="181" t="s">
        <v>258</v>
      </c>
      <c r="E224" s="182" t="s">
        <v>1680</v>
      </c>
      <c r="F224" s="183" t="s">
        <v>1681</v>
      </c>
      <c r="G224" s="184" t="s">
        <v>668</v>
      </c>
      <c r="H224" s="185">
        <v>1</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335</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335</v>
      </c>
      <c r="BM224" s="192" t="s">
        <v>876</v>
      </c>
    </row>
    <row r="225" s="2" customFormat="1">
      <c r="A225" s="38"/>
      <c r="B225" s="39"/>
      <c r="C225" s="38"/>
      <c r="D225" s="195" t="s">
        <v>1362</v>
      </c>
      <c r="E225" s="38"/>
      <c r="F225" s="239" t="s">
        <v>4287</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33" customHeight="1">
      <c r="A226" s="38"/>
      <c r="B226" s="180"/>
      <c r="C226" s="181" t="s">
        <v>686</v>
      </c>
      <c r="D226" s="181" t="s">
        <v>258</v>
      </c>
      <c r="E226" s="182" t="s">
        <v>4296</v>
      </c>
      <c r="F226" s="183" t="s">
        <v>1685</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335</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335</v>
      </c>
      <c r="BM226" s="192" t="s">
        <v>884</v>
      </c>
    </row>
    <row r="227" s="2" customFormat="1">
      <c r="A227" s="38"/>
      <c r="B227" s="39"/>
      <c r="C227" s="38"/>
      <c r="D227" s="195" t="s">
        <v>1362</v>
      </c>
      <c r="E227" s="38"/>
      <c r="F227" s="239" t="s">
        <v>4287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16.5" customHeight="1">
      <c r="A228" s="38"/>
      <c r="B228" s="180"/>
      <c r="C228" s="181" t="s">
        <v>690</v>
      </c>
      <c r="D228" s="181" t="s">
        <v>258</v>
      </c>
      <c r="E228" s="182" t="s">
        <v>1699</v>
      </c>
      <c r="F228" s="183" t="s">
        <v>1700</v>
      </c>
      <c r="G228" s="184" t="s">
        <v>513</v>
      </c>
      <c r="H228" s="185">
        <v>20</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335</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892</v>
      </c>
    </row>
    <row r="229" s="2" customFormat="1">
      <c r="A229" s="38"/>
      <c r="B229" s="39"/>
      <c r="C229" s="38"/>
      <c r="D229" s="195" t="s">
        <v>1362</v>
      </c>
      <c r="E229" s="38"/>
      <c r="F229" s="239" t="s">
        <v>4287</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1.75" customHeight="1">
      <c r="A230" s="38"/>
      <c r="B230" s="180"/>
      <c r="C230" s="181" t="s">
        <v>694</v>
      </c>
      <c r="D230" s="181" t="s">
        <v>258</v>
      </c>
      <c r="E230" s="182" t="s">
        <v>1601</v>
      </c>
      <c r="F230" s="183" t="s">
        <v>1420</v>
      </c>
      <c r="G230" s="184" t="s">
        <v>1374</v>
      </c>
      <c r="H230" s="185">
        <v>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335</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335</v>
      </c>
      <c r="BM230" s="192" t="s">
        <v>900</v>
      </c>
    </row>
    <row r="231" s="2" customFormat="1">
      <c r="A231" s="38"/>
      <c r="B231" s="39"/>
      <c r="C231" s="38"/>
      <c r="D231" s="195" t="s">
        <v>1362</v>
      </c>
      <c r="E231" s="38"/>
      <c r="F231" s="239" t="s">
        <v>4287</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1.75" customHeight="1">
      <c r="A232" s="38"/>
      <c r="B232" s="180"/>
      <c r="C232" s="181" t="s">
        <v>698</v>
      </c>
      <c r="D232" s="181" t="s">
        <v>258</v>
      </c>
      <c r="E232" s="182" t="s">
        <v>1714</v>
      </c>
      <c r="F232" s="183" t="s">
        <v>1715</v>
      </c>
      <c r="G232" s="184" t="s">
        <v>316</v>
      </c>
      <c r="H232" s="185">
        <v>225</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335</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335</v>
      </c>
      <c r="BM232" s="192" t="s">
        <v>908</v>
      </c>
    </row>
    <row r="233" s="2" customFormat="1">
      <c r="A233" s="38"/>
      <c r="B233" s="39"/>
      <c r="C233" s="38"/>
      <c r="D233" s="195" t="s">
        <v>1362</v>
      </c>
      <c r="E233" s="38"/>
      <c r="F233" s="239" t="s">
        <v>4287</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16.5" customHeight="1">
      <c r="A234" s="38"/>
      <c r="B234" s="180"/>
      <c r="C234" s="181" t="s">
        <v>702</v>
      </c>
      <c r="D234" s="181" t="s">
        <v>258</v>
      </c>
      <c r="E234" s="182" t="s">
        <v>1767</v>
      </c>
      <c r="F234" s="183" t="s">
        <v>1768</v>
      </c>
      <c r="G234" s="184" t="s">
        <v>316</v>
      </c>
      <c r="H234" s="185">
        <v>225</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335</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335</v>
      </c>
      <c r="BM234" s="192" t="s">
        <v>916</v>
      </c>
    </row>
    <row r="235" s="2" customFormat="1">
      <c r="A235" s="38"/>
      <c r="B235" s="39"/>
      <c r="C235" s="38"/>
      <c r="D235" s="195" t="s">
        <v>1362</v>
      </c>
      <c r="E235" s="38"/>
      <c r="F235" s="239" t="s">
        <v>4287</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16.5" customHeight="1">
      <c r="A236" s="38"/>
      <c r="B236" s="180"/>
      <c r="C236" s="181" t="s">
        <v>706</v>
      </c>
      <c r="D236" s="181" t="s">
        <v>258</v>
      </c>
      <c r="E236" s="182" t="s">
        <v>1421</v>
      </c>
      <c r="F236" s="183" t="s">
        <v>1422</v>
      </c>
      <c r="G236" s="184" t="s">
        <v>870</v>
      </c>
      <c r="H236" s="185">
        <v>180</v>
      </c>
      <c r="I236" s="186"/>
      <c r="J236" s="187">
        <f>ROUND(I236*H236,2)</f>
        <v>0</v>
      </c>
      <c r="K236" s="183" t="s">
        <v>1377</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335</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335</v>
      </c>
      <c r="BM236" s="192" t="s">
        <v>924</v>
      </c>
    </row>
    <row r="237" s="2" customFormat="1">
      <c r="A237" s="38"/>
      <c r="B237" s="39"/>
      <c r="C237" s="38"/>
      <c r="D237" s="195" t="s">
        <v>1362</v>
      </c>
      <c r="E237" s="38"/>
      <c r="F237" s="239" t="s">
        <v>4287</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16.5" customHeight="1">
      <c r="A238" s="38"/>
      <c r="B238" s="180"/>
      <c r="C238" s="181" t="s">
        <v>710</v>
      </c>
      <c r="D238" s="181" t="s">
        <v>258</v>
      </c>
      <c r="E238" s="182" t="s">
        <v>1459</v>
      </c>
      <c r="F238" s="183" t="s">
        <v>1460</v>
      </c>
      <c r="G238" s="184" t="s">
        <v>1461</v>
      </c>
      <c r="H238" s="185">
        <v>8</v>
      </c>
      <c r="I238" s="186"/>
      <c r="J238" s="187">
        <f>ROUND(I238*H238,2)</f>
        <v>0</v>
      </c>
      <c r="K238" s="183" t="s">
        <v>1377</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335</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932</v>
      </c>
    </row>
    <row r="239" s="2" customFormat="1">
      <c r="A239" s="38"/>
      <c r="B239" s="39"/>
      <c r="C239" s="38"/>
      <c r="D239" s="195" t="s">
        <v>1362</v>
      </c>
      <c r="E239" s="38"/>
      <c r="F239" s="239" t="s">
        <v>4287</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714</v>
      </c>
      <c r="D240" s="181" t="s">
        <v>258</v>
      </c>
      <c r="E240" s="182" t="s">
        <v>3818</v>
      </c>
      <c r="F240" s="183" t="s">
        <v>3819</v>
      </c>
      <c r="G240" s="184" t="s">
        <v>1891</v>
      </c>
      <c r="H240" s="248"/>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942</v>
      </c>
    </row>
    <row r="241" s="2" customFormat="1">
      <c r="A241" s="38"/>
      <c r="B241" s="39"/>
      <c r="C241" s="38"/>
      <c r="D241" s="195" t="s">
        <v>1362</v>
      </c>
      <c r="E241" s="38"/>
      <c r="F241" s="239" t="s">
        <v>3820</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12" customFormat="1" ht="25.92" customHeight="1">
      <c r="A242" s="12"/>
      <c r="B242" s="167"/>
      <c r="C242" s="12"/>
      <c r="D242" s="168" t="s">
        <v>74</v>
      </c>
      <c r="E242" s="169" t="s">
        <v>1774</v>
      </c>
      <c r="F242" s="169" t="s">
        <v>1775</v>
      </c>
      <c r="G242" s="12"/>
      <c r="H242" s="12"/>
      <c r="I242" s="170"/>
      <c r="J242" s="171">
        <f>BK242</f>
        <v>0</v>
      </c>
      <c r="K242" s="12"/>
      <c r="L242" s="167"/>
      <c r="M242" s="172"/>
      <c r="N242" s="173"/>
      <c r="O242" s="173"/>
      <c r="P242" s="174">
        <f>P243</f>
        <v>0</v>
      </c>
      <c r="Q242" s="173"/>
      <c r="R242" s="174">
        <f>R243</f>
        <v>0</v>
      </c>
      <c r="S242" s="173"/>
      <c r="T242" s="175">
        <f>T243</f>
        <v>0</v>
      </c>
      <c r="U242" s="12"/>
      <c r="V242" s="12"/>
      <c r="W242" s="12"/>
      <c r="X242" s="12"/>
      <c r="Y242" s="12"/>
      <c r="Z242" s="12"/>
      <c r="AA242" s="12"/>
      <c r="AB242" s="12"/>
      <c r="AC242" s="12"/>
      <c r="AD242" s="12"/>
      <c r="AE242" s="12"/>
      <c r="AR242" s="168" t="s">
        <v>82</v>
      </c>
      <c r="AT242" s="176" t="s">
        <v>74</v>
      </c>
      <c r="AU242" s="176" t="s">
        <v>75</v>
      </c>
      <c r="AY242" s="168" t="s">
        <v>253</v>
      </c>
      <c r="BK242" s="177">
        <f>BK243</f>
        <v>0</v>
      </c>
    </row>
    <row r="243" s="2" customFormat="1" ht="37.8" customHeight="1">
      <c r="A243" s="38"/>
      <c r="B243" s="180"/>
      <c r="C243" s="181" t="s">
        <v>718</v>
      </c>
      <c r="D243" s="181" t="s">
        <v>258</v>
      </c>
      <c r="E243" s="182" t="s">
        <v>1777</v>
      </c>
      <c r="F243" s="183" t="s">
        <v>1778</v>
      </c>
      <c r="G243" s="184" t="s">
        <v>1779</v>
      </c>
      <c r="H243" s="185">
        <v>32</v>
      </c>
      <c r="I243" s="186"/>
      <c r="J243" s="187">
        <f>ROUND(I243*H243,2)</f>
        <v>0</v>
      </c>
      <c r="K243" s="183" t="s">
        <v>1361</v>
      </c>
      <c r="L243" s="39"/>
      <c r="M243" s="243" t="s">
        <v>1</v>
      </c>
      <c r="N243" s="244" t="s">
        <v>40</v>
      </c>
      <c r="O243" s="245"/>
      <c r="P243" s="246">
        <f>O243*H243</f>
        <v>0</v>
      </c>
      <c r="Q243" s="246">
        <v>0</v>
      </c>
      <c r="R243" s="246">
        <f>Q243*H243</f>
        <v>0</v>
      </c>
      <c r="S243" s="246">
        <v>0</v>
      </c>
      <c r="T243" s="247">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950</v>
      </c>
    </row>
    <row r="244" s="2" customFormat="1" ht="6.96" customHeight="1">
      <c r="A244" s="38"/>
      <c r="B244" s="60"/>
      <c r="C244" s="61"/>
      <c r="D244" s="61"/>
      <c r="E244" s="61"/>
      <c r="F244" s="61"/>
      <c r="G244" s="61"/>
      <c r="H244" s="61"/>
      <c r="I244" s="61"/>
      <c r="J244" s="61"/>
      <c r="K244" s="61"/>
      <c r="L244" s="39"/>
      <c r="M244" s="38"/>
      <c r="O244" s="38"/>
      <c r="P244" s="38"/>
      <c r="Q244" s="38"/>
      <c r="R244" s="38"/>
      <c r="S244" s="38"/>
      <c r="T244" s="38"/>
      <c r="U244" s="38"/>
      <c r="V244" s="38"/>
      <c r="W244" s="38"/>
      <c r="X244" s="38"/>
      <c r="Y244" s="38"/>
      <c r="Z244" s="38"/>
      <c r="AA244" s="38"/>
      <c r="AB244" s="38"/>
      <c r="AC244" s="38"/>
      <c r="AD244" s="38"/>
      <c r="AE244" s="38"/>
    </row>
  </sheetData>
  <autoFilter ref="C127:K243"/>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ROUND((SUM(BE126:BE192)),  2)</f>
        <v>0</v>
      </c>
      <c r="G37" s="38"/>
      <c r="H37" s="38"/>
      <c r="I37" s="137">
        <v>0.20999999999999999</v>
      </c>
      <c r="J37" s="136">
        <f>ROUND(((SUM(BE126:BE192))*I37),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ROUND((SUM(BF126:BF192)),  2)</f>
        <v>0</v>
      </c>
      <c r="G38" s="38"/>
      <c r="H38" s="38"/>
      <c r="I38" s="137">
        <v>0.14999999999999999</v>
      </c>
      <c r="J38" s="136">
        <f>ROUND(((SUM(BF126:BF192))*I38),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ROUND((SUM(BG126:BG192)),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ROUND((SUM(BH126:BH192)),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ROUND((SUM(BI126:BI192)),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1789</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1355</v>
      </c>
      <c r="E102" s="151"/>
      <c r="F102" s="151"/>
      <c r="G102" s="151"/>
      <c r="H102" s="151"/>
      <c r="I102" s="151"/>
      <c r="J102" s="152">
        <f>J191</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238</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FNOL Novostavba Pavilonu B</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209</v>
      </c>
      <c r="L113" s="22"/>
    </row>
    <row r="114" s="1" customFormat="1" ht="16.5" customHeight="1">
      <c r="B114" s="22"/>
      <c r="E114" s="130" t="s">
        <v>210</v>
      </c>
      <c r="F114" s="1"/>
      <c r="G114" s="1"/>
      <c r="H114" s="1"/>
      <c r="L114" s="22"/>
    </row>
    <row r="115" s="1" customFormat="1" ht="12" customHeight="1">
      <c r="B115" s="22"/>
      <c r="C115" s="32" t="s">
        <v>211</v>
      </c>
      <c r="L115" s="22"/>
    </row>
    <row r="116" s="2" customFormat="1" ht="16.5" customHeight="1">
      <c r="A116" s="38"/>
      <c r="B116" s="39"/>
      <c r="C116" s="38"/>
      <c r="D116" s="38"/>
      <c r="E116" s="131" t="s">
        <v>4005</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213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D.1.4b - Vytápění</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 xml:space="preserve"> </v>
      </c>
      <c r="G120" s="38"/>
      <c r="H120" s="38"/>
      <c r="I120" s="32" t="s">
        <v>22</v>
      </c>
      <c r="J120" s="69" t="str">
        <f>IF(J16="","",J16)</f>
        <v>8. 4. 2023</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Fakultní nemocnice Olomouc</v>
      </c>
      <c r="G122" s="38"/>
      <c r="H122" s="38"/>
      <c r="I122" s="32" t="s">
        <v>30</v>
      </c>
      <c r="J122" s="36" t="str">
        <f>E25</f>
        <v>LTProjekt, EP Rožnov</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28</v>
      </c>
      <c r="D123" s="38"/>
      <c r="E123" s="38"/>
      <c r="F123" s="27" t="str">
        <f>IF(E22="","",E22)</f>
        <v>Vyplň údaj</v>
      </c>
      <c r="G123" s="38"/>
      <c r="H123" s="38"/>
      <c r="I123" s="32" t="s">
        <v>33</v>
      </c>
      <c r="J123" s="36" t="str">
        <f>E28</f>
        <v xml:space="preserve"> </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239</v>
      </c>
      <c r="D125" s="160" t="s">
        <v>60</v>
      </c>
      <c r="E125" s="160" t="s">
        <v>56</v>
      </c>
      <c r="F125" s="160" t="s">
        <v>57</v>
      </c>
      <c r="G125" s="160" t="s">
        <v>240</v>
      </c>
      <c r="H125" s="160" t="s">
        <v>241</v>
      </c>
      <c r="I125" s="160" t="s">
        <v>242</v>
      </c>
      <c r="J125" s="160" t="s">
        <v>218</v>
      </c>
      <c r="K125" s="161" t="s">
        <v>243</v>
      </c>
      <c r="L125" s="162"/>
      <c r="M125" s="86" t="s">
        <v>1</v>
      </c>
      <c r="N125" s="87" t="s">
        <v>39</v>
      </c>
      <c r="O125" s="87" t="s">
        <v>244</v>
      </c>
      <c r="P125" s="87" t="s">
        <v>245</v>
      </c>
      <c r="Q125" s="87" t="s">
        <v>246</v>
      </c>
      <c r="R125" s="87" t="s">
        <v>247</v>
      </c>
      <c r="S125" s="87" t="s">
        <v>248</v>
      </c>
      <c r="T125" s="88" t="s">
        <v>249</v>
      </c>
      <c r="U125" s="157"/>
      <c r="V125" s="157"/>
      <c r="W125" s="157"/>
      <c r="X125" s="157"/>
      <c r="Y125" s="157"/>
      <c r="Z125" s="157"/>
      <c r="AA125" s="157"/>
      <c r="AB125" s="157"/>
      <c r="AC125" s="157"/>
      <c r="AD125" s="157"/>
      <c r="AE125" s="157"/>
    </row>
    <row r="126" s="2" customFormat="1" ht="22.8" customHeight="1">
      <c r="A126" s="38"/>
      <c r="B126" s="39"/>
      <c r="C126" s="93" t="s">
        <v>250</v>
      </c>
      <c r="D126" s="38"/>
      <c r="E126" s="38"/>
      <c r="F126" s="38"/>
      <c r="G126" s="38"/>
      <c r="H126" s="38"/>
      <c r="I126" s="38"/>
      <c r="J126" s="163">
        <f>BK126</f>
        <v>0</v>
      </c>
      <c r="K126" s="38"/>
      <c r="L126" s="39"/>
      <c r="M126" s="89"/>
      <c r="N126" s="73"/>
      <c r="O126" s="90"/>
      <c r="P126" s="164">
        <f>P127+P191</f>
        <v>0</v>
      </c>
      <c r="Q126" s="90"/>
      <c r="R126" s="164">
        <f>R127+R191</f>
        <v>0</v>
      </c>
      <c r="S126" s="90"/>
      <c r="T126" s="165">
        <f>T127+T191</f>
        <v>0</v>
      </c>
      <c r="U126" s="38"/>
      <c r="V126" s="38"/>
      <c r="W126" s="38"/>
      <c r="X126" s="38"/>
      <c r="Y126" s="38"/>
      <c r="Z126" s="38"/>
      <c r="AA126" s="38"/>
      <c r="AB126" s="38"/>
      <c r="AC126" s="38"/>
      <c r="AD126" s="38"/>
      <c r="AE126" s="38"/>
      <c r="AT126" s="19" t="s">
        <v>74</v>
      </c>
      <c r="AU126" s="19" t="s">
        <v>220</v>
      </c>
      <c r="BK126" s="166">
        <f>BK127+BK191</f>
        <v>0</v>
      </c>
    </row>
    <row r="127" s="12" customFormat="1" ht="25.92" customHeight="1">
      <c r="A127" s="12"/>
      <c r="B127" s="167"/>
      <c r="C127" s="12"/>
      <c r="D127" s="168" t="s">
        <v>74</v>
      </c>
      <c r="E127" s="169" t="s">
        <v>1892</v>
      </c>
      <c r="F127" s="169" t="s">
        <v>1893</v>
      </c>
      <c r="G127" s="12"/>
      <c r="H127" s="12"/>
      <c r="I127" s="170"/>
      <c r="J127" s="171">
        <f>BK127</f>
        <v>0</v>
      </c>
      <c r="K127" s="12"/>
      <c r="L127" s="167"/>
      <c r="M127" s="172"/>
      <c r="N127" s="173"/>
      <c r="O127" s="173"/>
      <c r="P127" s="174">
        <f>SUM(P128:P190)</f>
        <v>0</v>
      </c>
      <c r="Q127" s="173"/>
      <c r="R127" s="174">
        <f>SUM(R128:R190)</f>
        <v>0</v>
      </c>
      <c r="S127" s="173"/>
      <c r="T127" s="175">
        <f>SUM(T128:T190)</f>
        <v>0</v>
      </c>
      <c r="U127" s="12"/>
      <c r="V127" s="12"/>
      <c r="W127" s="12"/>
      <c r="X127" s="12"/>
      <c r="Y127" s="12"/>
      <c r="Z127" s="12"/>
      <c r="AA127" s="12"/>
      <c r="AB127" s="12"/>
      <c r="AC127" s="12"/>
      <c r="AD127" s="12"/>
      <c r="AE127" s="12"/>
      <c r="AR127" s="168" t="s">
        <v>82</v>
      </c>
      <c r="AT127" s="176" t="s">
        <v>74</v>
      </c>
      <c r="AU127" s="176" t="s">
        <v>75</v>
      </c>
      <c r="AY127" s="168" t="s">
        <v>253</v>
      </c>
      <c r="BK127" s="177">
        <f>SUM(BK128:BK190)</f>
        <v>0</v>
      </c>
    </row>
    <row r="128" s="2" customFormat="1" ht="24.15" customHeight="1">
      <c r="A128" s="38"/>
      <c r="B128" s="180"/>
      <c r="C128" s="181" t="s">
        <v>82</v>
      </c>
      <c r="D128" s="181" t="s">
        <v>258</v>
      </c>
      <c r="E128" s="182" t="s">
        <v>1792</v>
      </c>
      <c r="F128" s="183" t="s">
        <v>1793</v>
      </c>
      <c r="G128" s="184" t="s">
        <v>279</v>
      </c>
      <c r="H128" s="185">
        <v>32</v>
      </c>
      <c r="I128" s="186"/>
      <c r="J128" s="187">
        <f>ROUND(I128*H128,2)</f>
        <v>0</v>
      </c>
      <c r="K128" s="183" t="s">
        <v>1377</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85</v>
      </c>
    </row>
    <row r="129" s="2" customFormat="1">
      <c r="A129" s="38"/>
      <c r="B129" s="39"/>
      <c r="C129" s="38"/>
      <c r="D129" s="195" t="s">
        <v>1362</v>
      </c>
      <c r="E129" s="38"/>
      <c r="F129" s="239" t="s">
        <v>1794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85</v>
      </c>
      <c r="D130" s="181" t="s">
        <v>258</v>
      </c>
      <c r="E130" s="182" t="s">
        <v>1894</v>
      </c>
      <c r="F130" s="183" t="s">
        <v>1895</v>
      </c>
      <c r="G130" s="184" t="s">
        <v>513</v>
      </c>
      <c r="H130" s="185">
        <v>6</v>
      </c>
      <c r="I130" s="186"/>
      <c r="J130" s="187">
        <f>ROUND(I130*H130,2)</f>
        <v>0</v>
      </c>
      <c r="K130" s="183" t="s">
        <v>1377</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109</v>
      </c>
    </row>
    <row r="131" s="2" customFormat="1">
      <c r="A131" s="38"/>
      <c r="B131" s="39"/>
      <c r="C131" s="38"/>
      <c r="D131" s="195" t="s">
        <v>1362</v>
      </c>
      <c r="E131" s="38"/>
      <c r="F131" s="239" t="s">
        <v>4297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33" customHeight="1">
      <c r="A132" s="38"/>
      <c r="B132" s="180"/>
      <c r="C132" s="181" t="s">
        <v>93</v>
      </c>
      <c r="D132" s="181" t="s">
        <v>258</v>
      </c>
      <c r="E132" s="182" t="s">
        <v>1897</v>
      </c>
      <c r="F132" s="183" t="s">
        <v>1898</v>
      </c>
      <c r="G132" s="184" t="s">
        <v>316</v>
      </c>
      <c r="H132" s="185">
        <v>10</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254</v>
      </c>
    </row>
    <row r="133" s="2" customFormat="1">
      <c r="A133" s="38"/>
      <c r="B133" s="39"/>
      <c r="C133" s="38"/>
      <c r="D133" s="195" t="s">
        <v>1362</v>
      </c>
      <c r="E133" s="38"/>
      <c r="F133" s="239" t="s">
        <v>4298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109</v>
      </c>
      <c r="D134" s="181" t="s">
        <v>258</v>
      </c>
      <c r="E134" s="182" t="s">
        <v>1576</v>
      </c>
      <c r="F134" s="183" t="s">
        <v>1577</v>
      </c>
      <c r="G134" s="184" t="s">
        <v>316</v>
      </c>
      <c r="H134" s="185">
        <v>149</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305</v>
      </c>
    </row>
    <row r="135" s="2" customFormat="1">
      <c r="A135" s="38"/>
      <c r="B135" s="39"/>
      <c r="C135" s="38"/>
      <c r="D135" s="195" t="s">
        <v>1362</v>
      </c>
      <c r="E135" s="38"/>
      <c r="F135" s="239" t="s">
        <v>4299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283</v>
      </c>
      <c r="D136" s="181" t="s">
        <v>258</v>
      </c>
      <c r="E136" s="182" t="s">
        <v>1796</v>
      </c>
      <c r="F136" s="183" t="s">
        <v>1797</v>
      </c>
      <c r="G136" s="184" t="s">
        <v>668</v>
      </c>
      <c r="H136" s="185">
        <v>10</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c r="A137" s="38"/>
      <c r="B137" s="39"/>
      <c r="C137" s="38"/>
      <c r="D137" s="195" t="s">
        <v>1362</v>
      </c>
      <c r="E137" s="38"/>
      <c r="F137" s="239" t="s">
        <v>1794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254</v>
      </c>
      <c r="D138" s="181" t="s">
        <v>258</v>
      </c>
      <c r="E138" s="182" t="s">
        <v>1907</v>
      </c>
      <c r="F138" s="183" t="s">
        <v>1908</v>
      </c>
      <c r="G138" s="184" t="s">
        <v>316</v>
      </c>
      <c r="H138" s="185">
        <v>159</v>
      </c>
      <c r="I138" s="186"/>
      <c r="J138" s="187">
        <f>ROUND(I138*H138,2)</f>
        <v>0</v>
      </c>
      <c r="K138" s="183" t="s">
        <v>1377</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324</v>
      </c>
    </row>
    <row r="139" s="2" customFormat="1">
      <c r="A139" s="38"/>
      <c r="B139" s="39"/>
      <c r="C139" s="38"/>
      <c r="D139" s="195" t="s">
        <v>1362</v>
      </c>
      <c r="E139" s="38"/>
      <c r="F139" s="239" t="s">
        <v>4300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297</v>
      </c>
      <c r="D140" s="181" t="s">
        <v>258</v>
      </c>
      <c r="E140" s="182" t="s">
        <v>1819</v>
      </c>
      <c r="F140" s="183" t="s">
        <v>1820</v>
      </c>
      <c r="G140" s="184" t="s">
        <v>513</v>
      </c>
      <c r="H140" s="185">
        <v>2</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342</v>
      </c>
    </row>
    <row r="141" s="2" customFormat="1">
      <c r="A141" s="38"/>
      <c r="B141" s="39"/>
      <c r="C141" s="38"/>
      <c r="D141" s="195" t="s">
        <v>1362</v>
      </c>
      <c r="E141" s="38"/>
      <c r="F141" s="239" t="s">
        <v>4301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305</v>
      </c>
      <c r="D142" s="181" t="s">
        <v>258</v>
      </c>
      <c r="E142" s="182" t="s">
        <v>1836</v>
      </c>
      <c r="F142" s="183" t="s">
        <v>1837</v>
      </c>
      <c r="G142" s="184" t="s">
        <v>513</v>
      </c>
      <c r="H142" s="185">
        <v>10</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335</v>
      </c>
    </row>
    <row r="143" s="2" customFormat="1">
      <c r="A143" s="38"/>
      <c r="B143" s="39"/>
      <c r="C143" s="38"/>
      <c r="D143" s="195" t="s">
        <v>1362</v>
      </c>
      <c r="E143" s="38"/>
      <c r="F143" s="239" t="s">
        <v>4302</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303</v>
      </c>
      <c r="D144" s="181" t="s">
        <v>258</v>
      </c>
      <c r="E144" s="182" t="s">
        <v>1911</v>
      </c>
      <c r="F144" s="183" t="s">
        <v>1912</v>
      </c>
      <c r="G144" s="184" t="s">
        <v>513</v>
      </c>
      <c r="H144" s="185">
        <v>1</v>
      </c>
      <c r="I144" s="186"/>
      <c r="J144" s="187">
        <f>ROUND(I144*H144,2)</f>
        <v>0</v>
      </c>
      <c r="K144" s="183" t="s">
        <v>1377</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437</v>
      </c>
    </row>
    <row r="145" s="2" customFormat="1">
      <c r="A145" s="38"/>
      <c r="B145" s="39"/>
      <c r="C145" s="38"/>
      <c r="D145" s="195" t="s">
        <v>1362</v>
      </c>
      <c r="E145" s="38"/>
      <c r="F145" s="239" t="s">
        <v>4303</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313</v>
      </c>
      <c r="D146" s="181" t="s">
        <v>258</v>
      </c>
      <c r="E146" s="182" t="s">
        <v>1914</v>
      </c>
      <c r="F146" s="183" t="s">
        <v>1915</v>
      </c>
      <c r="G146" s="184" t="s">
        <v>513</v>
      </c>
      <c r="H146" s="185">
        <v>6</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446</v>
      </c>
    </row>
    <row r="147" s="2" customFormat="1">
      <c r="A147" s="38"/>
      <c r="B147" s="39"/>
      <c r="C147" s="38"/>
      <c r="D147" s="195" t="s">
        <v>1362</v>
      </c>
      <c r="E147" s="38"/>
      <c r="F147" s="239" t="s">
        <v>4304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320</v>
      </c>
      <c r="D148" s="181" t="s">
        <v>258</v>
      </c>
      <c r="E148" s="182" t="s">
        <v>1917</v>
      </c>
      <c r="F148" s="183" t="s">
        <v>1918</v>
      </c>
      <c r="G148" s="184" t="s">
        <v>513</v>
      </c>
      <c r="H148" s="185">
        <v>1</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458</v>
      </c>
    </row>
    <row r="149" s="2" customFormat="1">
      <c r="A149" s="38"/>
      <c r="B149" s="39"/>
      <c r="C149" s="38"/>
      <c r="D149" s="195" t="s">
        <v>1362</v>
      </c>
      <c r="E149" s="38"/>
      <c r="F149" s="239" t="s">
        <v>4305</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324</v>
      </c>
      <c r="D150" s="181" t="s">
        <v>258</v>
      </c>
      <c r="E150" s="182" t="s">
        <v>1920</v>
      </c>
      <c r="F150" s="183" t="s">
        <v>1921</v>
      </c>
      <c r="G150" s="184" t="s">
        <v>513</v>
      </c>
      <c r="H150" s="185">
        <v>2</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472</v>
      </c>
    </row>
    <row r="151" s="2" customFormat="1">
      <c r="A151" s="38"/>
      <c r="B151" s="39"/>
      <c r="C151" s="38"/>
      <c r="D151" s="195" t="s">
        <v>1362</v>
      </c>
      <c r="E151" s="38"/>
      <c r="F151" s="239" t="s">
        <v>4306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332</v>
      </c>
      <c r="D152" s="181" t="s">
        <v>258</v>
      </c>
      <c r="E152" s="182" t="s">
        <v>1923</v>
      </c>
      <c r="F152" s="183" t="s">
        <v>1924</v>
      </c>
      <c r="G152" s="184" t="s">
        <v>513</v>
      </c>
      <c r="H152" s="185">
        <v>4</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486</v>
      </c>
    </row>
    <row r="153" s="2" customFormat="1">
      <c r="A153" s="38"/>
      <c r="B153" s="39"/>
      <c r="C153" s="38"/>
      <c r="D153" s="195" t="s">
        <v>1362</v>
      </c>
      <c r="E153" s="38"/>
      <c r="F153" s="239" t="s">
        <v>4307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7.8" customHeight="1">
      <c r="A154" s="38"/>
      <c r="B154" s="180"/>
      <c r="C154" s="181" t="s">
        <v>342</v>
      </c>
      <c r="D154" s="181" t="s">
        <v>258</v>
      </c>
      <c r="E154" s="182" t="s">
        <v>4308</v>
      </c>
      <c r="F154" s="183" t="s">
        <v>4309</v>
      </c>
      <c r="G154" s="184" t="s">
        <v>1374</v>
      </c>
      <c r="H154" s="185">
        <v>4</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504</v>
      </c>
    </row>
    <row r="155" s="2" customFormat="1">
      <c r="A155" s="38"/>
      <c r="B155" s="39"/>
      <c r="C155" s="38"/>
      <c r="D155" s="195" t="s">
        <v>1362</v>
      </c>
      <c r="E155" s="38"/>
      <c r="F155" s="239" t="s">
        <v>4301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8</v>
      </c>
      <c r="D156" s="181" t="s">
        <v>258</v>
      </c>
      <c r="E156" s="182" t="s">
        <v>1929</v>
      </c>
      <c r="F156" s="183" t="s">
        <v>1930</v>
      </c>
      <c r="G156" s="184" t="s">
        <v>316</v>
      </c>
      <c r="H156" s="185">
        <v>62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c r="A157" s="38"/>
      <c r="B157" s="39"/>
      <c r="C157" s="38"/>
      <c r="D157" s="195" t="s">
        <v>1362</v>
      </c>
      <c r="E157" s="38"/>
      <c r="F157" s="239" t="s">
        <v>4310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1.75" customHeight="1">
      <c r="A158" s="38"/>
      <c r="B158" s="180"/>
      <c r="C158" s="181" t="s">
        <v>335</v>
      </c>
      <c r="D158" s="181" t="s">
        <v>258</v>
      </c>
      <c r="E158" s="182" t="s">
        <v>1932</v>
      </c>
      <c r="F158" s="183" t="s">
        <v>1933</v>
      </c>
      <c r="G158" s="184" t="s">
        <v>316</v>
      </c>
      <c r="H158" s="185">
        <v>16</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349</v>
      </c>
    </row>
    <row r="159" s="2" customFormat="1">
      <c r="A159" s="38"/>
      <c r="B159" s="39"/>
      <c r="C159" s="38"/>
      <c r="D159" s="195" t="s">
        <v>1362</v>
      </c>
      <c r="E159" s="38"/>
      <c r="F159" s="239" t="s">
        <v>4310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357</v>
      </c>
      <c r="D160" s="181" t="s">
        <v>258</v>
      </c>
      <c r="E160" s="182" t="s">
        <v>1934</v>
      </c>
      <c r="F160" s="183" t="s">
        <v>1935</v>
      </c>
      <c r="G160" s="184" t="s">
        <v>316</v>
      </c>
      <c r="H160" s="185">
        <v>16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548</v>
      </c>
    </row>
    <row r="161" s="2" customFormat="1">
      <c r="A161" s="38"/>
      <c r="B161" s="39"/>
      <c r="C161" s="38"/>
      <c r="D161" s="195" t="s">
        <v>1362</v>
      </c>
      <c r="E161" s="38"/>
      <c r="F161" s="239" t="s">
        <v>4310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437</v>
      </c>
      <c r="D162" s="181" t="s">
        <v>258</v>
      </c>
      <c r="E162" s="182" t="s">
        <v>1936</v>
      </c>
      <c r="F162" s="183" t="s">
        <v>1937</v>
      </c>
      <c r="G162" s="184" t="s">
        <v>316</v>
      </c>
      <c r="H162" s="185">
        <v>65</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572</v>
      </c>
    </row>
    <row r="163" s="2" customFormat="1">
      <c r="A163" s="38"/>
      <c r="B163" s="39"/>
      <c r="C163" s="38"/>
      <c r="D163" s="195" t="s">
        <v>1362</v>
      </c>
      <c r="E163" s="38"/>
      <c r="F163" s="239" t="s">
        <v>4310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442</v>
      </c>
      <c r="D164" s="181" t="s">
        <v>258</v>
      </c>
      <c r="E164" s="182" t="s">
        <v>1938</v>
      </c>
      <c r="F164" s="183" t="s">
        <v>1867</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597</v>
      </c>
    </row>
    <row r="165" s="2" customFormat="1">
      <c r="A165" s="38"/>
      <c r="B165" s="39"/>
      <c r="C165" s="38"/>
      <c r="D165" s="195" t="s">
        <v>1362</v>
      </c>
      <c r="E165" s="38"/>
      <c r="F165" s="239" t="s">
        <v>4311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446</v>
      </c>
      <c r="D166" s="181" t="s">
        <v>258</v>
      </c>
      <c r="E166" s="182" t="s">
        <v>1941</v>
      </c>
      <c r="F166" s="183" t="s">
        <v>1945</v>
      </c>
      <c r="G166" s="184" t="s">
        <v>1374</v>
      </c>
      <c r="H166" s="185">
        <v>4</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641</v>
      </c>
    </row>
    <row r="167" s="2" customFormat="1">
      <c r="A167" s="38"/>
      <c r="B167" s="39"/>
      <c r="C167" s="38"/>
      <c r="D167" s="195" t="s">
        <v>1362</v>
      </c>
      <c r="E167" s="38"/>
      <c r="F167" s="239" t="s">
        <v>4301</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33" customHeight="1">
      <c r="A168" s="38"/>
      <c r="B168" s="180"/>
      <c r="C168" s="181" t="s">
        <v>7</v>
      </c>
      <c r="D168" s="181" t="s">
        <v>258</v>
      </c>
      <c r="E168" s="182" t="s">
        <v>1946</v>
      </c>
      <c r="F168" s="183" t="s">
        <v>1947</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655</v>
      </c>
    </row>
    <row r="169" s="2" customFormat="1">
      <c r="A169" s="38"/>
      <c r="B169" s="39"/>
      <c r="C169" s="38"/>
      <c r="D169" s="195" t="s">
        <v>1362</v>
      </c>
      <c r="E169" s="38"/>
      <c r="F169" s="239" t="s">
        <v>4312</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458</v>
      </c>
      <c r="D170" s="181" t="s">
        <v>258</v>
      </c>
      <c r="E170" s="182" t="s">
        <v>1949</v>
      </c>
      <c r="F170" s="183" t="s">
        <v>1950</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665</v>
      </c>
    </row>
    <row r="171" s="2" customFormat="1">
      <c r="A171" s="38"/>
      <c r="B171" s="39"/>
      <c r="C171" s="38"/>
      <c r="D171" s="195" t="s">
        <v>1362</v>
      </c>
      <c r="E171" s="38"/>
      <c r="F171" s="239" t="s">
        <v>4313</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464</v>
      </c>
      <c r="D172" s="181" t="s">
        <v>258</v>
      </c>
      <c r="E172" s="182" t="s">
        <v>1952</v>
      </c>
      <c r="F172" s="183" t="s">
        <v>1953</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674</v>
      </c>
    </row>
    <row r="173" s="2" customFormat="1">
      <c r="A173" s="38"/>
      <c r="B173" s="39"/>
      <c r="C173" s="38"/>
      <c r="D173" s="195" t="s">
        <v>1362</v>
      </c>
      <c r="E173" s="38"/>
      <c r="F173" s="239" t="s">
        <v>4314</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472</v>
      </c>
      <c r="D174" s="181" t="s">
        <v>258</v>
      </c>
      <c r="E174" s="182" t="s">
        <v>4315</v>
      </c>
      <c r="F174" s="183" t="s">
        <v>1959</v>
      </c>
      <c r="G174" s="184" t="s">
        <v>1374</v>
      </c>
      <c r="H174" s="185">
        <v>7</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682</v>
      </c>
    </row>
    <row r="175" s="2" customFormat="1">
      <c r="A175" s="38"/>
      <c r="B175" s="39"/>
      <c r="C175" s="38"/>
      <c r="D175" s="195" t="s">
        <v>1362</v>
      </c>
      <c r="E175" s="38"/>
      <c r="F175" s="239" t="s">
        <v>4316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7.8" customHeight="1">
      <c r="A176" s="38"/>
      <c r="B176" s="180"/>
      <c r="C176" s="181" t="s">
        <v>480</v>
      </c>
      <c r="D176" s="181" t="s">
        <v>258</v>
      </c>
      <c r="E176" s="182" t="s">
        <v>1877</v>
      </c>
      <c r="F176" s="183" t="s">
        <v>1878</v>
      </c>
      <c r="G176" s="184" t="s">
        <v>870</v>
      </c>
      <c r="H176" s="185">
        <v>56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690</v>
      </c>
    </row>
    <row r="177" s="2" customFormat="1">
      <c r="A177" s="38"/>
      <c r="B177" s="39"/>
      <c r="C177" s="38"/>
      <c r="D177" s="195" t="s">
        <v>1362</v>
      </c>
      <c r="E177" s="38"/>
      <c r="F177" s="239" t="s">
        <v>1794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1879</v>
      </c>
      <c r="F178" s="183" t="s">
        <v>1880</v>
      </c>
      <c r="G178" s="184" t="s">
        <v>1461</v>
      </c>
      <c r="H178" s="185">
        <v>120</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698</v>
      </c>
    </row>
    <row r="179" s="2" customFormat="1">
      <c r="A179" s="38"/>
      <c r="B179" s="39"/>
      <c r="C179" s="38"/>
      <c r="D179" s="195" t="s">
        <v>1362</v>
      </c>
      <c r="E179" s="38"/>
      <c r="F179" s="239" t="s">
        <v>1960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218" t="s">
        <v>492</v>
      </c>
      <c r="D180" s="218" t="s">
        <v>346</v>
      </c>
      <c r="E180" s="219" t="s">
        <v>1882</v>
      </c>
      <c r="F180" s="220" t="s">
        <v>1883</v>
      </c>
      <c r="G180" s="221" t="s">
        <v>513</v>
      </c>
      <c r="H180" s="222">
        <v>3</v>
      </c>
      <c r="I180" s="223"/>
      <c r="J180" s="224">
        <f>ROUND(I180*H180,2)</f>
        <v>0</v>
      </c>
      <c r="K180" s="220" t="s">
        <v>1377</v>
      </c>
      <c r="L180" s="225"/>
      <c r="M180" s="226" t="s">
        <v>1</v>
      </c>
      <c r="N180" s="227"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305</v>
      </c>
      <c r="AT180" s="192" t="s">
        <v>346</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706</v>
      </c>
    </row>
    <row r="181" s="2" customFormat="1">
      <c r="A181" s="38"/>
      <c r="B181" s="39"/>
      <c r="C181" s="38"/>
      <c r="D181" s="195" t="s">
        <v>1362</v>
      </c>
      <c r="E181" s="38"/>
      <c r="F181" s="239" t="s">
        <v>1794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66.75" customHeight="1">
      <c r="A182" s="38"/>
      <c r="B182" s="180"/>
      <c r="C182" s="218" t="s">
        <v>504</v>
      </c>
      <c r="D182" s="218" t="s">
        <v>346</v>
      </c>
      <c r="E182" s="219" t="s">
        <v>1961</v>
      </c>
      <c r="F182" s="220" t="s">
        <v>1962</v>
      </c>
      <c r="G182" s="221" t="s">
        <v>316</v>
      </c>
      <c r="H182" s="222">
        <v>52</v>
      </c>
      <c r="I182" s="223"/>
      <c r="J182" s="224">
        <f>ROUND(I182*H182,2)</f>
        <v>0</v>
      </c>
      <c r="K182" s="220" t="s">
        <v>1377</v>
      </c>
      <c r="L182" s="225"/>
      <c r="M182" s="226" t="s">
        <v>1</v>
      </c>
      <c r="N182" s="227"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305</v>
      </c>
      <c r="AT182" s="192" t="s">
        <v>346</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714</v>
      </c>
    </row>
    <row r="183" s="2" customFormat="1">
      <c r="A183" s="38"/>
      <c r="B183" s="39"/>
      <c r="C183" s="38"/>
      <c r="D183" s="195" t="s">
        <v>1362</v>
      </c>
      <c r="E183" s="38"/>
      <c r="F183" s="239" t="s">
        <v>1794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66.75" customHeight="1">
      <c r="A184" s="38"/>
      <c r="B184" s="180"/>
      <c r="C184" s="218" t="s">
        <v>510</v>
      </c>
      <c r="D184" s="218" t="s">
        <v>346</v>
      </c>
      <c r="E184" s="219" t="s">
        <v>1963</v>
      </c>
      <c r="F184" s="220" t="s">
        <v>1964</v>
      </c>
      <c r="G184" s="221" t="s">
        <v>316</v>
      </c>
      <c r="H184" s="222">
        <v>16</v>
      </c>
      <c r="I184" s="223"/>
      <c r="J184" s="224">
        <f>ROUND(I184*H184,2)</f>
        <v>0</v>
      </c>
      <c r="K184" s="220" t="s">
        <v>1377</v>
      </c>
      <c r="L184" s="225"/>
      <c r="M184" s="226" t="s">
        <v>1</v>
      </c>
      <c r="N184" s="227"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305</v>
      </c>
      <c r="AT184" s="192" t="s">
        <v>346</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722</v>
      </c>
    </row>
    <row r="185" s="2" customFormat="1">
      <c r="A185" s="38"/>
      <c r="B185" s="39"/>
      <c r="C185" s="38"/>
      <c r="D185" s="195" t="s">
        <v>1362</v>
      </c>
      <c r="E185" s="38"/>
      <c r="F185" s="239" t="s">
        <v>4317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66.75" customHeight="1">
      <c r="A186" s="38"/>
      <c r="B186" s="180"/>
      <c r="C186" s="218" t="s">
        <v>515</v>
      </c>
      <c r="D186" s="218" t="s">
        <v>346</v>
      </c>
      <c r="E186" s="219" t="s">
        <v>1966</v>
      </c>
      <c r="F186" s="220" t="s">
        <v>1967</v>
      </c>
      <c r="G186" s="221" t="s">
        <v>316</v>
      </c>
      <c r="H186" s="222">
        <v>16</v>
      </c>
      <c r="I186" s="223"/>
      <c r="J186" s="224">
        <f>ROUND(I186*H186,2)</f>
        <v>0</v>
      </c>
      <c r="K186" s="220" t="s">
        <v>1377</v>
      </c>
      <c r="L186" s="225"/>
      <c r="M186" s="226" t="s">
        <v>1</v>
      </c>
      <c r="N186" s="227"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305</v>
      </c>
      <c r="AT186" s="192" t="s">
        <v>346</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730</v>
      </c>
    </row>
    <row r="187" s="2" customFormat="1">
      <c r="A187" s="38"/>
      <c r="B187" s="39"/>
      <c r="C187" s="38"/>
      <c r="D187" s="195" t="s">
        <v>1362</v>
      </c>
      <c r="E187" s="38"/>
      <c r="F187" s="239" t="s">
        <v>4318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66.75" customHeight="1">
      <c r="A188" s="38"/>
      <c r="B188" s="180"/>
      <c r="C188" s="218" t="s">
        <v>519</v>
      </c>
      <c r="D188" s="218" t="s">
        <v>346</v>
      </c>
      <c r="E188" s="219" t="s">
        <v>1884</v>
      </c>
      <c r="F188" s="220" t="s">
        <v>1885</v>
      </c>
      <c r="G188" s="221" t="s">
        <v>316</v>
      </c>
      <c r="H188" s="222">
        <v>65</v>
      </c>
      <c r="I188" s="223"/>
      <c r="J188" s="224">
        <f>ROUND(I188*H188,2)</f>
        <v>0</v>
      </c>
      <c r="K188" s="220" t="s">
        <v>1377</v>
      </c>
      <c r="L188" s="225"/>
      <c r="M188" s="226" t="s">
        <v>1</v>
      </c>
      <c r="N188" s="227"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305</v>
      </c>
      <c r="AT188" s="192" t="s">
        <v>346</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738</v>
      </c>
    </row>
    <row r="189" s="2" customFormat="1">
      <c r="A189" s="38"/>
      <c r="B189" s="39"/>
      <c r="C189" s="38"/>
      <c r="D189" s="195" t="s">
        <v>1362</v>
      </c>
      <c r="E189" s="38"/>
      <c r="F189" s="239" t="s">
        <v>4319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349</v>
      </c>
      <c r="D190" s="181" t="s">
        <v>258</v>
      </c>
      <c r="E190" s="182" t="s">
        <v>1889</v>
      </c>
      <c r="F190" s="183" t="s">
        <v>1890</v>
      </c>
      <c r="G190" s="184" t="s">
        <v>1891</v>
      </c>
      <c r="H190" s="248"/>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745</v>
      </c>
    </row>
    <row r="191" s="12" customFormat="1" ht="25.92" customHeight="1">
      <c r="A191" s="12"/>
      <c r="B191" s="167"/>
      <c r="C191" s="12"/>
      <c r="D191" s="168" t="s">
        <v>74</v>
      </c>
      <c r="E191" s="169" t="s">
        <v>1774</v>
      </c>
      <c r="F191" s="169" t="s">
        <v>1775</v>
      </c>
      <c r="G191" s="12"/>
      <c r="H191" s="12"/>
      <c r="I191" s="170"/>
      <c r="J191" s="171">
        <f>BK191</f>
        <v>0</v>
      </c>
      <c r="K191" s="12"/>
      <c r="L191" s="167"/>
      <c r="M191" s="172"/>
      <c r="N191" s="173"/>
      <c r="O191" s="173"/>
      <c r="P191" s="174">
        <f>P192</f>
        <v>0</v>
      </c>
      <c r="Q191" s="173"/>
      <c r="R191" s="174">
        <f>R192</f>
        <v>0</v>
      </c>
      <c r="S191" s="173"/>
      <c r="T191" s="175">
        <f>T192</f>
        <v>0</v>
      </c>
      <c r="U191" s="12"/>
      <c r="V191" s="12"/>
      <c r="W191" s="12"/>
      <c r="X191" s="12"/>
      <c r="Y191" s="12"/>
      <c r="Z191" s="12"/>
      <c r="AA191" s="12"/>
      <c r="AB191" s="12"/>
      <c r="AC191" s="12"/>
      <c r="AD191" s="12"/>
      <c r="AE191" s="12"/>
      <c r="AR191" s="168" t="s">
        <v>82</v>
      </c>
      <c r="AT191" s="176" t="s">
        <v>74</v>
      </c>
      <c r="AU191" s="176" t="s">
        <v>75</v>
      </c>
      <c r="AY191" s="168" t="s">
        <v>253</v>
      </c>
      <c r="BK191" s="177">
        <f>BK192</f>
        <v>0</v>
      </c>
    </row>
    <row r="192" s="2" customFormat="1" ht="37.8" customHeight="1">
      <c r="A192" s="38"/>
      <c r="B192" s="180"/>
      <c r="C192" s="181" t="s">
        <v>541</v>
      </c>
      <c r="D192" s="181" t="s">
        <v>258</v>
      </c>
      <c r="E192" s="182" t="s">
        <v>1972</v>
      </c>
      <c r="F192" s="183" t="s">
        <v>1973</v>
      </c>
      <c r="G192" s="184" t="s">
        <v>1779</v>
      </c>
      <c r="H192" s="185">
        <v>32</v>
      </c>
      <c r="I192" s="186"/>
      <c r="J192" s="187">
        <f>ROUND(I192*H192,2)</f>
        <v>0</v>
      </c>
      <c r="K192" s="183" t="s">
        <v>1361</v>
      </c>
      <c r="L192" s="39"/>
      <c r="M192" s="243" t="s">
        <v>1</v>
      </c>
      <c r="N192" s="244" t="s">
        <v>40</v>
      </c>
      <c r="O192" s="245"/>
      <c r="P192" s="246">
        <f>O192*H192</f>
        <v>0</v>
      </c>
      <c r="Q192" s="246">
        <v>0</v>
      </c>
      <c r="R192" s="246">
        <f>Q192*H192</f>
        <v>0</v>
      </c>
      <c r="S192" s="246">
        <v>0</v>
      </c>
      <c r="T192" s="247">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753</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5:K19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ROUND((SUM(BE131:BE403)),  2)</f>
        <v>0</v>
      </c>
      <c r="G37" s="38"/>
      <c r="H37" s="38"/>
      <c r="I37" s="137">
        <v>0.20999999999999999</v>
      </c>
      <c r="J37" s="136">
        <f>ROUND(((SUM(BE131:BE403))*I37),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ROUND((SUM(BF131:BF403)),  2)</f>
        <v>0</v>
      </c>
      <c r="G38" s="38"/>
      <c r="H38" s="38"/>
      <c r="I38" s="137">
        <v>0.14999999999999999</v>
      </c>
      <c r="J38" s="136">
        <f>ROUND(((SUM(BF131:BF403))*I38),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ROUND((SUM(BG131:BG403)),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ROUND((SUM(BH131:BH403)),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ROUND((SUM(BI131:BI403)),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4320</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4321</v>
      </c>
      <c r="E102" s="151"/>
      <c r="F102" s="151"/>
      <c r="G102" s="151"/>
      <c r="H102" s="151"/>
      <c r="I102" s="151"/>
      <c r="J102" s="152">
        <f>J135</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4322</v>
      </c>
      <c r="E103" s="151"/>
      <c r="F103" s="151"/>
      <c r="G103" s="151"/>
      <c r="H103" s="151"/>
      <c r="I103" s="151"/>
      <c r="J103" s="152">
        <f>J154</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4323</v>
      </c>
      <c r="E104" s="151"/>
      <c r="F104" s="151"/>
      <c r="G104" s="151"/>
      <c r="H104" s="151"/>
      <c r="I104" s="151"/>
      <c r="J104" s="152">
        <f>J159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4324</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4325</v>
      </c>
      <c r="E106" s="151"/>
      <c r="F106" s="151"/>
      <c r="G106" s="151"/>
      <c r="H106" s="151"/>
      <c r="I106" s="151"/>
      <c r="J106" s="152">
        <f>J259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4326</v>
      </c>
      <c r="E107" s="151"/>
      <c r="F107" s="151"/>
      <c r="G107" s="151"/>
      <c r="H107" s="151"/>
      <c r="I107" s="151"/>
      <c r="J107" s="152">
        <f>J385</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238</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FNOL Novostavba Pavilonu B</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209</v>
      </c>
      <c r="L118" s="22"/>
    </row>
    <row r="119" s="1" customFormat="1" ht="16.5" customHeight="1">
      <c r="B119" s="22"/>
      <c r="E119" s="130" t="s">
        <v>210</v>
      </c>
      <c r="F119" s="1"/>
      <c r="G119" s="1"/>
      <c r="H119" s="1"/>
      <c r="L119" s="22"/>
    </row>
    <row r="120" s="1" customFormat="1" ht="12" customHeight="1">
      <c r="B120" s="22"/>
      <c r="C120" s="32" t="s">
        <v>211</v>
      </c>
      <c r="L120" s="22"/>
    </row>
    <row r="121" s="2" customFormat="1" ht="16.5" customHeight="1">
      <c r="A121" s="38"/>
      <c r="B121" s="39"/>
      <c r="C121" s="38"/>
      <c r="D121" s="38"/>
      <c r="E121" s="131" t="s">
        <v>4005</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213</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D.1.4c - Silnoproudá elektrotechnika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 xml:space="preserve"> </v>
      </c>
      <c r="G125" s="38"/>
      <c r="H125" s="38"/>
      <c r="I125" s="32" t="s">
        <v>22</v>
      </c>
      <c r="J125" s="69" t="str">
        <f>IF(J16="","",J16)</f>
        <v>8. 4. 2023</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Fakultní nemocnice Olomouc</v>
      </c>
      <c r="G127" s="38"/>
      <c r="H127" s="38"/>
      <c r="I127" s="32" t="s">
        <v>30</v>
      </c>
      <c r="J127" s="36" t="str">
        <f>E25</f>
        <v>LTProjekt, EP Rožnov</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28</v>
      </c>
      <c r="D128" s="38"/>
      <c r="E128" s="38"/>
      <c r="F128" s="27" t="str">
        <f>IF(E22="","",E22)</f>
        <v>Vyplň údaj</v>
      </c>
      <c r="G128" s="38"/>
      <c r="H128" s="38"/>
      <c r="I128" s="32" t="s">
        <v>33</v>
      </c>
      <c r="J128" s="36" t="str">
        <f>E28</f>
        <v xml:space="preserve"> </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239</v>
      </c>
      <c r="D130" s="160" t="s">
        <v>60</v>
      </c>
      <c r="E130" s="160" t="s">
        <v>56</v>
      </c>
      <c r="F130" s="160" t="s">
        <v>57</v>
      </c>
      <c r="G130" s="160" t="s">
        <v>240</v>
      </c>
      <c r="H130" s="160" t="s">
        <v>241</v>
      </c>
      <c r="I130" s="160" t="s">
        <v>242</v>
      </c>
      <c r="J130" s="160" t="s">
        <v>218</v>
      </c>
      <c r="K130" s="161" t="s">
        <v>243</v>
      </c>
      <c r="L130" s="162"/>
      <c r="M130" s="86" t="s">
        <v>1</v>
      </c>
      <c r="N130" s="87" t="s">
        <v>39</v>
      </c>
      <c r="O130" s="87" t="s">
        <v>244</v>
      </c>
      <c r="P130" s="87" t="s">
        <v>245</v>
      </c>
      <c r="Q130" s="87" t="s">
        <v>246</v>
      </c>
      <c r="R130" s="87" t="s">
        <v>247</v>
      </c>
      <c r="S130" s="87" t="s">
        <v>248</v>
      </c>
      <c r="T130" s="88" t="s">
        <v>249</v>
      </c>
      <c r="U130" s="157"/>
      <c r="V130" s="157"/>
      <c r="W130" s="157"/>
      <c r="X130" s="157"/>
      <c r="Y130" s="157"/>
      <c r="Z130" s="157"/>
      <c r="AA130" s="157"/>
      <c r="AB130" s="157"/>
      <c r="AC130" s="157"/>
      <c r="AD130" s="157"/>
      <c r="AE130" s="157"/>
    </row>
    <row r="131" s="2" customFormat="1" ht="22.8" customHeight="1">
      <c r="A131" s="38"/>
      <c r="B131" s="39"/>
      <c r="C131" s="93" t="s">
        <v>250</v>
      </c>
      <c r="D131" s="38"/>
      <c r="E131" s="38"/>
      <c r="F131" s="38"/>
      <c r="G131" s="38"/>
      <c r="H131" s="38"/>
      <c r="I131" s="38"/>
      <c r="J131" s="163">
        <f>BK131</f>
        <v>0</v>
      </c>
      <c r="K131" s="38"/>
      <c r="L131" s="39"/>
      <c r="M131" s="89"/>
      <c r="N131" s="73"/>
      <c r="O131" s="90"/>
      <c r="P131" s="164">
        <f>P132+P135+P154+P159+P223+P259+P385</f>
        <v>0</v>
      </c>
      <c r="Q131" s="90"/>
      <c r="R131" s="164">
        <f>R132+R135+R154+R159+R223+R259+R385</f>
        <v>0</v>
      </c>
      <c r="S131" s="90"/>
      <c r="T131" s="165">
        <f>T132+T135+T154+T159+T223+T259+T385</f>
        <v>0</v>
      </c>
      <c r="U131" s="38"/>
      <c r="V131" s="38"/>
      <c r="W131" s="38"/>
      <c r="X131" s="38"/>
      <c r="Y131" s="38"/>
      <c r="Z131" s="38"/>
      <c r="AA131" s="38"/>
      <c r="AB131" s="38"/>
      <c r="AC131" s="38"/>
      <c r="AD131" s="38"/>
      <c r="AE131" s="38"/>
      <c r="AT131" s="19" t="s">
        <v>74</v>
      </c>
      <c r="AU131" s="19" t="s">
        <v>220</v>
      </c>
      <c r="BK131" s="166">
        <f>BK132+BK135+BK154+BK159+BK223+BK259+BK385</f>
        <v>0</v>
      </c>
    </row>
    <row r="132" s="12" customFormat="1" ht="25.92" customHeight="1">
      <c r="A132" s="12"/>
      <c r="B132" s="167"/>
      <c r="C132" s="12"/>
      <c r="D132" s="168" t="s">
        <v>74</v>
      </c>
      <c r="E132" s="169" t="s">
        <v>4327</v>
      </c>
      <c r="F132" s="169" t="s">
        <v>2435</v>
      </c>
      <c r="G132" s="12"/>
      <c r="H132" s="12"/>
      <c r="I132" s="170"/>
      <c r="J132" s="171">
        <f>BK132</f>
        <v>0</v>
      </c>
      <c r="K132" s="12"/>
      <c r="L132" s="167"/>
      <c r="M132" s="172"/>
      <c r="N132" s="173"/>
      <c r="O132" s="173"/>
      <c r="P132" s="174">
        <f>SUM(P133:P134)</f>
        <v>0</v>
      </c>
      <c r="Q132" s="173"/>
      <c r="R132" s="174">
        <f>SUM(R133:R134)</f>
        <v>0</v>
      </c>
      <c r="S132" s="173"/>
      <c r="T132" s="175">
        <f>SUM(T133:T134)</f>
        <v>0</v>
      </c>
      <c r="U132" s="12"/>
      <c r="V132" s="12"/>
      <c r="W132" s="12"/>
      <c r="X132" s="12"/>
      <c r="Y132" s="12"/>
      <c r="Z132" s="12"/>
      <c r="AA132" s="12"/>
      <c r="AB132" s="12"/>
      <c r="AC132" s="12"/>
      <c r="AD132" s="12"/>
      <c r="AE132" s="12"/>
      <c r="AR132" s="168" t="s">
        <v>82</v>
      </c>
      <c r="AT132" s="176" t="s">
        <v>74</v>
      </c>
      <c r="AU132" s="176" t="s">
        <v>75</v>
      </c>
      <c r="AY132" s="168" t="s">
        <v>253</v>
      </c>
      <c r="BK132" s="177">
        <f>SUM(BK133:BK134)</f>
        <v>0</v>
      </c>
    </row>
    <row r="133" s="2" customFormat="1" ht="55.5" customHeight="1">
      <c r="A133" s="38"/>
      <c r="B133" s="180"/>
      <c r="C133" s="181" t="s">
        <v>82</v>
      </c>
      <c r="D133" s="181" t="s">
        <v>258</v>
      </c>
      <c r="E133" s="182" t="s">
        <v>4328</v>
      </c>
      <c r="F133" s="183" t="s">
        <v>1991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85</v>
      </c>
    </row>
    <row r="134" s="2" customFormat="1">
      <c r="A134" s="38"/>
      <c r="B134" s="39"/>
      <c r="C134" s="38"/>
      <c r="D134" s="195" t="s">
        <v>1362</v>
      </c>
      <c r="E134" s="38"/>
      <c r="F134" s="239" t="s">
        <v>4329</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12" customFormat="1" ht="25.92" customHeight="1">
      <c r="A135" s="12"/>
      <c r="B135" s="167"/>
      <c r="C135" s="12"/>
      <c r="D135" s="168" t="s">
        <v>74</v>
      </c>
      <c r="E135" s="169" t="s">
        <v>4330</v>
      </c>
      <c r="F135" s="169" t="s">
        <v>2009</v>
      </c>
      <c r="G135" s="12"/>
      <c r="H135" s="12"/>
      <c r="I135" s="170"/>
      <c r="J135" s="171">
        <f>BK135</f>
        <v>0</v>
      </c>
      <c r="K135" s="12"/>
      <c r="L135" s="167"/>
      <c r="M135" s="172"/>
      <c r="N135" s="173"/>
      <c r="O135" s="173"/>
      <c r="P135" s="174">
        <f>SUM(P136:P153)</f>
        <v>0</v>
      </c>
      <c r="Q135" s="173"/>
      <c r="R135" s="174">
        <f>SUM(R136:R153)</f>
        <v>0</v>
      </c>
      <c r="S135" s="173"/>
      <c r="T135" s="175">
        <f>SUM(T136:T153)</f>
        <v>0</v>
      </c>
      <c r="U135" s="12"/>
      <c r="V135" s="12"/>
      <c r="W135" s="12"/>
      <c r="X135" s="12"/>
      <c r="Y135" s="12"/>
      <c r="Z135" s="12"/>
      <c r="AA135" s="12"/>
      <c r="AB135" s="12"/>
      <c r="AC135" s="12"/>
      <c r="AD135" s="12"/>
      <c r="AE135" s="12"/>
      <c r="AR135" s="168" t="s">
        <v>82</v>
      </c>
      <c r="AT135" s="176" t="s">
        <v>74</v>
      </c>
      <c r="AU135" s="176" t="s">
        <v>75</v>
      </c>
      <c r="AY135" s="168" t="s">
        <v>253</v>
      </c>
      <c r="BK135" s="177">
        <f>SUM(BK136:BK153)</f>
        <v>0</v>
      </c>
    </row>
    <row r="136" s="2" customFormat="1" ht="62.7" customHeight="1">
      <c r="A136" s="38"/>
      <c r="B136" s="180"/>
      <c r="C136" s="181" t="s">
        <v>85</v>
      </c>
      <c r="D136" s="181" t="s">
        <v>258</v>
      </c>
      <c r="E136" s="182" t="s">
        <v>4331</v>
      </c>
      <c r="F136" s="183" t="s">
        <v>2014</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109</v>
      </c>
    </row>
    <row r="137" s="2" customFormat="1">
      <c r="A137" s="38"/>
      <c r="B137" s="39"/>
      <c r="C137" s="38"/>
      <c r="D137" s="195" t="s">
        <v>1362</v>
      </c>
      <c r="E137" s="38"/>
      <c r="F137" s="239" t="s">
        <v>2012</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44.25" customHeight="1">
      <c r="A138" s="38"/>
      <c r="B138" s="180"/>
      <c r="C138" s="181" t="s">
        <v>93</v>
      </c>
      <c r="D138" s="181" t="s">
        <v>258</v>
      </c>
      <c r="E138" s="182" t="s">
        <v>4332</v>
      </c>
      <c r="F138" s="183" t="s">
        <v>4333</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254</v>
      </c>
    </row>
    <row r="139" s="2" customFormat="1">
      <c r="A139" s="38"/>
      <c r="B139" s="39"/>
      <c r="C139" s="38"/>
      <c r="D139" s="195" t="s">
        <v>1362</v>
      </c>
      <c r="E139" s="38"/>
      <c r="F139" s="239" t="s">
        <v>2017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33" customHeight="1">
      <c r="A140" s="38"/>
      <c r="B140" s="180"/>
      <c r="C140" s="181" t="s">
        <v>109</v>
      </c>
      <c r="D140" s="181" t="s">
        <v>258</v>
      </c>
      <c r="E140" s="182" t="s">
        <v>4334</v>
      </c>
      <c r="F140" s="183" t="s">
        <v>2016</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305</v>
      </c>
    </row>
    <row r="141" s="2" customFormat="1">
      <c r="A141" s="38"/>
      <c r="B141" s="39"/>
      <c r="C141" s="38"/>
      <c r="D141" s="195" t="s">
        <v>1362</v>
      </c>
      <c r="E141" s="38"/>
      <c r="F141" s="239" t="s">
        <v>2017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55.5" customHeight="1">
      <c r="A142" s="38"/>
      <c r="B142" s="180"/>
      <c r="C142" s="181" t="s">
        <v>283</v>
      </c>
      <c r="D142" s="181" t="s">
        <v>258</v>
      </c>
      <c r="E142" s="182" t="s">
        <v>4335</v>
      </c>
      <c r="F142" s="183" t="s">
        <v>2022</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313</v>
      </c>
    </row>
    <row r="143" s="2" customFormat="1">
      <c r="A143" s="38"/>
      <c r="B143" s="39"/>
      <c r="C143" s="38"/>
      <c r="D143" s="195" t="s">
        <v>1362</v>
      </c>
      <c r="E143" s="38"/>
      <c r="F143" s="239" t="s">
        <v>2017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44.25" customHeight="1">
      <c r="A144" s="38"/>
      <c r="B144" s="180"/>
      <c r="C144" s="181" t="s">
        <v>254</v>
      </c>
      <c r="D144" s="181" t="s">
        <v>258</v>
      </c>
      <c r="E144" s="182" t="s">
        <v>4336</v>
      </c>
      <c r="F144" s="183" t="s">
        <v>2024</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324</v>
      </c>
    </row>
    <row r="145" s="2" customFormat="1">
      <c r="A145" s="38"/>
      <c r="B145" s="39"/>
      <c r="C145" s="38"/>
      <c r="D145" s="195" t="s">
        <v>1362</v>
      </c>
      <c r="E145" s="38"/>
      <c r="F145" s="239" t="s">
        <v>2017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49.05" customHeight="1">
      <c r="A146" s="38"/>
      <c r="B146" s="180"/>
      <c r="C146" s="181" t="s">
        <v>297</v>
      </c>
      <c r="D146" s="181" t="s">
        <v>258</v>
      </c>
      <c r="E146" s="182" t="s">
        <v>4337</v>
      </c>
      <c r="F146" s="183" t="s">
        <v>2026</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2017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44.25" customHeight="1">
      <c r="A148" s="38"/>
      <c r="B148" s="180"/>
      <c r="C148" s="181" t="s">
        <v>305</v>
      </c>
      <c r="D148" s="181" t="s">
        <v>258</v>
      </c>
      <c r="E148" s="182" t="s">
        <v>4338</v>
      </c>
      <c r="F148" s="183" t="s">
        <v>2028</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2017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55.5" customHeight="1">
      <c r="A150" s="38"/>
      <c r="B150" s="180"/>
      <c r="C150" s="181" t="s">
        <v>303</v>
      </c>
      <c r="D150" s="181" t="s">
        <v>258</v>
      </c>
      <c r="E150" s="182" t="s">
        <v>4339</v>
      </c>
      <c r="F150" s="183" t="s">
        <v>2030</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2017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313</v>
      </c>
      <c r="D152" s="181" t="s">
        <v>258</v>
      </c>
      <c r="E152" s="182" t="s">
        <v>4340</v>
      </c>
      <c r="F152" s="183" t="s">
        <v>2034</v>
      </c>
      <c r="G152" s="184" t="s">
        <v>1374</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2017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12" customFormat="1" ht="25.92" customHeight="1">
      <c r="A154" s="12"/>
      <c r="B154" s="167"/>
      <c r="C154" s="12"/>
      <c r="D154" s="168" t="s">
        <v>74</v>
      </c>
      <c r="E154" s="169" t="s">
        <v>4341</v>
      </c>
      <c r="F154" s="169" t="s">
        <v>2036</v>
      </c>
      <c r="G154" s="12"/>
      <c r="H154" s="12"/>
      <c r="I154" s="170"/>
      <c r="J154" s="171">
        <f>BK154</f>
        <v>0</v>
      </c>
      <c r="K154" s="12"/>
      <c r="L154" s="167"/>
      <c r="M154" s="172"/>
      <c r="N154" s="173"/>
      <c r="O154" s="173"/>
      <c r="P154" s="174">
        <f>SUM(P155:P158)</f>
        <v>0</v>
      </c>
      <c r="Q154" s="173"/>
      <c r="R154" s="174">
        <f>SUM(R155:R158)</f>
        <v>0</v>
      </c>
      <c r="S154" s="173"/>
      <c r="T154" s="175">
        <f>SUM(T155:T158)</f>
        <v>0</v>
      </c>
      <c r="U154" s="12"/>
      <c r="V154" s="12"/>
      <c r="W154" s="12"/>
      <c r="X154" s="12"/>
      <c r="Y154" s="12"/>
      <c r="Z154" s="12"/>
      <c r="AA154" s="12"/>
      <c r="AB154" s="12"/>
      <c r="AC154" s="12"/>
      <c r="AD154" s="12"/>
      <c r="AE154" s="12"/>
      <c r="AR154" s="168" t="s">
        <v>82</v>
      </c>
      <c r="AT154" s="176" t="s">
        <v>74</v>
      </c>
      <c r="AU154" s="176" t="s">
        <v>75</v>
      </c>
      <c r="AY154" s="168" t="s">
        <v>253</v>
      </c>
      <c r="BK154" s="177">
        <f>SUM(BK155:BK158)</f>
        <v>0</v>
      </c>
    </row>
    <row r="155" s="2" customFormat="1" ht="55.5" customHeight="1">
      <c r="A155" s="38"/>
      <c r="B155" s="180"/>
      <c r="C155" s="181" t="s">
        <v>320</v>
      </c>
      <c r="D155" s="181" t="s">
        <v>258</v>
      </c>
      <c r="E155" s="182" t="s">
        <v>4342</v>
      </c>
      <c r="F155" s="183" t="s">
        <v>2041</v>
      </c>
      <c r="G155" s="184" t="s">
        <v>1374</v>
      </c>
      <c r="H155" s="185">
        <v>4</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458</v>
      </c>
    </row>
    <row r="156" s="2" customFormat="1">
      <c r="A156" s="38"/>
      <c r="B156" s="39"/>
      <c r="C156" s="38"/>
      <c r="D156" s="195" t="s">
        <v>1362</v>
      </c>
      <c r="E156" s="38"/>
      <c r="F156" s="239" t="s">
        <v>4343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324</v>
      </c>
      <c r="D157" s="181" t="s">
        <v>258</v>
      </c>
      <c r="E157" s="182" t="s">
        <v>4344</v>
      </c>
      <c r="F157" s="183" t="s">
        <v>2044</v>
      </c>
      <c r="G157" s="184" t="s">
        <v>1374</v>
      </c>
      <c r="H157" s="185">
        <v>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472</v>
      </c>
    </row>
    <row r="158" s="2" customFormat="1">
      <c r="A158" s="38"/>
      <c r="B158" s="39"/>
      <c r="C158" s="38"/>
      <c r="D158" s="195" t="s">
        <v>1362</v>
      </c>
      <c r="E158" s="38"/>
      <c r="F158" s="239" t="s">
        <v>4345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4346</v>
      </c>
      <c r="F159" s="169" t="s">
        <v>2047</v>
      </c>
      <c r="G159" s="12"/>
      <c r="H159" s="12"/>
      <c r="I159" s="170"/>
      <c r="J159" s="171">
        <f>BK159</f>
        <v>0</v>
      </c>
      <c r="K159" s="12"/>
      <c r="L159" s="167"/>
      <c r="M159" s="172"/>
      <c r="N159" s="173"/>
      <c r="O159" s="173"/>
      <c r="P159" s="174">
        <f>SUM(P160:P222)</f>
        <v>0</v>
      </c>
      <c r="Q159" s="173"/>
      <c r="R159" s="174">
        <f>SUM(R160:R222)</f>
        <v>0</v>
      </c>
      <c r="S159" s="173"/>
      <c r="T159" s="175">
        <f>SUM(T160:T222)</f>
        <v>0</v>
      </c>
      <c r="U159" s="12"/>
      <c r="V159" s="12"/>
      <c r="W159" s="12"/>
      <c r="X159" s="12"/>
      <c r="Y159" s="12"/>
      <c r="Z159" s="12"/>
      <c r="AA159" s="12"/>
      <c r="AB159" s="12"/>
      <c r="AC159" s="12"/>
      <c r="AD159" s="12"/>
      <c r="AE159" s="12"/>
      <c r="AR159" s="168" t="s">
        <v>82</v>
      </c>
      <c r="AT159" s="176" t="s">
        <v>74</v>
      </c>
      <c r="AU159" s="176" t="s">
        <v>75</v>
      </c>
      <c r="AY159" s="168" t="s">
        <v>253</v>
      </c>
      <c r="BK159" s="177">
        <f>SUM(BK160:BK222)</f>
        <v>0</v>
      </c>
    </row>
    <row r="160" s="2" customFormat="1" ht="55.5" customHeight="1">
      <c r="A160" s="38"/>
      <c r="B160" s="180"/>
      <c r="C160" s="181" t="s">
        <v>332</v>
      </c>
      <c r="D160" s="181" t="s">
        <v>258</v>
      </c>
      <c r="E160" s="182" t="s">
        <v>4347</v>
      </c>
      <c r="F160" s="183" t="s">
        <v>2052</v>
      </c>
      <c r="G160" s="184" t="s">
        <v>1374</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486</v>
      </c>
    </row>
    <row r="161" s="2" customFormat="1">
      <c r="A161" s="38"/>
      <c r="B161" s="39"/>
      <c r="C161" s="38"/>
      <c r="D161" s="195" t="s">
        <v>1362</v>
      </c>
      <c r="E161" s="38"/>
      <c r="F161" s="239" t="s">
        <v>2017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342</v>
      </c>
      <c r="D162" s="181" t="s">
        <v>258</v>
      </c>
      <c r="E162" s="182" t="s">
        <v>4348</v>
      </c>
      <c r="F162" s="183" t="s">
        <v>2056</v>
      </c>
      <c r="G162" s="184" t="s">
        <v>1374</v>
      </c>
      <c r="H162" s="185">
        <v>18</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504</v>
      </c>
    </row>
    <row r="163" s="2" customFormat="1">
      <c r="A163" s="38"/>
      <c r="B163" s="39"/>
      <c r="C163" s="38"/>
      <c r="D163" s="195" t="s">
        <v>1362</v>
      </c>
      <c r="E163" s="38"/>
      <c r="F163" s="239" t="s">
        <v>2057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8</v>
      </c>
      <c r="D164" s="181" t="s">
        <v>258</v>
      </c>
      <c r="E164" s="182" t="s">
        <v>4349</v>
      </c>
      <c r="F164" s="183" t="s">
        <v>2067</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515</v>
      </c>
    </row>
    <row r="165" s="2" customFormat="1">
      <c r="A165" s="38"/>
      <c r="B165" s="39"/>
      <c r="C165" s="38"/>
      <c r="D165" s="195" t="s">
        <v>1362</v>
      </c>
      <c r="E165" s="38"/>
      <c r="F165" s="239" t="s">
        <v>2065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335</v>
      </c>
      <c r="D166" s="181" t="s">
        <v>258</v>
      </c>
      <c r="E166" s="182" t="s">
        <v>4350</v>
      </c>
      <c r="F166" s="183" t="s">
        <v>2078</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349</v>
      </c>
    </row>
    <row r="167" s="2" customFormat="1">
      <c r="A167" s="38"/>
      <c r="B167" s="39"/>
      <c r="C167" s="38"/>
      <c r="D167" s="195" t="s">
        <v>1362</v>
      </c>
      <c r="E167" s="38"/>
      <c r="F167" s="239" t="s">
        <v>2017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357</v>
      </c>
      <c r="D168" s="181" t="s">
        <v>258</v>
      </c>
      <c r="E168" s="182" t="s">
        <v>4351</v>
      </c>
      <c r="F168" s="183" t="s">
        <v>2080</v>
      </c>
      <c r="G168" s="184" t="s">
        <v>1374</v>
      </c>
      <c r="H168" s="185">
        <v>6</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548</v>
      </c>
    </row>
    <row r="169" s="2" customFormat="1">
      <c r="A169" s="38"/>
      <c r="B169" s="39"/>
      <c r="C169" s="38"/>
      <c r="D169" s="195" t="s">
        <v>1362</v>
      </c>
      <c r="E169" s="38"/>
      <c r="F169" s="239" t="s">
        <v>2017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55.5" customHeight="1">
      <c r="A170" s="38"/>
      <c r="B170" s="180"/>
      <c r="C170" s="181" t="s">
        <v>437</v>
      </c>
      <c r="D170" s="181" t="s">
        <v>258</v>
      </c>
      <c r="E170" s="182" t="s">
        <v>4352</v>
      </c>
      <c r="F170" s="183" t="s">
        <v>2086</v>
      </c>
      <c r="G170" s="184" t="s">
        <v>1374</v>
      </c>
      <c r="H170" s="185">
        <v>3</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572</v>
      </c>
    </row>
    <row r="171" s="2" customFormat="1">
      <c r="A171" s="38"/>
      <c r="B171" s="39"/>
      <c r="C171" s="38"/>
      <c r="D171" s="195" t="s">
        <v>1362</v>
      </c>
      <c r="E171" s="38"/>
      <c r="F171" s="239" t="s">
        <v>2087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55.5" customHeight="1">
      <c r="A172" s="38"/>
      <c r="B172" s="180"/>
      <c r="C172" s="181" t="s">
        <v>442</v>
      </c>
      <c r="D172" s="181" t="s">
        <v>258</v>
      </c>
      <c r="E172" s="182" t="s">
        <v>4353</v>
      </c>
      <c r="F172" s="183" t="s">
        <v>2093</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597</v>
      </c>
    </row>
    <row r="173" s="2" customFormat="1">
      <c r="A173" s="38"/>
      <c r="B173" s="39"/>
      <c r="C173" s="38"/>
      <c r="D173" s="195" t="s">
        <v>1362</v>
      </c>
      <c r="E173" s="38"/>
      <c r="F173" s="239" t="s">
        <v>2017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55.5" customHeight="1">
      <c r="A174" s="38"/>
      <c r="B174" s="180"/>
      <c r="C174" s="181" t="s">
        <v>446</v>
      </c>
      <c r="D174" s="181" t="s">
        <v>258</v>
      </c>
      <c r="E174" s="182" t="s">
        <v>4354</v>
      </c>
      <c r="F174" s="183" t="s">
        <v>2095</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641</v>
      </c>
    </row>
    <row r="175" s="2" customFormat="1">
      <c r="A175" s="38"/>
      <c r="B175" s="39"/>
      <c r="C175" s="38"/>
      <c r="D175" s="195" t="s">
        <v>1362</v>
      </c>
      <c r="E175" s="38"/>
      <c r="F175" s="239" t="s">
        <v>2096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55.5" customHeight="1">
      <c r="A176" s="38"/>
      <c r="B176" s="180"/>
      <c r="C176" s="181" t="s">
        <v>7</v>
      </c>
      <c r="D176" s="181" t="s">
        <v>258</v>
      </c>
      <c r="E176" s="182" t="s">
        <v>4355</v>
      </c>
      <c r="F176" s="183" t="s">
        <v>4356</v>
      </c>
      <c r="G176" s="184" t="s">
        <v>1374</v>
      </c>
      <c r="H176" s="185">
        <v>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655</v>
      </c>
    </row>
    <row r="177" s="2" customFormat="1">
      <c r="A177" s="38"/>
      <c r="B177" s="39"/>
      <c r="C177" s="38"/>
      <c r="D177" s="195" t="s">
        <v>1362</v>
      </c>
      <c r="E177" s="38"/>
      <c r="F177" s="239" t="s">
        <v>2070</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55.5" customHeight="1">
      <c r="A178" s="38"/>
      <c r="B178" s="180"/>
      <c r="C178" s="181" t="s">
        <v>458</v>
      </c>
      <c r="D178" s="181" t="s">
        <v>258</v>
      </c>
      <c r="E178" s="182" t="s">
        <v>4357</v>
      </c>
      <c r="F178" s="183" t="s">
        <v>4358</v>
      </c>
      <c r="G178" s="184" t="s">
        <v>1374</v>
      </c>
      <c r="H178" s="185">
        <v>3</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665</v>
      </c>
    </row>
    <row r="179" s="2" customFormat="1">
      <c r="A179" s="38"/>
      <c r="B179" s="39"/>
      <c r="C179" s="38"/>
      <c r="D179" s="195" t="s">
        <v>1362</v>
      </c>
      <c r="E179" s="38"/>
      <c r="F179" s="239" t="s">
        <v>4359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464</v>
      </c>
      <c r="D180" s="181" t="s">
        <v>258</v>
      </c>
      <c r="E180" s="182" t="s">
        <v>4360</v>
      </c>
      <c r="F180" s="183" t="s">
        <v>2100</v>
      </c>
      <c r="G180" s="184" t="s">
        <v>1374</v>
      </c>
      <c r="H180" s="185">
        <v>8</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674</v>
      </c>
    </row>
    <row r="181" s="2" customFormat="1">
      <c r="A181" s="38"/>
      <c r="B181" s="39"/>
      <c r="C181" s="38"/>
      <c r="D181" s="195" t="s">
        <v>1362</v>
      </c>
      <c r="E181" s="38"/>
      <c r="F181" s="239" t="s">
        <v>2017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472</v>
      </c>
      <c r="D182" s="181" t="s">
        <v>258</v>
      </c>
      <c r="E182" s="182" t="s">
        <v>4361</v>
      </c>
      <c r="F182" s="183" t="s">
        <v>2102</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682</v>
      </c>
    </row>
    <row r="183" s="2" customFormat="1">
      <c r="A183" s="38"/>
      <c r="B183" s="39"/>
      <c r="C183" s="38"/>
      <c r="D183" s="195" t="s">
        <v>1362</v>
      </c>
      <c r="E183" s="38"/>
      <c r="F183" s="239" t="s">
        <v>2017</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480</v>
      </c>
      <c r="D184" s="181" t="s">
        <v>258</v>
      </c>
      <c r="E184" s="182" t="s">
        <v>4362</v>
      </c>
      <c r="F184" s="183" t="s">
        <v>2106</v>
      </c>
      <c r="G184" s="184" t="s">
        <v>1374</v>
      </c>
      <c r="H184" s="185">
        <v>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690</v>
      </c>
    </row>
    <row r="185" s="2" customFormat="1">
      <c r="A185" s="38"/>
      <c r="B185" s="39"/>
      <c r="C185" s="38"/>
      <c r="D185" s="195" t="s">
        <v>1362</v>
      </c>
      <c r="E185" s="38"/>
      <c r="F185" s="239" t="s">
        <v>2017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486</v>
      </c>
      <c r="D186" s="181" t="s">
        <v>258</v>
      </c>
      <c r="E186" s="182" t="s">
        <v>4363</v>
      </c>
      <c r="F186" s="183" t="s">
        <v>2108</v>
      </c>
      <c r="G186" s="184" t="s">
        <v>1374</v>
      </c>
      <c r="H186" s="185">
        <v>3</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698</v>
      </c>
    </row>
    <row r="187" s="2" customFormat="1">
      <c r="A187" s="38"/>
      <c r="B187" s="39"/>
      <c r="C187" s="38"/>
      <c r="D187" s="195" t="s">
        <v>1362</v>
      </c>
      <c r="E187" s="38"/>
      <c r="F187" s="239" t="s">
        <v>2017</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33" customHeight="1">
      <c r="A188" s="38"/>
      <c r="B188" s="180"/>
      <c r="C188" s="181" t="s">
        <v>492</v>
      </c>
      <c r="D188" s="181" t="s">
        <v>258</v>
      </c>
      <c r="E188" s="182" t="s">
        <v>4364</v>
      </c>
      <c r="F188" s="183" t="s">
        <v>2110</v>
      </c>
      <c r="G188" s="184" t="s">
        <v>1374</v>
      </c>
      <c r="H188" s="185">
        <v>11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706</v>
      </c>
    </row>
    <row r="189" s="2" customFormat="1">
      <c r="A189" s="38"/>
      <c r="B189" s="39"/>
      <c r="C189" s="38"/>
      <c r="D189" s="195" t="s">
        <v>1362</v>
      </c>
      <c r="E189" s="38"/>
      <c r="F189" s="239" t="s">
        <v>2017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504</v>
      </c>
      <c r="D190" s="181" t="s">
        <v>258</v>
      </c>
      <c r="E190" s="182" t="s">
        <v>4365</v>
      </c>
      <c r="F190" s="183" t="s">
        <v>2116</v>
      </c>
      <c r="G190" s="184" t="s">
        <v>316</v>
      </c>
      <c r="H190" s="185">
        <v>750</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714</v>
      </c>
    </row>
    <row r="191" s="2" customFormat="1">
      <c r="A191" s="38"/>
      <c r="B191" s="39"/>
      <c r="C191" s="38"/>
      <c r="D191" s="195" t="s">
        <v>1362</v>
      </c>
      <c r="E191" s="38"/>
      <c r="F191" s="239" t="s">
        <v>2017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510</v>
      </c>
      <c r="D192" s="181" t="s">
        <v>258</v>
      </c>
      <c r="E192" s="182" t="s">
        <v>4366</v>
      </c>
      <c r="F192" s="183" t="s">
        <v>2118</v>
      </c>
      <c r="G192" s="184" t="s">
        <v>316</v>
      </c>
      <c r="H192" s="185">
        <v>60</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722</v>
      </c>
    </row>
    <row r="193" s="2" customFormat="1">
      <c r="A193" s="38"/>
      <c r="B193" s="39"/>
      <c r="C193" s="38"/>
      <c r="D193" s="195" t="s">
        <v>1362</v>
      </c>
      <c r="E193" s="38"/>
      <c r="F193" s="239" t="s">
        <v>2017</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515</v>
      </c>
      <c r="D194" s="181" t="s">
        <v>258</v>
      </c>
      <c r="E194" s="182" t="s">
        <v>4367</v>
      </c>
      <c r="F194" s="183" t="s">
        <v>2120</v>
      </c>
      <c r="G194" s="184" t="s">
        <v>316</v>
      </c>
      <c r="H194" s="185">
        <v>960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730</v>
      </c>
    </row>
    <row r="195" s="2" customFormat="1">
      <c r="A195" s="38"/>
      <c r="B195" s="39"/>
      <c r="C195" s="38"/>
      <c r="D195" s="195" t="s">
        <v>1362</v>
      </c>
      <c r="E195" s="38"/>
      <c r="F195" s="239" t="s">
        <v>2017</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519</v>
      </c>
      <c r="D196" s="181" t="s">
        <v>258</v>
      </c>
      <c r="E196" s="182" t="s">
        <v>4368</v>
      </c>
      <c r="F196" s="183" t="s">
        <v>2122</v>
      </c>
      <c r="G196" s="184" t="s">
        <v>1374</v>
      </c>
      <c r="H196" s="185">
        <v>18</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738</v>
      </c>
    </row>
    <row r="197" s="2" customFormat="1">
      <c r="A197" s="38"/>
      <c r="B197" s="39"/>
      <c r="C197" s="38"/>
      <c r="D197" s="195" t="s">
        <v>1362</v>
      </c>
      <c r="E197" s="38"/>
      <c r="F197" s="239" t="s">
        <v>2017</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349</v>
      </c>
      <c r="D198" s="181" t="s">
        <v>258</v>
      </c>
      <c r="E198" s="182" t="s">
        <v>4369</v>
      </c>
      <c r="F198" s="183" t="s">
        <v>2124</v>
      </c>
      <c r="G198" s="184" t="s">
        <v>1374</v>
      </c>
      <c r="H198" s="185">
        <v>150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2" customFormat="1">
      <c r="A199" s="38"/>
      <c r="B199" s="39"/>
      <c r="C199" s="38"/>
      <c r="D199" s="195" t="s">
        <v>1362</v>
      </c>
      <c r="E199" s="38"/>
      <c r="F199" s="239" t="s">
        <v>2017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541</v>
      </c>
      <c r="D200" s="181" t="s">
        <v>258</v>
      </c>
      <c r="E200" s="182" t="s">
        <v>4370</v>
      </c>
      <c r="F200" s="183" t="s">
        <v>2130</v>
      </c>
      <c r="G200" s="184" t="s">
        <v>316</v>
      </c>
      <c r="H200" s="185">
        <v>60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c r="A201" s="38"/>
      <c r="B201" s="39"/>
      <c r="C201" s="38"/>
      <c r="D201" s="195" t="s">
        <v>1362</v>
      </c>
      <c r="E201" s="38"/>
      <c r="F201" s="239" t="s">
        <v>2017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3" customHeight="1">
      <c r="A202" s="38"/>
      <c r="B202" s="180"/>
      <c r="C202" s="181" t="s">
        <v>548</v>
      </c>
      <c r="D202" s="181" t="s">
        <v>258</v>
      </c>
      <c r="E202" s="182" t="s">
        <v>4371</v>
      </c>
      <c r="F202" s="183" t="s">
        <v>2132</v>
      </c>
      <c r="G202" s="184" t="s">
        <v>316</v>
      </c>
      <c r="H202" s="185">
        <v>450</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761</v>
      </c>
    </row>
    <row r="203" s="2" customFormat="1">
      <c r="A203" s="38"/>
      <c r="B203" s="39"/>
      <c r="C203" s="38"/>
      <c r="D203" s="195" t="s">
        <v>1362</v>
      </c>
      <c r="E203" s="38"/>
      <c r="F203" s="239" t="s">
        <v>2017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37.8" customHeight="1">
      <c r="A204" s="38"/>
      <c r="B204" s="180"/>
      <c r="C204" s="181" t="s">
        <v>564</v>
      </c>
      <c r="D204" s="181" t="s">
        <v>258</v>
      </c>
      <c r="E204" s="182" t="s">
        <v>4372</v>
      </c>
      <c r="F204" s="183" t="s">
        <v>2128</v>
      </c>
      <c r="G204" s="184" t="s">
        <v>316</v>
      </c>
      <c r="H204" s="185">
        <v>30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769</v>
      </c>
    </row>
    <row r="205" s="2" customFormat="1">
      <c r="A205" s="38"/>
      <c r="B205" s="39"/>
      <c r="C205" s="38"/>
      <c r="D205" s="195" t="s">
        <v>1362</v>
      </c>
      <c r="E205" s="38"/>
      <c r="F205" s="239" t="s">
        <v>2017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1.75" customHeight="1">
      <c r="A206" s="38"/>
      <c r="B206" s="180"/>
      <c r="C206" s="181" t="s">
        <v>572</v>
      </c>
      <c r="D206" s="181" t="s">
        <v>258</v>
      </c>
      <c r="E206" s="182" t="s">
        <v>4373</v>
      </c>
      <c r="F206" s="183" t="s">
        <v>4374</v>
      </c>
      <c r="G206" s="184" t="s">
        <v>1374</v>
      </c>
      <c r="H206" s="185">
        <v>25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777</v>
      </c>
    </row>
    <row r="207" s="2" customFormat="1">
      <c r="A207" s="38"/>
      <c r="B207" s="39"/>
      <c r="C207" s="38"/>
      <c r="D207" s="195" t="s">
        <v>1362</v>
      </c>
      <c r="E207" s="38"/>
      <c r="F207" s="239" t="s">
        <v>2017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591</v>
      </c>
      <c r="D208" s="181" t="s">
        <v>258</v>
      </c>
      <c r="E208" s="182" t="s">
        <v>4375</v>
      </c>
      <c r="F208" s="183" t="s">
        <v>2138</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785</v>
      </c>
    </row>
    <row r="209" s="2" customFormat="1">
      <c r="A209" s="38"/>
      <c r="B209" s="39"/>
      <c r="C209" s="38"/>
      <c r="D209" s="195" t="s">
        <v>1362</v>
      </c>
      <c r="E209" s="38"/>
      <c r="F209" s="239" t="s">
        <v>2017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597</v>
      </c>
      <c r="D210" s="181" t="s">
        <v>258</v>
      </c>
      <c r="E210" s="182" t="s">
        <v>4376</v>
      </c>
      <c r="F210" s="183" t="s">
        <v>2142</v>
      </c>
      <c r="G210" s="184" t="s">
        <v>1374</v>
      </c>
      <c r="H210" s="185">
        <v>75</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793</v>
      </c>
    </row>
    <row r="211" s="2" customFormat="1">
      <c r="A211" s="38"/>
      <c r="B211" s="39"/>
      <c r="C211" s="38"/>
      <c r="D211" s="195" t="s">
        <v>1362</v>
      </c>
      <c r="E211" s="38"/>
      <c r="F211" s="239" t="s">
        <v>2017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608</v>
      </c>
      <c r="D212" s="181" t="s">
        <v>258</v>
      </c>
      <c r="E212" s="182" t="s">
        <v>4377</v>
      </c>
      <c r="F212" s="183" t="s">
        <v>2144</v>
      </c>
      <c r="G212" s="184" t="s">
        <v>1374</v>
      </c>
      <c r="H212" s="185">
        <v>80</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801</v>
      </c>
    </row>
    <row r="213" s="2" customFormat="1">
      <c r="A213" s="38"/>
      <c r="B213" s="39"/>
      <c r="C213" s="38"/>
      <c r="D213" s="195" t="s">
        <v>1362</v>
      </c>
      <c r="E213" s="38"/>
      <c r="F213" s="239" t="s">
        <v>2017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641</v>
      </c>
      <c r="D214" s="181" t="s">
        <v>258</v>
      </c>
      <c r="E214" s="182" t="s">
        <v>4378</v>
      </c>
      <c r="F214" s="183" t="s">
        <v>2152</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809</v>
      </c>
    </row>
    <row r="215" s="2" customFormat="1">
      <c r="A215" s="38"/>
      <c r="B215" s="39"/>
      <c r="C215" s="38"/>
      <c r="D215" s="195" t="s">
        <v>1362</v>
      </c>
      <c r="E215" s="38"/>
      <c r="F215" s="239" t="s">
        <v>2017</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650</v>
      </c>
      <c r="D216" s="181" t="s">
        <v>258</v>
      </c>
      <c r="E216" s="182" t="s">
        <v>4379</v>
      </c>
      <c r="F216" s="183" t="s">
        <v>2154</v>
      </c>
      <c r="G216" s="184" t="s">
        <v>316</v>
      </c>
      <c r="H216" s="185">
        <v>5</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817</v>
      </c>
    </row>
    <row r="217" s="2" customFormat="1">
      <c r="A217" s="38"/>
      <c r="B217" s="39"/>
      <c r="C217" s="38"/>
      <c r="D217" s="195" t="s">
        <v>1362</v>
      </c>
      <c r="E217" s="38"/>
      <c r="F217" s="239" t="s">
        <v>2017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655</v>
      </c>
      <c r="D218" s="181" t="s">
        <v>258</v>
      </c>
      <c r="E218" s="182" t="s">
        <v>4380</v>
      </c>
      <c r="F218" s="183" t="s">
        <v>2156</v>
      </c>
      <c r="G218" s="184" t="s">
        <v>279</v>
      </c>
      <c r="H218" s="185">
        <v>0.5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825</v>
      </c>
    </row>
    <row r="219" s="2" customFormat="1">
      <c r="A219" s="38"/>
      <c r="B219" s="39"/>
      <c r="C219" s="38"/>
      <c r="D219" s="195" t="s">
        <v>1362</v>
      </c>
      <c r="E219" s="38"/>
      <c r="F219" s="239" t="s">
        <v>2017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16.5" customHeight="1">
      <c r="A220" s="38"/>
      <c r="B220" s="180"/>
      <c r="C220" s="181" t="s">
        <v>659</v>
      </c>
      <c r="D220" s="181" t="s">
        <v>258</v>
      </c>
      <c r="E220" s="182" t="s">
        <v>4381</v>
      </c>
      <c r="F220" s="183" t="s">
        <v>2148</v>
      </c>
      <c r="G220" s="184" t="s">
        <v>279</v>
      </c>
      <c r="H220" s="185">
        <v>0.20000000000000001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833</v>
      </c>
    </row>
    <row r="221" s="2" customFormat="1">
      <c r="A221" s="38"/>
      <c r="B221" s="39"/>
      <c r="C221" s="38"/>
      <c r="D221" s="195" t="s">
        <v>1362</v>
      </c>
      <c r="E221" s="38"/>
      <c r="F221" s="239" t="s">
        <v>2017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665</v>
      </c>
      <c r="D222" s="181" t="s">
        <v>258</v>
      </c>
      <c r="E222" s="182" t="s">
        <v>4382</v>
      </c>
      <c r="F222" s="183" t="s">
        <v>2158</v>
      </c>
      <c r="G222" s="184" t="s">
        <v>668</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843</v>
      </c>
    </row>
    <row r="223" s="12" customFormat="1" ht="25.92" customHeight="1">
      <c r="A223" s="12"/>
      <c r="B223" s="167"/>
      <c r="C223" s="12"/>
      <c r="D223" s="168" t="s">
        <v>74</v>
      </c>
      <c r="E223" s="169" t="s">
        <v>4383</v>
      </c>
      <c r="F223" s="169" t="s">
        <v>2160</v>
      </c>
      <c r="G223" s="12"/>
      <c r="H223" s="12"/>
      <c r="I223" s="170"/>
      <c r="J223" s="171">
        <f>BK223</f>
        <v>0</v>
      </c>
      <c r="K223" s="12"/>
      <c r="L223" s="167"/>
      <c r="M223" s="172"/>
      <c r="N223" s="173"/>
      <c r="O223" s="173"/>
      <c r="P223" s="174">
        <f>SUM(P224:P258)</f>
        <v>0</v>
      </c>
      <c r="Q223" s="173"/>
      <c r="R223" s="174">
        <f>SUM(R224:R258)</f>
        <v>0</v>
      </c>
      <c r="S223" s="173"/>
      <c r="T223" s="175">
        <f>SUM(T224:T258)</f>
        <v>0</v>
      </c>
      <c r="U223" s="12"/>
      <c r="V223" s="12"/>
      <c r="W223" s="12"/>
      <c r="X223" s="12"/>
      <c r="Y223" s="12"/>
      <c r="Z223" s="12"/>
      <c r="AA223" s="12"/>
      <c r="AB223" s="12"/>
      <c r="AC223" s="12"/>
      <c r="AD223" s="12"/>
      <c r="AE223" s="12"/>
      <c r="AR223" s="168" t="s">
        <v>82</v>
      </c>
      <c r="AT223" s="176" t="s">
        <v>74</v>
      </c>
      <c r="AU223" s="176" t="s">
        <v>75</v>
      </c>
      <c r="AY223" s="168" t="s">
        <v>253</v>
      </c>
      <c r="BK223" s="177">
        <f>SUM(BK224:BK258)</f>
        <v>0</v>
      </c>
    </row>
    <row r="224" s="2" customFormat="1" ht="55.5" customHeight="1">
      <c r="A224" s="38"/>
      <c r="B224" s="180"/>
      <c r="C224" s="181" t="s">
        <v>670</v>
      </c>
      <c r="D224" s="181" t="s">
        <v>258</v>
      </c>
      <c r="E224" s="182" t="s">
        <v>4384</v>
      </c>
      <c r="F224" s="183" t="s">
        <v>2168</v>
      </c>
      <c r="G224" s="184" t="s">
        <v>1374</v>
      </c>
      <c r="H224" s="185">
        <v>6</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851</v>
      </c>
    </row>
    <row r="225" s="2" customFormat="1">
      <c r="A225" s="38"/>
      <c r="B225" s="39"/>
      <c r="C225" s="38"/>
      <c r="D225" s="195" t="s">
        <v>1362</v>
      </c>
      <c r="E225" s="38"/>
      <c r="F225" s="239" t="s">
        <v>2163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55.5" customHeight="1">
      <c r="A226" s="38"/>
      <c r="B226" s="180"/>
      <c r="C226" s="181" t="s">
        <v>674</v>
      </c>
      <c r="D226" s="181" t="s">
        <v>258</v>
      </c>
      <c r="E226" s="182" t="s">
        <v>4385</v>
      </c>
      <c r="F226" s="183" t="s">
        <v>4386</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859</v>
      </c>
    </row>
    <row r="227" s="2" customFormat="1">
      <c r="A227" s="38"/>
      <c r="B227" s="39"/>
      <c r="C227" s="38"/>
      <c r="D227" s="195" t="s">
        <v>1362</v>
      </c>
      <c r="E227" s="38"/>
      <c r="F227" s="239" t="s">
        <v>2163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55.5" customHeight="1">
      <c r="A228" s="38"/>
      <c r="B228" s="180"/>
      <c r="C228" s="181" t="s">
        <v>678</v>
      </c>
      <c r="D228" s="181" t="s">
        <v>258</v>
      </c>
      <c r="E228" s="182" t="s">
        <v>4387</v>
      </c>
      <c r="F228" s="183" t="s">
        <v>2172</v>
      </c>
      <c r="G228" s="184" t="s">
        <v>1374</v>
      </c>
      <c r="H228" s="185">
        <v>3</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867</v>
      </c>
    </row>
    <row r="229" s="2" customFormat="1">
      <c r="A229" s="38"/>
      <c r="B229" s="39"/>
      <c r="C229" s="38"/>
      <c r="D229" s="195" t="s">
        <v>1362</v>
      </c>
      <c r="E229" s="38"/>
      <c r="F229" s="239" t="s">
        <v>2173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55.5" customHeight="1">
      <c r="A230" s="38"/>
      <c r="B230" s="180"/>
      <c r="C230" s="181" t="s">
        <v>682</v>
      </c>
      <c r="D230" s="181" t="s">
        <v>258</v>
      </c>
      <c r="E230" s="182" t="s">
        <v>4388</v>
      </c>
      <c r="F230" s="183" t="s">
        <v>2178</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876</v>
      </c>
    </row>
    <row r="231" s="2" customFormat="1">
      <c r="A231" s="38"/>
      <c r="B231" s="39"/>
      <c r="C231" s="38"/>
      <c r="D231" s="195" t="s">
        <v>1362</v>
      </c>
      <c r="E231" s="38"/>
      <c r="F231" s="239" t="s">
        <v>2179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55.5" customHeight="1">
      <c r="A232" s="38"/>
      <c r="B232" s="180"/>
      <c r="C232" s="181" t="s">
        <v>686</v>
      </c>
      <c r="D232" s="181" t="s">
        <v>258</v>
      </c>
      <c r="E232" s="182" t="s">
        <v>4389</v>
      </c>
      <c r="F232" s="183" t="s">
        <v>2181</v>
      </c>
      <c r="G232" s="184" t="s">
        <v>1374</v>
      </c>
      <c r="H232" s="185">
        <v>5</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884</v>
      </c>
    </row>
    <row r="233" s="2" customFormat="1">
      <c r="A233" s="38"/>
      <c r="B233" s="39"/>
      <c r="C233" s="38"/>
      <c r="D233" s="195" t="s">
        <v>1362</v>
      </c>
      <c r="E233" s="38"/>
      <c r="F233" s="239" t="s">
        <v>2179</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55.5" customHeight="1">
      <c r="A234" s="38"/>
      <c r="B234" s="180"/>
      <c r="C234" s="181" t="s">
        <v>690</v>
      </c>
      <c r="D234" s="181" t="s">
        <v>258</v>
      </c>
      <c r="E234" s="182" t="s">
        <v>4390</v>
      </c>
      <c r="F234" s="183" t="s">
        <v>2183</v>
      </c>
      <c r="G234" s="184" t="s">
        <v>1374</v>
      </c>
      <c r="H234" s="185">
        <v>3</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892</v>
      </c>
    </row>
    <row r="235" s="2" customFormat="1">
      <c r="A235" s="38"/>
      <c r="B235" s="39"/>
      <c r="C235" s="38"/>
      <c r="D235" s="195" t="s">
        <v>1362</v>
      </c>
      <c r="E235" s="38"/>
      <c r="F235" s="239" t="s">
        <v>2179</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3" customHeight="1">
      <c r="A236" s="38"/>
      <c r="B236" s="180"/>
      <c r="C236" s="181" t="s">
        <v>694</v>
      </c>
      <c r="D236" s="181" t="s">
        <v>258</v>
      </c>
      <c r="E236" s="182" t="s">
        <v>4391</v>
      </c>
      <c r="F236" s="183" t="s">
        <v>2185</v>
      </c>
      <c r="G236" s="184" t="s">
        <v>316</v>
      </c>
      <c r="H236" s="185">
        <v>300</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900</v>
      </c>
    </row>
    <row r="237" s="2" customFormat="1">
      <c r="A237" s="38"/>
      <c r="B237" s="39"/>
      <c r="C237" s="38"/>
      <c r="D237" s="195" t="s">
        <v>1362</v>
      </c>
      <c r="E237" s="38"/>
      <c r="F237" s="239" t="s">
        <v>2163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1.75" customHeight="1">
      <c r="A238" s="38"/>
      <c r="B238" s="180"/>
      <c r="C238" s="181" t="s">
        <v>698</v>
      </c>
      <c r="D238" s="181" t="s">
        <v>258</v>
      </c>
      <c r="E238" s="182" t="s">
        <v>4392</v>
      </c>
      <c r="F238" s="183" t="s">
        <v>2187</v>
      </c>
      <c r="G238" s="184" t="s">
        <v>316</v>
      </c>
      <c r="H238" s="185">
        <v>20</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908</v>
      </c>
    </row>
    <row r="239" s="2" customFormat="1">
      <c r="A239" s="38"/>
      <c r="B239" s="39"/>
      <c r="C239" s="38"/>
      <c r="D239" s="195" t="s">
        <v>1362</v>
      </c>
      <c r="E239" s="38"/>
      <c r="F239" s="239" t="s">
        <v>2163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702</v>
      </c>
      <c r="D240" s="181" t="s">
        <v>258</v>
      </c>
      <c r="E240" s="182" t="s">
        <v>4393</v>
      </c>
      <c r="F240" s="183" t="s">
        <v>2190</v>
      </c>
      <c r="G240" s="184" t="s">
        <v>1374</v>
      </c>
      <c r="H240" s="185">
        <v>635</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916</v>
      </c>
    </row>
    <row r="241" s="2" customFormat="1">
      <c r="A241" s="38"/>
      <c r="B241" s="39"/>
      <c r="C241" s="38"/>
      <c r="D241" s="195" t="s">
        <v>1362</v>
      </c>
      <c r="E241" s="38"/>
      <c r="F241" s="239" t="s">
        <v>2163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706</v>
      </c>
      <c r="D242" s="181" t="s">
        <v>258</v>
      </c>
      <c r="E242" s="182" t="s">
        <v>4394</v>
      </c>
      <c r="F242" s="183" t="s">
        <v>2124</v>
      </c>
      <c r="G242" s="184" t="s">
        <v>1374</v>
      </c>
      <c r="H242" s="185">
        <v>20</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924</v>
      </c>
    </row>
    <row r="243" s="2" customFormat="1">
      <c r="A243" s="38"/>
      <c r="B243" s="39"/>
      <c r="C243" s="38"/>
      <c r="D243" s="195" t="s">
        <v>1362</v>
      </c>
      <c r="E243" s="38"/>
      <c r="F243" s="239" t="s">
        <v>2163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710</v>
      </c>
      <c r="D244" s="181" t="s">
        <v>258</v>
      </c>
      <c r="E244" s="182" t="s">
        <v>4395</v>
      </c>
      <c r="F244" s="183" t="s">
        <v>2193</v>
      </c>
      <c r="G244" s="184" t="s">
        <v>1374</v>
      </c>
      <c r="H244" s="185">
        <v>20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932</v>
      </c>
    </row>
    <row r="245" s="2" customFormat="1">
      <c r="A245" s="38"/>
      <c r="B245" s="39"/>
      <c r="C245" s="38"/>
      <c r="D245" s="195" t="s">
        <v>1362</v>
      </c>
      <c r="E245" s="38"/>
      <c r="F245" s="239" t="s">
        <v>2163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7.8" customHeight="1">
      <c r="A246" s="38"/>
      <c r="B246" s="180"/>
      <c r="C246" s="181" t="s">
        <v>714</v>
      </c>
      <c r="D246" s="181" t="s">
        <v>258</v>
      </c>
      <c r="E246" s="182" t="s">
        <v>4396</v>
      </c>
      <c r="F246" s="183" t="s">
        <v>2195</v>
      </c>
      <c r="G246" s="184" t="s">
        <v>1374</v>
      </c>
      <c r="H246" s="185">
        <v>15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942</v>
      </c>
    </row>
    <row r="247" s="2" customFormat="1">
      <c r="A247" s="38"/>
      <c r="B247" s="39"/>
      <c r="C247" s="38"/>
      <c r="D247" s="195" t="s">
        <v>1362</v>
      </c>
      <c r="E247" s="38"/>
      <c r="F247" s="239" t="s">
        <v>2163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37.8" customHeight="1">
      <c r="A248" s="38"/>
      <c r="B248" s="180"/>
      <c r="C248" s="181" t="s">
        <v>718</v>
      </c>
      <c r="D248" s="181" t="s">
        <v>258</v>
      </c>
      <c r="E248" s="182" t="s">
        <v>4397</v>
      </c>
      <c r="F248" s="183" t="s">
        <v>2197</v>
      </c>
      <c r="G248" s="184" t="s">
        <v>316</v>
      </c>
      <c r="H248" s="185">
        <v>10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950</v>
      </c>
    </row>
    <row r="249" s="2" customFormat="1">
      <c r="A249" s="38"/>
      <c r="B249" s="39"/>
      <c r="C249" s="38"/>
      <c r="D249" s="195" t="s">
        <v>1362</v>
      </c>
      <c r="E249" s="38"/>
      <c r="F249" s="239" t="s">
        <v>2163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33" customHeight="1">
      <c r="A250" s="38"/>
      <c r="B250" s="180"/>
      <c r="C250" s="181" t="s">
        <v>722</v>
      </c>
      <c r="D250" s="181" t="s">
        <v>258</v>
      </c>
      <c r="E250" s="182" t="s">
        <v>4398</v>
      </c>
      <c r="F250" s="183" t="s">
        <v>2130</v>
      </c>
      <c r="G250" s="184" t="s">
        <v>316</v>
      </c>
      <c r="H250" s="185">
        <v>40</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958</v>
      </c>
    </row>
    <row r="251" s="2" customFormat="1">
      <c r="A251" s="38"/>
      <c r="B251" s="39"/>
      <c r="C251" s="38"/>
      <c r="D251" s="195" t="s">
        <v>1362</v>
      </c>
      <c r="E251" s="38"/>
      <c r="F251" s="239" t="s">
        <v>2163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16.5" customHeight="1">
      <c r="A252" s="38"/>
      <c r="B252" s="180"/>
      <c r="C252" s="181" t="s">
        <v>726</v>
      </c>
      <c r="D252" s="181" t="s">
        <v>258</v>
      </c>
      <c r="E252" s="182" t="s">
        <v>4399</v>
      </c>
      <c r="F252" s="183" t="s">
        <v>2148</v>
      </c>
      <c r="G252" s="184" t="s">
        <v>279</v>
      </c>
      <c r="H252" s="185">
        <v>0.20000000000000001</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966</v>
      </c>
    </row>
    <row r="253" s="2" customFormat="1">
      <c r="A253" s="38"/>
      <c r="B253" s="39"/>
      <c r="C253" s="38"/>
      <c r="D253" s="195" t="s">
        <v>1362</v>
      </c>
      <c r="E253" s="38"/>
      <c r="F253" s="239" t="s">
        <v>2163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16.5" customHeight="1">
      <c r="A254" s="38"/>
      <c r="B254" s="180"/>
      <c r="C254" s="181" t="s">
        <v>730</v>
      </c>
      <c r="D254" s="181" t="s">
        <v>258</v>
      </c>
      <c r="E254" s="182" t="s">
        <v>4400</v>
      </c>
      <c r="F254" s="183" t="s">
        <v>2154</v>
      </c>
      <c r="G254" s="184" t="s">
        <v>316</v>
      </c>
      <c r="H254" s="185">
        <v>20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974</v>
      </c>
    </row>
    <row r="255" s="2" customFormat="1">
      <c r="A255" s="38"/>
      <c r="B255" s="39"/>
      <c r="C255" s="38"/>
      <c r="D255" s="195" t="s">
        <v>1362</v>
      </c>
      <c r="E255" s="38"/>
      <c r="F255" s="239" t="s">
        <v>2163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734</v>
      </c>
      <c r="D256" s="181" t="s">
        <v>258</v>
      </c>
      <c r="E256" s="182" t="s">
        <v>4401</v>
      </c>
      <c r="F256" s="183" t="s">
        <v>2156</v>
      </c>
      <c r="G256" s="184" t="s">
        <v>279</v>
      </c>
      <c r="H256" s="185">
        <v>3</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986</v>
      </c>
    </row>
    <row r="257" s="2" customFormat="1">
      <c r="A257" s="38"/>
      <c r="B257" s="39"/>
      <c r="C257" s="38"/>
      <c r="D257" s="195" t="s">
        <v>1362</v>
      </c>
      <c r="E257" s="38"/>
      <c r="F257" s="239" t="s">
        <v>2163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738</v>
      </c>
      <c r="D258" s="181" t="s">
        <v>258</v>
      </c>
      <c r="E258" s="182" t="s">
        <v>4402</v>
      </c>
      <c r="F258" s="183" t="s">
        <v>2158</v>
      </c>
      <c r="G258" s="184" t="s">
        <v>668</v>
      </c>
      <c r="H258" s="185">
        <v>1</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994</v>
      </c>
    </row>
    <row r="259" s="12" customFormat="1" ht="25.92" customHeight="1">
      <c r="A259" s="12"/>
      <c r="B259" s="167"/>
      <c r="C259" s="12"/>
      <c r="D259" s="168" t="s">
        <v>74</v>
      </c>
      <c r="E259" s="169" t="s">
        <v>4403</v>
      </c>
      <c r="F259" s="169" t="s">
        <v>2205</v>
      </c>
      <c r="G259" s="12"/>
      <c r="H259" s="12"/>
      <c r="I259" s="170"/>
      <c r="J259" s="171">
        <f>BK259</f>
        <v>0</v>
      </c>
      <c r="K259" s="12"/>
      <c r="L259" s="167"/>
      <c r="M259" s="172"/>
      <c r="N259" s="173"/>
      <c r="O259" s="173"/>
      <c r="P259" s="174">
        <f>SUM(P260:P384)</f>
        <v>0</v>
      </c>
      <c r="Q259" s="173"/>
      <c r="R259" s="174">
        <f>SUM(R260:R384)</f>
        <v>0</v>
      </c>
      <c r="S259" s="173"/>
      <c r="T259" s="175">
        <f>SUM(T260:T384)</f>
        <v>0</v>
      </c>
      <c r="U259" s="12"/>
      <c r="V259" s="12"/>
      <c r="W259" s="12"/>
      <c r="X259" s="12"/>
      <c r="Y259" s="12"/>
      <c r="Z259" s="12"/>
      <c r="AA259" s="12"/>
      <c r="AB259" s="12"/>
      <c r="AC259" s="12"/>
      <c r="AD259" s="12"/>
      <c r="AE259" s="12"/>
      <c r="AR259" s="168" t="s">
        <v>82</v>
      </c>
      <c r="AT259" s="176" t="s">
        <v>74</v>
      </c>
      <c r="AU259" s="176" t="s">
        <v>75</v>
      </c>
      <c r="AY259" s="168" t="s">
        <v>253</v>
      </c>
      <c r="BK259" s="177">
        <f>SUM(BK260:BK384)</f>
        <v>0</v>
      </c>
    </row>
    <row r="260" s="2" customFormat="1" ht="37.8" customHeight="1">
      <c r="A260" s="38"/>
      <c r="B260" s="180"/>
      <c r="C260" s="181" t="s">
        <v>256</v>
      </c>
      <c r="D260" s="181" t="s">
        <v>258</v>
      </c>
      <c r="E260" s="182" t="s">
        <v>4404</v>
      </c>
      <c r="F260" s="183" t="s">
        <v>2207</v>
      </c>
      <c r="G260" s="184" t="s">
        <v>1374</v>
      </c>
      <c r="H260" s="185">
        <v>43</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c r="A261" s="38"/>
      <c r="B261" s="39"/>
      <c r="C261" s="38"/>
      <c r="D261" s="195" t="s">
        <v>1362</v>
      </c>
      <c r="E261" s="38"/>
      <c r="F261" s="239" t="s">
        <v>2045</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7.8" customHeight="1">
      <c r="A262" s="38"/>
      <c r="B262" s="180"/>
      <c r="C262" s="181" t="s">
        <v>745</v>
      </c>
      <c r="D262" s="181" t="s">
        <v>258</v>
      </c>
      <c r="E262" s="182" t="s">
        <v>4405</v>
      </c>
      <c r="F262" s="183" t="s">
        <v>2212</v>
      </c>
      <c r="G262" s="184" t="s">
        <v>1374</v>
      </c>
      <c r="H262" s="185">
        <v>12</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1013</v>
      </c>
    </row>
    <row r="263" s="2" customFormat="1">
      <c r="A263" s="38"/>
      <c r="B263" s="39"/>
      <c r="C263" s="38"/>
      <c r="D263" s="195" t="s">
        <v>1362</v>
      </c>
      <c r="E263" s="38"/>
      <c r="F263" s="239" t="s">
        <v>2045</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49.05" customHeight="1">
      <c r="A264" s="38"/>
      <c r="B264" s="180"/>
      <c r="C264" s="181" t="s">
        <v>749</v>
      </c>
      <c r="D264" s="181" t="s">
        <v>258</v>
      </c>
      <c r="E264" s="182" t="s">
        <v>4406</v>
      </c>
      <c r="F264" s="183" t="s">
        <v>2214</v>
      </c>
      <c r="G264" s="184" t="s">
        <v>1374</v>
      </c>
      <c r="H264" s="185">
        <v>6</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1097</v>
      </c>
    </row>
    <row r="265" s="2" customFormat="1">
      <c r="A265" s="38"/>
      <c r="B265" s="39"/>
      <c r="C265" s="38"/>
      <c r="D265" s="195" t="s">
        <v>1362</v>
      </c>
      <c r="E265" s="38"/>
      <c r="F265" s="239" t="s">
        <v>2045</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37.8" customHeight="1">
      <c r="A266" s="38"/>
      <c r="B266" s="180"/>
      <c r="C266" s="181" t="s">
        <v>753</v>
      </c>
      <c r="D266" s="181" t="s">
        <v>258</v>
      </c>
      <c r="E266" s="182" t="s">
        <v>4407</v>
      </c>
      <c r="F266" s="183" t="s">
        <v>2216</v>
      </c>
      <c r="G266" s="184" t="s">
        <v>1374</v>
      </c>
      <c r="H266" s="185">
        <v>22</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1105</v>
      </c>
    </row>
    <row r="267" s="2" customFormat="1">
      <c r="A267" s="38"/>
      <c r="B267" s="39"/>
      <c r="C267" s="38"/>
      <c r="D267" s="195" t="s">
        <v>1362</v>
      </c>
      <c r="E267" s="38"/>
      <c r="F267" s="239" t="s">
        <v>2045</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7.8" customHeight="1">
      <c r="A268" s="38"/>
      <c r="B268" s="180"/>
      <c r="C268" s="181" t="s">
        <v>757</v>
      </c>
      <c r="D268" s="181" t="s">
        <v>258</v>
      </c>
      <c r="E268" s="182" t="s">
        <v>4408</v>
      </c>
      <c r="F268" s="183" t="s">
        <v>4409</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1113</v>
      </c>
    </row>
    <row r="269" s="2" customFormat="1">
      <c r="A269" s="38"/>
      <c r="B269" s="39"/>
      <c r="C269" s="38"/>
      <c r="D269" s="195" t="s">
        <v>1362</v>
      </c>
      <c r="E269" s="38"/>
      <c r="F269" s="239" t="s">
        <v>2045</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33" customHeight="1">
      <c r="A270" s="38"/>
      <c r="B270" s="180"/>
      <c r="C270" s="181" t="s">
        <v>761</v>
      </c>
      <c r="D270" s="181" t="s">
        <v>258</v>
      </c>
      <c r="E270" s="182" t="s">
        <v>4410</v>
      </c>
      <c r="F270" s="183" t="s">
        <v>2110</v>
      </c>
      <c r="G270" s="184" t="s">
        <v>1374</v>
      </c>
      <c r="H270" s="185">
        <v>95</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1123</v>
      </c>
    </row>
    <row r="271" s="2" customFormat="1">
      <c r="A271" s="38"/>
      <c r="B271" s="39"/>
      <c r="C271" s="38"/>
      <c r="D271" s="195" t="s">
        <v>1362</v>
      </c>
      <c r="E271" s="38"/>
      <c r="F271" s="239" t="s">
        <v>2045</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765</v>
      </c>
      <c r="D272" s="181" t="s">
        <v>258</v>
      </c>
      <c r="E272" s="182" t="s">
        <v>4411</v>
      </c>
      <c r="F272" s="183" t="s">
        <v>2136</v>
      </c>
      <c r="G272" s="184" t="s">
        <v>1374</v>
      </c>
      <c r="H272" s="185">
        <v>105</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1133</v>
      </c>
    </row>
    <row r="273" s="2" customFormat="1">
      <c r="A273" s="38"/>
      <c r="B273" s="39"/>
      <c r="C273" s="38"/>
      <c r="D273" s="195" t="s">
        <v>1362</v>
      </c>
      <c r="E273" s="38"/>
      <c r="F273" s="239" t="s">
        <v>2045</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769</v>
      </c>
      <c r="D274" s="181" t="s">
        <v>258</v>
      </c>
      <c r="E274" s="182" t="s">
        <v>4412</v>
      </c>
      <c r="F274" s="183" t="s">
        <v>2142</v>
      </c>
      <c r="G274" s="184" t="s">
        <v>1374</v>
      </c>
      <c r="H274" s="185">
        <v>475</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1143</v>
      </c>
    </row>
    <row r="275" s="2" customFormat="1">
      <c r="A275" s="38"/>
      <c r="B275" s="39"/>
      <c r="C275" s="38"/>
      <c r="D275" s="195" t="s">
        <v>1362</v>
      </c>
      <c r="E275" s="38"/>
      <c r="F275" s="239" t="s">
        <v>2045</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773</v>
      </c>
      <c r="D276" s="181" t="s">
        <v>258</v>
      </c>
      <c r="E276" s="182" t="s">
        <v>4413</v>
      </c>
      <c r="F276" s="183" t="s">
        <v>2227</v>
      </c>
      <c r="G276" s="184" t="s">
        <v>1374</v>
      </c>
      <c r="H276" s="185">
        <v>6</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2" customFormat="1">
      <c r="A277" s="38"/>
      <c r="B277" s="39"/>
      <c r="C277" s="38"/>
      <c r="D277" s="195" t="s">
        <v>1362</v>
      </c>
      <c r="E277" s="38"/>
      <c r="F277" s="239" t="s">
        <v>2045</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777</v>
      </c>
      <c r="D278" s="181" t="s">
        <v>258</v>
      </c>
      <c r="E278" s="182" t="s">
        <v>4414</v>
      </c>
      <c r="F278" s="183" t="s">
        <v>2229</v>
      </c>
      <c r="G278" s="184" t="s">
        <v>1374</v>
      </c>
      <c r="H278" s="185">
        <v>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c r="A279" s="38"/>
      <c r="B279" s="39"/>
      <c r="C279" s="38"/>
      <c r="D279" s="195" t="s">
        <v>1362</v>
      </c>
      <c r="E279" s="38"/>
      <c r="F279" s="239" t="s">
        <v>2045</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781</v>
      </c>
      <c r="D280" s="181" t="s">
        <v>258</v>
      </c>
      <c r="E280" s="182" t="s">
        <v>4415</v>
      </c>
      <c r="F280" s="183" t="s">
        <v>2231</v>
      </c>
      <c r="G280" s="184" t="s">
        <v>1374</v>
      </c>
      <c r="H280" s="185">
        <v>1</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1202</v>
      </c>
    </row>
    <row r="281" s="2" customFormat="1">
      <c r="A281" s="38"/>
      <c r="B281" s="39"/>
      <c r="C281" s="38"/>
      <c r="D281" s="195" t="s">
        <v>1362</v>
      </c>
      <c r="E281" s="38"/>
      <c r="F281" s="239" t="s">
        <v>2045</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785</v>
      </c>
      <c r="D282" s="181" t="s">
        <v>258</v>
      </c>
      <c r="E282" s="182" t="s">
        <v>4416</v>
      </c>
      <c r="F282" s="183" t="s">
        <v>2100</v>
      </c>
      <c r="G282" s="184" t="s">
        <v>1374</v>
      </c>
      <c r="H282" s="185">
        <v>6</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1211</v>
      </c>
    </row>
    <row r="283" s="2" customFormat="1">
      <c r="A283" s="38"/>
      <c r="B283" s="39"/>
      <c r="C283" s="38"/>
      <c r="D283" s="195" t="s">
        <v>1362</v>
      </c>
      <c r="E283" s="38"/>
      <c r="F283" s="239" t="s">
        <v>2045</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24.15" customHeight="1">
      <c r="A284" s="38"/>
      <c r="B284" s="180"/>
      <c r="C284" s="181" t="s">
        <v>789</v>
      </c>
      <c r="D284" s="181" t="s">
        <v>258</v>
      </c>
      <c r="E284" s="182" t="s">
        <v>4417</v>
      </c>
      <c r="F284" s="183" t="s">
        <v>2106</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1222</v>
      </c>
    </row>
    <row r="285" s="2" customFormat="1">
      <c r="A285" s="38"/>
      <c r="B285" s="39"/>
      <c r="C285" s="38"/>
      <c r="D285" s="195" t="s">
        <v>1362</v>
      </c>
      <c r="E285" s="38"/>
      <c r="F285" s="239" t="s">
        <v>2045</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21.75" customHeight="1">
      <c r="A286" s="38"/>
      <c r="B286" s="180"/>
      <c r="C286" s="181" t="s">
        <v>793</v>
      </c>
      <c r="D286" s="181" t="s">
        <v>258</v>
      </c>
      <c r="E286" s="182" t="s">
        <v>4418</v>
      </c>
      <c r="F286" s="183" t="s">
        <v>2235</v>
      </c>
      <c r="G286" s="184" t="s">
        <v>1374</v>
      </c>
      <c r="H286" s="185">
        <v>2</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1233</v>
      </c>
    </row>
    <row r="287" s="2" customFormat="1">
      <c r="A287" s="38"/>
      <c r="B287" s="39"/>
      <c r="C287" s="38"/>
      <c r="D287" s="195" t="s">
        <v>1362</v>
      </c>
      <c r="E287" s="38"/>
      <c r="F287" s="239" t="s">
        <v>2045</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797</v>
      </c>
      <c r="D288" s="181" t="s">
        <v>258</v>
      </c>
      <c r="E288" s="182" t="s">
        <v>4419</v>
      </c>
      <c r="F288" s="183" t="s">
        <v>2237</v>
      </c>
      <c r="G288" s="184" t="s">
        <v>1374</v>
      </c>
      <c r="H288" s="185">
        <v>2</v>
      </c>
      <c r="I288" s="186"/>
      <c r="J288" s="187">
        <f>ROUND(I288*H288,2)</f>
        <v>0</v>
      </c>
      <c r="K288" s="183" t="s">
        <v>1361</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1243</v>
      </c>
    </row>
    <row r="289" s="2" customFormat="1">
      <c r="A289" s="38"/>
      <c r="B289" s="39"/>
      <c r="C289" s="38"/>
      <c r="D289" s="195" t="s">
        <v>1362</v>
      </c>
      <c r="E289" s="38"/>
      <c r="F289" s="239" t="s">
        <v>2045</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49.05" customHeight="1">
      <c r="A290" s="38"/>
      <c r="B290" s="180"/>
      <c r="C290" s="181" t="s">
        <v>801</v>
      </c>
      <c r="D290" s="181" t="s">
        <v>258</v>
      </c>
      <c r="E290" s="182" t="s">
        <v>4420</v>
      </c>
      <c r="F290" s="183" t="s">
        <v>2242</v>
      </c>
      <c r="G290" s="184" t="s">
        <v>316</v>
      </c>
      <c r="H290" s="185">
        <v>30</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1251</v>
      </c>
    </row>
    <row r="291" s="2" customFormat="1">
      <c r="A291" s="38"/>
      <c r="B291" s="39"/>
      <c r="C291" s="38"/>
      <c r="D291" s="195" t="s">
        <v>1362</v>
      </c>
      <c r="E291" s="38"/>
      <c r="F291" s="239" t="s">
        <v>2045</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805</v>
      </c>
      <c r="D292" s="181" t="s">
        <v>258</v>
      </c>
      <c r="E292" s="182" t="s">
        <v>4421</v>
      </c>
      <c r="F292" s="183" t="s">
        <v>2250</v>
      </c>
      <c r="G292" s="184" t="s">
        <v>316</v>
      </c>
      <c r="H292" s="185">
        <v>390</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1263</v>
      </c>
    </row>
    <row r="293" s="2" customFormat="1">
      <c r="A293" s="38"/>
      <c r="B293" s="39"/>
      <c r="C293" s="38"/>
      <c r="D293" s="195" t="s">
        <v>1362</v>
      </c>
      <c r="E293" s="38"/>
      <c r="F293" s="239" t="s">
        <v>2045</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24.15" customHeight="1">
      <c r="A294" s="38"/>
      <c r="B294" s="180"/>
      <c r="C294" s="181" t="s">
        <v>809</v>
      </c>
      <c r="D294" s="181" t="s">
        <v>258</v>
      </c>
      <c r="E294" s="182" t="s">
        <v>4422</v>
      </c>
      <c r="F294" s="183" t="s">
        <v>2252</v>
      </c>
      <c r="G294" s="184" t="s">
        <v>316</v>
      </c>
      <c r="H294" s="185">
        <v>180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1508</v>
      </c>
    </row>
    <row r="295" s="2" customFormat="1">
      <c r="A295" s="38"/>
      <c r="B295" s="39"/>
      <c r="C295" s="38"/>
      <c r="D295" s="195" t="s">
        <v>1362</v>
      </c>
      <c r="E295" s="38"/>
      <c r="F295" s="239" t="s">
        <v>2045</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24.15" customHeight="1">
      <c r="A296" s="38"/>
      <c r="B296" s="180"/>
      <c r="C296" s="181" t="s">
        <v>813</v>
      </c>
      <c r="D296" s="181" t="s">
        <v>258</v>
      </c>
      <c r="E296" s="182" t="s">
        <v>4423</v>
      </c>
      <c r="F296" s="183" t="s">
        <v>2120</v>
      </c>
      <c r="G296" s="184" t="s">
        <v>316</v>
      </c>
      <c r="H296" s="185">
        <v>690</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1509</v>
      </c>
    </row>
    <row r="297" s="2" customFormat="1">
      <c r="A297" s="38"/>
      <c r="B297" s="39"/>
      <c r="C297" s="38"/>
      <c r="D297" s="195" t="s">
        <v>1362</v>
      </c>
      <c r="E297" s="38"/>
      <c r="F297" s="239" t="s">
        <v>2045</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24.15" customHeight="1">
      <c r="A298" s="38"/>
      <c r="B298" s="180"/>
      <c r="C298" s="181" t="s">
        <v>817</v>
      </c>
      <c r="D298" s="181" t="s">
        <v>258</v>
      </c>
      <c r="E298" s="182" t="s">
        <v>4424</v>
      </c>
      <c r="F298" s="183" t="s">
        <v>2259</v>
      </c>
      <c r="G298" s="184" t="s">
        <v>316</v>
      </c>
      <c r="H298" s="185">
        <v>625</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1512</v>
      </c>
    </row>
    <row r="299" s="2" customFormat="1">
      <c r="A299" s="38"/>
      <c r="B299" s="39"/>
      <c r="C299" s="38"/>
      <c r="D299" s="195" t="s">
        <v>1362</v>
      </c>
      <c r="E299" s="38"/>
      <c r="F299" s="239" t="s">
        <v>2045</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24.15" customHeight="1">
      <c r="A300" s="38"/>
      <c r="B300" s="180"/>
      <c r="C300" s="181" t="s">
        <v>821</v>
      </c>
      <c r="D300" s="181" t="s">
        <v>258</v>
      </c>
      <c r="E300" s="182" t="s">
        <v>4425</v>
      </c>
      <c r="F300" s="183" t="s">
        <v>2265</v>
      </c>
      <c r="G300" s="184" t="s">
        <v>316</v>
      </c>
      <c r="H300" s="185">
        <v>490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1515</v>
      </c>
    </row>
    <row r="301" s="2" customFormat="1">
      <c r="A301" s="38"/>
      <c r="B301" s="39"/>
      <c r="C301" s="38"/>
      <c r="D301" s="195" t="s">
        <v>1362</v>
      </c>
      <c r="E301" s="38"/>
      <c r="F301" s="239" t="s">
        <v>2045</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24.15" customHeight="1">
      <c r="A302" s="38"/>
      <c r="B302" s="180"/>
      <c r="C302" s="181" t="s">
        <v>825</v>
      </c>
      <c r="D302" s="181" t="s">
        <v>258</v>
      </c>
      <c r="E302" s="182" t="s">
        <v>4426</v>
      </c>
      <c r="F302" s="183" t="s">
        <v>2267</v>
      </c>
      <c r="G302" s="184" t="s">
        <v>316</v>
      </c>
      <c r="H302" s="185">
        <v>110</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1518</v>
      </c>
    </row>
    <row r="303" s="2" customFormat="1">
      <c r="A303" s="38"/>
      <c r="B303" s="39"/>
      <c r="C303" s="38"/>
      <c r="D303" s="195" t="s">
        <v>1362</v>
      </c>
      <c r="E303" s="38"/>
      <c r="F303" s="239" t="s">
        <v>2045</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24.15" customHeight="1">
      <c r="A304" s="38"/>
      <c r="B304" s="180"/>
      <c r="C304" s="181" t="s">
        <v>829</v>
      </c>
      <c r="D304" s="181" t="s">
        <v>258</v>
      </c>
      <c r="E304" s="182" t="s">
        <v>4427</v>
      </c>
      <c r="F304" s="183" t="s">
        <v>2269</v>
      </c>
      <c r="G304" s="184" t="s">
        <v>316</v>
      </c>
      <c r="H304" s="185">
        <v>120</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1521</v>
      </c>
    </row>
    <row r="305" s="2" customFormat="1">
      <c r="A305" s="38"/>
      <c r="B305" s="39"/>
      <c r="C305" s="38"/>
      <c r="D305" s="195" t="s">
        <v>1362</v>
      </c>
      <c r="E305" s="38"/>
      <c r="F305" s="239" t="s">
        <v>2045</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833</v>
      </c>
      <c r="D306" s="181" t="s">
        <v>258</v>
      </c>
      <c r="E306" s="182" t="s">
        <v>4428</v>
      </c>
      <c r="F306" s="183" t="s">
        <v>2271</v>
      </c>
      <c r="G306" s="184" t="s">
        <v>316</v>
      </c>
      <c r="H306" s="185">
        <v>120</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1522</v>
      </c>
    </row>
    <row r="307" s="2" customFormat="1">
      <c r="A307" s="38"/>
      <c r="B307" s="39"/>
      <c r="C307" s="38"/>
      <c r="D307" s="195" t="s">
        <v>1362</v>
      </c>
      <c r="E307" s="38"/>
      <c r="F307" s="239" t="s">
        <v>2045</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839</v>
      </c>
      <c r="D308" s="181" t="s">
        <v>258</v>
      </c>
      <c r="E308" s="182" t="s">
        <v>4429</v>
      </c>
      <c r="F308" s="183" t="s">
        <v>2185</v>
      </c>
      <c r="G308" s="184" t="s">
        <v>316</v>
      </c>
      <c r="H308" s="185">
        <v>110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1523</v>
      </c>
    </row>
    <row r="309" s="2" customFormat="1">
      <c r="A309" s="38"/>
      <c r="B309" s="39"/>
      <c r="C309" s="38"/>
      <c r="D309" s="195" t="s">
        <v>1362</v>
      </c>
      <c r="E309" s="38"/>
      <c r="F309" s="239" t="s">
        <v>2045</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33" customHeight="1">
      <c r="A310" s="38"/>
      <c r="B310" s="180"/>
      <c r="C310" s="181" t="s">
        <v>843</v>
      </c>
      <c r="D310" s="181" t="s">
        <v>258</v>
      </c>
      <c r="E310" s="182" t="s">
        <v>4430</v>
      </c>
      <c r="F310" s="183" t="s">
        <v>2274</v>
      </c>
      <c r="G310" s="184" t="s">
        <v>316</v>
      </c>
      <c r="H310" s="185">
        <v>210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1524</v>
      </c>
    </row>
    <row r="311" s="2" customFormat="1">
      <c r="A311" s="38"/>
      <c r="B311" s="39"/>
      <c r="C311" s="38"/>
      <c r="D311" s="195" t="s">
        <v>1362</v>
      </c>
      <c r="E311" s="38"/>
      <c r="F311" s="239" t="s">
        <v>2045</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21.75" customHeight="1">
      <c r="A312" s="38"/>
      <c r="B312" s="180"/>
      <c r="C312" s="181" t="s">
        <v>847</v>
      </c>
      <c r="D312" s="181" t="s">
        <v>258</v>
      </c>
      <c r="E312" s="182" t="s">
        <v>4431</v>
      </c>
      <c r="F312" s="183" t="s">
        <v>2276</v>
      </c>
      <c r="G312" s="184" t="s">
        <v>316</v>
      </c>
      <c r="H312" s="185">
        <v>30</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1527</v>
      </c>
    </row>
    <row r="313" s="2" customFormat="1">
      <c r="A313" s="38"/>
      <c r="B313" s="39"/>
      <c r="C313" s="38"/>
      <c r="D313" s="195" t="s">
        <v>1362</v>
      </c>
      <c r="E313" s="38"/>
      <c r="F313" s="239" t="s">
        <v>2045</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16.5" customHeight="1">
      <c r="A314" s="38"/>
      <c r="B314" s="180"/>
      <c r="C314" s="181" t="s">
        <v>851</v>
      </c>
      <c r="D314" s="181" t="s">
        <v>258</v>
      </c>
      <c r="E314" s="182" t="s">
        <v>4432</v>
      </c>
      <c r="F314" s="183" t="s">
        <v>2311</v>
      </c>
      <c r="G314" s="184" t="s">
        <v>1374</v>
      </c>
      <c r="H314" s="185">
        <v>735</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1530</v>
      </c>
    </row>
    <row r="315" s="2" customFormat="1">
      <c r="A315" s="38"/>
      <c r="B315" s="39"/>
      <c r="C315" s="38"/>
      <c r="D315" s="195" t="s">
        <v>1362</v>
      </c>
      <c r="E315" s="38"/>
      <c r="F315" s="239" t="s">
        <v>2045</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16.5" customHeight="1">
      <c r="A316" s="38"/>
      <c r="B316" s="180"/>
      <c r="C316" s="181" t="s">
        <v>855</v>
      </c>
      <c r="D316" s="181" t="s">
        <v>258</v>
      </c>
      <c r="E316" s="182" t="s">
        <v>4433</v>
      </c>
      <c r="F316" s="183" t="s">
        <v>2313</v>
      </c>
      <c r="G316" s="184" t="s">
        <v>1374</v>
      </c>
      <c r="H316" s="185">
        <v>2</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1532</v>
      </c>
    </row>
    <row r="317" s="2" customFormat="1">
      <c r="A317" s="38"/>
      <c r="B317" s="39"/>
      <c r="C317" s="38"/>
      <c r="D317" s="195" t="s">
        <v>1362</v>
      </c>
      <c r="E317" s="38"/>
      <c r="F317" s="239" t="s">
        <v>2045</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37.8" customHeight="1">
      <c r="A318" s="38"/>
      <c r="B318" s="180"/>
      <c r="C318" s="181" t="s">
        <v>859</v>
      </c>
      <c r="D318" s="181" t="s">
        <v>258</v>
      </c>
      <c r="E318" s="182" t="s">
        <v>4434</v>
      </c>
      <c r="F318" s="183" t="s">
        <v>2280</v>
      </c>
      <c r="G318" s="184" t="s">
        <v>1374</v>
      </c>
      <c r="H318" s="185">
        <v>1</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1533</v>
      </c>
    </row>
    <row r="319" s="2" customFormat="1">
      <c r="A319" s="38"/>
      <c r="B319" s="39"/>
      <c r="C319" s="38"/>
      <c r="D319" s="195" t="s">
        <v>1362</v>
      </c>
      <c r="E319" s="38"/>
      <c r="F319" s="239" t="s">
        <v>2045</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24.15" customHeight="1">
      <c r="A320" s="38"/>
      <c r="B320" s="180"/>
      <c r="C320" s="181" t="s">
        <v>863</v>
      </c>
      <c r="D320" s="181" t="s">
        <v>258</v>
      </c>
      <c r="E320" s="182" t="s">
        <v>4435</v>
      </c>
      <c r="F320" s="183" t="s">
        <v>2282</v>
      </c>
      <c r="G320" s="184" t="s">
        <v>1374</v>
      </c>
      <c r="H320" s="185">
        <v>3</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1534</v>
      </c>
    </row>
    <row r="321" s="2" customFormat="1">
      <c r="A321" s="38"/>
      <c r="B321" s="39"/>
      <c r="C321" s="38"/>
      <c r="D321" s="195" t="s">
        <v>1362</v>
      </c>
      <c r="E321" s="38"/>
      <c r="F321" s="239" t="s">
        <v>2045</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3" customHeight="1">
      <c r="A322" s="38"/>
      <c r="B322" s="180"/>
      <c r="C322" s="181" t="s">
        <v>867</v>
      </c>
      <c r="D322" s="181" t="s">
        <v>258</v>
      </c>
      <c r="E322" s="182" t="s">
        <v>4436</v>
      </c>
      <c r="F322" s="183" t="s">
        <v>2284</v>
      </c>
      <c r="G322" s="184" t="s">
        <v>1374</v>
      </c>
      <c r="H322" s="185">
        <v>5</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1537</v>
      </c>
    </row>
    <row r="323" s="2" customFormat="1">
      <c r="A323" s="38"/>
      <c r="B323" s="39"/>
      <c r="C323" s="38"/>
      <c r="D323" s="195" t="s">
        <v>1362</v>
      </c>
      <c r="E323" s="38"/>
      <c r="F323" s="239" t="s">
        <v>2045</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24.15" customHeight="1">
      <c r="A324" s="38"/>
      <c r="B324" s="180"/>
      <c r="C324" s="181" t="s">
        <v>872</v>
      </c>
      <c r="D324" s="181" t="s">
        <v>258</v>
      </c>
      <c r="E324" s="182" t="s">
        <v>4437</v>
      </c>
      <c r="F324" s="183" t="s">
        <v>2286</v>
      </c>
      <c r="G324" s="184" t="s">
        <v>1374</v>
      </c>
      <c r="H324" s="185">
        <v>5</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1538</v>
      </c>
    </row>
    <row r="325" s="2" customFormat="1">
      <c r="A325" s="38"/>
      <c r="B325" s="39"/>
      <c r="C325" s="38"/>
      <c r="D325" s="195" t="s">
        <v>1362</v>
      </c>
      <c r="E325" s="38"/>
      <c r="F325" s="239" t="s">
        <v>2045</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876</v>
      </c>
      <c r="D326" s="181" t="s">
        <v>258</v>
      </c>
      <c r="E326" s="182" t="s">
        <v>4438</v>
      </c>
      <c r="F326" s="183" t="s">
        <v>2292</v>
      </c>
      <c r="G326" s="184" t="s">
        <v>1374</v>
      </c>
      <c r="H326" s="185">
        <v>30</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1539</v>
      </c>
    </row>
    <row r="327" s="2" customFormat="1">
      <c r="A327" s="38"/>
      <c r="B327" s="39"/>
      <c r="C327" s="38"/>
      <c r="D327" s="195" t="s">
        <v>1362</v>
      </c>
      <c r="E327" s="38"/>
      <c r="F327" s="239" t="s">
        <v>2045</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880</v>
      </c>
      <c r="D328" s="181" t="s">
        <v>258</v>
      </c>
      <c r="E328" s="182" t="s">
        <v>4439</v>
      </c>
      <c r="F328" s="183" t="s">
        <v>2294</v>
      </c>
      <c r="G328" s="184" t="s">
        <v>1374</v>
      </c>
      <c r="H328" s="185">
        <v>30</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1540</v>
      </c>
    </row>
    <row r="329" s="2" customFormat="1">
      <c r="A329" s="38"/>
      <c r="B329" s="39"/>
      <c r="C329" s="38"/>
      <c r="D329" s="195" t="s">
        <v>1362</v>
      </c>
      <c r="E329" s="38"/>
      <c r="F329" s="239" t="s">
        <v>2045</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884</v>
      </c>
      <c r="D330" s="181" t="s">
        <v>258</v>
      </c>
      <c r="E330" s="182" t="s">
        <v>4440</v>
      </c>
      <c r="F330" s="183" t="s">
        <v>2296</v>
      </c>
      <c r="G330" s="184" t="s">
        <v>1374</v>
      </c>
      <c r="H330" s="185">
        <v>36</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1541</v>
      </c>
    </row>
    <row r="331" s="2" customFormat="1">
      <c r="A331" s="38"/>
      <c r="B331" s="39"/>
      <c r="C331" s="38"/>
      <c r="D331" s="195" t="s">
        <v>1362</v>
      </c>
      <c r="E331" s="38"/>
      <c r="F331" s="239" t="s">
        <v>2045</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888</v>
      </c>
      <c r="D332" s="181" t="s">
        <v>258</v>
      </c>
      <c r="E332" s="182" t="s">
        <v>4441</v>
      </c>
      <c r="F332" s="183" t="s">
        <v>2298</v>
      </c>
      <c r="G332" s="184" t="s">
        <v>1374</v>
      </c>
      <c r="H332" s="185">
        <v>10</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1544</v>
      </c>
    </row>
    <row r="333" s="2" customFormat="1">
      <c r="A333" s="38"/>
      <c r="B333" s="39"/>
      <c r="C333" s="38"/>
      <c r="D333" s="195" t="s">
        <v>1362</v>
      </c>
      <c r="E333" s="38"/>
      <c r="F333" s="239" t="s">
        <v>2045</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24.15" customHeight="1">
      <c r="A334" s="38"/>
      <c r="B334" s="180"/>
      <c r="C334" s="181" t="s">
        <v>892</v>
      </c>
      <c r="D334" s="181" t="s">
        <v>258</v>
      </c>
      <c r="E334" s="182" t="s">
        <v>4442</v>
      </c>
      <c r="F334" s="183" t="s">
        <v>2288</v>
      </c>
      <c r="G334" s="184" t="s">
        <v>1374</v>
      </c>
      <c r="H334" s="185">
        <v>4</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1547</v>
      </c>
    </row>
    <row r="335" s="2" customFormat="1">
      <c r="A335" s="38"/>
      <c r="B335" s="39"/>
      <c r="C335" s="38"/>
      <c r="D335" s="195" t="s">
        <v>1362</v>
      </c>
      <c r="E335" s="38"/>
      <c r="F335" s="239" t="s">
        <v>2045</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24.15" customHeight="1">
      <c r="A336" s="38"/>
      <c r="B336" s="180"/>
      <c r="C336" s="181" t="s">
        <v>896</v>
      </c>
      <c r="D336" s="181" t="s">
        <v>258</v>
      </c>
      <c r="E336" s="182" t="s">
        <v>4443</v>
      </c>
      <c r="F336" s="183" t="s">
        <v>2290</v>
      </c>
      <c r="G336" s="184" t="s">
        <v>1374</v>
      </c>
      <c r="H336" s="185">
        <v>1</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1548</v>
      </c>
    </row>
    <row r="337" s="2" customFormat="1">
      <c r="A337" s="38"/>
      <c r="B337" s="39"/>
      <c r="C337" s="38"/>
      <c r="D337" s="195" t="s">
        <v>1362</v>
      </c>
      <c r="E337" s="38"/>
      <c r="F337" s="239" t="s">
        <v>2045</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24.15" customHeight="1">
      <c r="A338" s="38"/>
      <c r="B338" s="180"/>
      <c r="C338" s="181" t="s">
        <v>900</v>
      </c>
      <c r="D338" s="181" t="s">
        <v>258</v>
      </c>
      <c r="E338" s="182" t="s">
        <v>4444</v>
      </c>
      <c r="F338" s="183" t="s">
        <v>2300</v>
      </c>
      <c r="G338" s="184" t="s">
        <v>316</v>
      </c>
      <c r="H338" s="185">
        <v>540</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1549</v>
      </c>
    </row>
    <row r="339" s="2" customFormat="1">
      <c r="A339" s="38"/>
      <c r="B339" s="39"/>
      <c r="C339" s="38"/>
      <c r="D339" s="195" t="s">
        <v>1362</v>
      </c>
      <c r="E339" s="38"/>
      <c r="F339" s="239" t="s">
        <v>2045</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24.15" customHeight="1">
      <c r="A340" s="38"/>
      <c r="B340" s="180"/>
      <c r="C340" s="181" t="s">
        <v>904</v>
      </c>
      <c r="D340" s="181" t="s">
        <v>258</v>
      </c>
      <c r="E340" s="182" t="s">
        <v>4445</v>
      </c>
      <c r="F340" s="183" t="s">
        <v>2146</v>
      </c>
      <c r="G340" s="184" t="s">
        <v>316</v>
      </c>
      <c r="H340" s="185">
        <v>245</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1550</v>
      </c>
    </row>
    <row r="341" s="2" customFormat="1">
      <c r="A341" s="38"/>
      <c r="B341" s="39"/>
      <c r="C341" s="38"/>
      <c r="D341" s="195" t="s">
        <v>1362</v>
      </c>
      <c r="E341" s="38"/>
      <c r="F341" s="239" t="s">
        <v>2045</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24.15" customHeight="1">
      <c r="A342" s="38"/>
      <c r="B342" s="180"/>
      <c r="C342" s="181" t="s">
        <v>908</v>
      </c>
      <c r="D342" s="181" t="s">
        <v>258</v>
      </c>
      <c r="E342" s="182" t="s">
        <v>4446</v>
      </c>
      <c r="F342" s="183" t="s">
        <v>2303</v>
      </c>
      <c r="G342" s="184" t="s">
        <v>316</v>
      </c>
      <c r="H342" s="185">
        <v>20</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1551</v>
      </c>
    </row>
    <row r="343" s="2" customFormat="1">
      <c r="A343" s="38"/>
      <c r="B343" s="39"/>
      <c r="C343" s="38"/>
      <c r="D343" s="195" t="s">
        <v>1362</v>
      </c>
      <c r="E343" s="38"/>
      <c r="F343" s="239" t="s">
        <v>2045</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24.15" customHeight="1">
      <c r="A344" s="38"/>
      <c r="B344" s="180"/>
      <c r="C344" s="181" t="s">
        <v>912</v>
      </c>
      <c r="D344" s="181" t="s">
        <v>258</v>
      </c>
      <c r="E344" s="182" t="s">
        <v>4447</v>
      </c>
      <c r="F344" s="183" t="s">
        <v>2305</v>
      </c>
      <c r="G344" s="184" t="s">
        <v>316</v>
      </c>
      <c r="H344" s="185">
        <v>105</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1552</v>
      </c>
    </row>
    <row r="345" s="2" customFormat="1">
      <c r="A345" s="38"/>
      <c r="B345" s="39"/>
      <c r="C345" s="38"/>
      <c r="D345" s="195" t="s">
        <v>1362</v>
      </c>
      <c r="E345" s="38"/>
      <c r="F345" s="239" t="s">
        <v>2045</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24.15" customHeight="1">
      <c r="A346" s="38"/>
      <c r="B346" s="180"/>
      <c r="C346" s="181" t="s">
        <v>916</v>
      </c>
      <c r="D346" s="181" t="s">
        <v>258</v>
      </c>
      <c r="E346" s="182" t="s">
        <v>4448</v>
      </c>
      <c r="F346" s="183" t="s">
        <v>2307</v>
      </c>
      <c r="G346" s="184" t="s">
        <v>316</v>
      </c>
      <c r="H346" s="185">
        <v>300</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1553</v>
      </c>
    </row>
    <row r="347" s="2" customFormat="1">
      <c r="A347" s="38"/>
      <c r="B347" s="39"/>
      <c r="C347" s="38"/>
      <c r="D347" s="195" t="s">
        <v>1362</v>
      </c>
      <c r="E347" s="38"/>
      <c r="F347" s="239" t="s">
        <v>2045</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16.5" customHeight="1">
      <c r="A348" s="38"/>
      <c r="B348" s="180"/>
      <c r="C348" s="181" t="s">
        <v>920</v>
      </c>
      <c r="D348" s="181" t="s">
        <v>258</v>
      </c>
      <c r="E348" s="182" t="s">
        <v>4449</v>
      </c>
      <c r="F348" s="183" t="s">
        <v>2315</v>
      </c>
      <c r="G348" s="184" t="s">
        <v>1374</v>
      </c>
      <c r="H348" s="185">
        <v>1015</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1554</v>
      </c>
    </row>
    <row r="349" s="2" customFormat="1">
      <c r="A349" s="38"/>
      <c r="B349" s="39"/>
      <c r="C349" s="38"/>
      <c r="D349" s="195" t="s">
        <v>1362</v>
      </c>
      <c r="E349" s="38"/>
      <c r="F349" s="239" t="s">
        <v>2045</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16.5" customHeight="1">
      <c r="A350" s="38"/>
      <c r="B350" s="180"/>
      <c r="C350" s="181" t="s">
        <v>924</v>
      </c>
      <c r="D350" s="181" t="s">
        <v>258</v>
      </c>
      <c r="E350" s="182" t="s">
        <v>4450</v>
      </c>
      <c r="F350" s="183" t="s">
        <v>2319</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1559</v>
      </c>
    </row>
    <row r="351" s="2" customFormat="1">
      <c r="A351" s="38"/>
      <c r="B351" s="39"/>
      <c r="C351" s="38"/>
      <c r="D351" s="195" t="s">
        <v>1362</v>
      </c>
      <c r="E351" s="38"/>
      <c r="F351" s="239" t="s">
        <v>2045</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16.5" customHeight="1">
      <c r="A352" s="38"/>
      <c r="B352" s="180"/>
      <c r="C352" s="181" t="s">
        <v>928</v>
      </c>
      <c r="D352" s="181" t="s">
        <v>258</v>
      </c>
      <c r="E352" s="182" t="s">
        <v>4451</v>
      </c>
      <c r="F352" s="183" t="s">
        <v>2321</v>
      </c>
      <c r="G352" s="184" t="s">
        <v>1374</v>
      </c>
      <c r="H352" s="185">
        <v>2</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1563</v>
      </c>
    </row>
    <row r="353" s="2" customFormat="1">
      <c r="A353" s="38"/>
      <c r="B353" s="39"/>
      <c r="C353" s="38"/>
      <c r="D353" s="195" t="s">
        <v>1362</v>
      </c>
      <c r="E353" s="38"/>
      <c r="F353" s="239" t="s">
        <v>2045</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33" customHeight="1">
      <c r="A354" s="38"/>
      <c r="B354" s="180"/>
      <c r="C354" s="181" t="s">
        <v>932</v>
      </c>
      <c r="D354" s="181" t="s">
        <v>258</v>
      </c>
      <c r="E354" s="182" t="s">
        <v>4452</v>
      </c>
      <c r="F354" s="183" t="s">
        <v>2132</v>
      </c>
      <c r="G354" s="184" t="s">
        <v>316</v>
      </c>
      <c r="H354" s="185">
        <v>185</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1566</v>
      </c>
    </row>
    <row r="355" s="2" customFormat="1">
      <c r="A355" s="38"/>
      <c r="B355" s="39"/>
      <c r="C355" s="38"/>
      <c r="D355" s="195" t="s">
        <v>1362</v>
      </c>
      <c r="E355" s="38"/>
      <c r="F355" s="239" t="s">
        <v>2045</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33" customHeight="1">
      <c r="A356" s="38"/>
      <c r="B356" s="180"/>
      <c r="C356" s="181" t="s">
        <v>936</v>
      </c>
      <c r="D356" s="181" t="s">
        <v>258</v>
      </c>
      <c r="E356" s="182" t="s">
        <v>4453</v>
      </c>
      <c r="F356" s="183" t="s">
        <v>2134</v>
      </c>
      <c r="G356" s="184" t="s">
        <v>316</v>
      </c>
      <c r="H356" s="185">
        <v>50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1569</v>
      </c>
    </row>
    <row r="357" s="2" customFormat="1">
      <c r="A357" s="38"/>
      <c r="B357" s="39"/>
      <c r="C357" s="38"/>
      <c r="D357" s="195" t="s">
        <v>1362</v>
      </c>
      <c r="E357" s="38"/>
      <c r="F357" s="239" t="s">
        <v>2045</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55.5" customHeight="1">
      <c r="A358" s="38"/>
      <c r="B358" s="180"/>
      <c r="C358" s="181" t="s">
        <v>942</v>
      </c>
      <c r="D358" s="181" t="s">
        <v>258</v>
      </c>
      <c r="E358" s="182" t="s">
        <v>4454</v>
      </c>
      <c r="F358" s="183" t="s">
        <v>2331</v>
      </c>
      <c r="G358" s="184" t="s">
        <v>316</v>
      </c>
      <c r="H358" s="185">
        <v>10</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1572</v>
      </c>
    </row>
    <row r="359" s="2" customFormat="1">
      <c r="A359" s="38"/>
      <c r="B359" s="39"/>
      <c r="C359" s="38"/>
      <c r="D359" s="195" t="s">
        <v>1362</v>
      </c>
      <c r="E359" s="38"/>
      <c r="F359" s="239" t="s">
        <v>4455</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55.5" customHeight="1">
      <c r="A360" s="38"/>
      <c r="B360" s="180"/>
      <c r="C360" s="181" t="s">
        <v>946</v>
      </c>
      <c r="D360" s="181" t="s">
        <v>258</v>
      </c>
      <c r="E360" s="182" t="s">
        <v>4456</v>
      </c>
      <c r="F360" s="183" t="s">
        <v>2334</v>
      </c>
      <c r="G360" s="184" t="s">
        <v>316</v>
      </c>
      <c r="H360" s="185">
        <v>40</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1575</v>
      </c>
    </row>
    <row r="361" s="2" customFormat="1">
      <c r="A361" s="38"/>
      <c r="B361" s="39"/>
      <c r="C361" s="38"/>
      <c r="D361" s="195" t="s">
        <v>1362</v>
      </c>
      <c r="E361" s="38"/>
      <c r="F361" s="239" t="s">
        <v>4455</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55.5" customHeight="1">
      <c r="A362" s="38"/>
      <c r="B362" s="180"/>
      <c r="C362" s="181" t="s">
        <v>950</v>
      </c>
      <c r="D362" s="181" t="s">
        <v>258</v>
      </c>
      <c r="E362" s="182" t="s">
        <v>4457</v>
      </c>
      <c r="F362" s="183" t="s">
        <v>2336</v>
      </c>
      <c r="G362" s="184" t="s">
        <v>316</v>
      </c>
      <c r="H362" s="185">
        <v>40</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1578</v>
      </c>
    </row>
    <row r="363" s="2" customFormat="1">
      <c r="A363" s="38"/>
      <c r="B363" s="39"/>
      <c r="C363" s="38"/>
      <c r="D363" s="195" t="s">
        <v>1362</v>
      </c>
      <c r="E363" s="38"/>
      <c r="F363" s="239" t="s">
        <v>4455</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7.8" customHeight="1">
      <c r="A364" s="38"/>
      <c r="B364" s="180"/>
      <c r="C364" s="181" t="s">
        <v>954</v>
      </c>
      <c r="D364" s="181" t="s">
        <v>258</v>
      </c>
      <c r="E364" s="182" t="s">
        <v>4458</v>
      </c>
      <c r="F364" s="183" t="s">
        <v>2338</v>
      </c>
      <c r="G364" s="184" t="s">
        <v>316</v>
      </c>
      <c r="H364" s="185">
        <v>15</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1581</v>
      </c>
    </row>
    <row r="365" s="2" customFormat="1">
      <c r="A365" s="38"/>
      <c r="B365" s="39"/>
      <c r="C365" s="38"/>
      <c r="D365" s="195" t="s">
        <v>1362</v>
      </c>
      <c r="E365" s="38"/>
      <c r="F365" s="239" t="s">
        <v>2045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44.25" customHeight="1">
      <c r="A366" s="38"/>
      <c r="B366" s="180"/>
      <c r="C366" s="181" t="s">
        <v>958</v>
      </c>
      <c r="D366" s="181" t="s">
        <v>258</v>
      </c>
      <c r="E366" s="182" t="s">
        <v>4459</v>
      </c>
      <c r="F366" s="183" t="s">
        <v>2340</v>
      </c>
      <c r="G366" s="184" t="s">
        <v>316</v>
      </c>
      <c r="H366" s="185">
        <v>15</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1584</v>
      </c>
    </row>
    <row r="367" s="2" customFormat="1">
      <c r="A367" s="38"/>
      <c r="B367" s="39"/>
      <c r="C367" s="38"/>
      <c r="D367" s="195" t="s">
        <v>1362</v>
      </c>
      <c r="E367" s="38"/>
      <c r="F367" s="239" t="s">
        <v>2045</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44.25" customHeight="1">
      <c r="A368" s="38"/>
      <c r="B368" s="180"/>
      <c r="C368" s="181" t="s">
        <v>962</v>
      </c>
      <c r="D368" s="181" t="s">
        <v>258</v>
      </c>
      <c r="E368" s="182" t="s">
        <v>4460</v>
      </c>
      <c r="F368" s="183" t="s">
        <v>2342</v>
      </c>
      <c r="G368" s="184" t="s">
        <v>316</v>
      </c>
      <c r="H368" s="185">
        <v>45</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1585</v>
      </c>
    </row>
    <row r="369" s="2" customFormat="1">
      <c r="A369" s="38"/>
      <c r="B369" s="39"/>
      <c r="C369" s="38"/>
      <c r="D369" s="195" t="s">
        <v>1362</v>
      </c>
      <c r="E369" s="38"/>
      <c r="F369" s="239" t="s">
        <v>2045</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49.05" customHeight="1">
      <c r="A370" s="38"/>
      <c r="B370" s="180"/>
      <c r="C370" s="181" t="s">
        <v>966</v>
      </c>
      <c r="D370" s="181" t="s">
        <v>258</v>
      </c>
      <c r="E370" s="182" t="s">
        <v>4461</v>
      </c>
      <c r="F370" s="183" t="s">
        <v>2344</v>
      </c>
      <c r="G370" s="184" t="s">
        <v>316</v>
      </c>
      <c r="H370" s="185">
        <v>40</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1588</v>
      </c>
    </row>
    <row r="371" s="2" customFormat="1">
      <c r="A371" s="38"/>
      <c r="B371" s="39"/>
      <c r="C371" s="38"/>
      <c r="D371" s="195" t="s">
        <v>1362</v>
      </c>
      <c r="E371" s="38"/>
      <c r="F371" s="239" t="s">
        <v>2045</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44.25" customHeight="1">
      <c r="A372" s="38"/>
      <c r="B372" s="180"/>
      <c r="C372" s="181" t="s">
        <v>970</v>
      </c>
      <c r="D372" s="181" t="s">
        <v>258</v>
      </c>
      <c r="E372" s="182" t="s">
        <v>4462</v>
      </c>
      <c r="F372" s="183" t="s">
        <v>2346</v>
      </c>
      <c r="G372" s="184" t="s">
        <v>316</v>
      </c>
      <c r="H372" s="185">
        <v>250</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1591</v>
      </c>
    </row>
    <row r="373" s="2" customFormat="1">
      <c r="A373" s="38"/>
      <c r="B373" s="39"/>
      <c r="C373" s="38"/>
      <c r="D373" s="195" t="s">
        <v>1362</v>
      </c>
      <c r="E373" s="38"/>
      <c r="F373" s="239" t="s">
        <v>2045</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33" customHeight="1">
      <c r="A374" s="38"/>
      <c r="B374" s="180"/>
      <c r="C374" s="181" t="s">
        <v>974</v>
      </c>
      <c r="D374" s="181" t="s">
        <v>258</v>
      </c>
      <c r="E374" s="182" t="s">
        <v>4463</v>
      </c>
      <c r="F374" s="183" t="s">
        <v>2190</v>
      </c>
      <c r="G374" s="184" t="s">
        <v>1374</v>
      </c>
      <c r="H374" s="185">
        <v>130</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1594</v>
      </c>
    </row>
    <row r="375" s="2" customFormat="1">
      <c r="A375" s="38"/>
      <c r="B375" s="39"/>
      <c r="C375" s="38"/>
      <c r="D375" s="195" t="s">
        <v>1362</v>
      </c>
      <c r="E375" s="38"/>
      <c r="F375" s="239" t="s">
        <v>2045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980</v>
      </c>
      <c r="D376" s="181" t="s">
        <v>258</v>
      </c>
      <c r="E376" s="182" t="s">
        <v>4464</v>
      </c>
      <c r="F376" s="183" t="s">
        <v>2349</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1597</v>
      </c>
    </row>
    <row r="377" s="2" customFormat="1">
      <c r="A377" s="38"/>
      <c r="B377" s="39"/>
      <c r="C377" s="38"/>
      <c r="D377" s="195" t="s">
        <v>1362</v>
      </c>
      <c r="E377" s="38"/>
      <c r="F377" s="239" t="s">
        <v>2045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986</v>
      </c>
      <c r="D378" s="181" t="s">
        <v>258</v>
      </c>
      <c r="E378" s="182" t="s">
        <v>4465</v>
      </c>
      <c r="F378" s="183" t="s">
        <v>2351</v>
      </c>
      <c r="G378" s="184" t="s">
        <v>1374</v>
      </c>
      <c r="H378" s="185">
        <v>2</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1600</v>
      </c>
    </row>
    <row r="379" s="2" customFormat="1">
      <c r="A379" s="38"/>
      <c r="B379" s="39"/>
      <c r="C379" s="38"/>
      <c r="D379" s="195" t="s">
        <v>1362</v>
      </c>
      <c r="E379" s="38"/>
      <c r="F379" s="239" t="s">
        <v>2045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16.5" customHeight="1">
      <c r="A380" s="38"/>
      <c r="B380" s="180"/>
      <c r="C380" s="181" t="s">
        <v>990</v>
      </c>
      <c r="D380" s="181" t="s">
        <v>258</v>
      </c>
      <c r="E380" s="182" t="s">
        <v>4466</v>
      </c>
      <c r="F380" s="183" t="s">
        <v>2148</v>
      </c>
      <c r="G380" s="184" t="s">
        <v>279</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1603</v>
      </c>
    </row>
    <row r="381" s="2" customFormat="1">
      <c r="A381" s="38"/>
      <c r="B381" s="39"/>
      <c r="C381" s="38"/>
      <c r="D381" s="195" t="s">
        <v>1362</v>
      </c>
      <c r="E381" s="38"/>
      <c r="F381" s="239" t="s">
        <v>2045</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16.5" customHeight="1">
      <c r="A382" s="38"/>
      <c r="B382" s="180"/>
      <c r="C382" s="181" t="s">
        <v>994</v>
      </c>
      <c r="D382" s="181" t="s">
        <v>258</v>
      </c>
      <c r="E382" s="182" t="s">
        <v>4467</v>
      </c>
      <c r="F382" s="183" t="s">
        <v>2150</v>
      </c>
      <c r="G382" s="184" t="s">
        <v>279</v>
      </c>
      <c r="H382" s="185">
        <v>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1606</v>
      </c>
    </row>
    <row r="383" s="2" customFormat="1">
      <c r="A383" s="38"/>
      <c r="B383" s="39"/>
      <c r="C383" s="38"/>
      <c r="D383" s="195" t="s">
        <v>1362</v>
      </c>
      <c r="E383" s="38"/>
      <c r="F383" s="239" t="s">
        <v>2045</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16.5" customHeight="1">
      <c r="A384" s="38"/>
      <c r="B384" s="180"/>
      <c r="C384" s="181" t="s">
        <v>999</v>
      </c>
      <c r="D384" s="181" t="s">
        <v>258</v>
      </c>
      <c r="E384" s="182" t="s">
        <v>4468</v>
      </c>
      <c r="F384" s="183" t="s">
        <v>2158</v>
      </c>
      <c r="G384" s="184" t="s">
        <v>668</v>
      </c>
      <c r="H384" s="185">
        <v>1</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1609</v>
      </c>
    </row>
    <row r="385" s="12" customFormat="1" ht="25.92" customHeight="1">
      <c r="A385" s="12"/>
      <c r="B385" s="167"/>
      <c r="C385" s="12"/>
      <c r="D385" s="168" t="s">
        <v>74</v>
      </c>
      <c r="E385" s="169" t="s">
        <v>4469</v>
      </c>
      <c r="F385" s="169" t="s">
        <v>2356</v>
      </c>
      <c r="G385" s="12"/>
      <c r="H385" s="12"/>
      <c r="I385" s="170"/>
      <c r="J385" s="171">
        <f>BK385</f>
        <v>0</v>
      </c>
      <c r="K385" s="12"/>
      <c r="L385" s="167"/>
      <c r="M385" s="172"/>
      <c r="N385" s="173"/>
      <c r="O385" s="173"/>
      <c r="P385" s="174">
        <f>SUM(P386:P403)</f>
        <v>0</v>
      </c>
      <c r="Q385" s="173"/>
      <c r="R385" s="174">
        <f>SUM(R386:R403)</f>
        <v>0</v>
      </c>
      <c r="S385" s="173"/>
      <c r="T385" s="175">
        <f>SUM(T386:T403)</f>
        <v>0</v>
      </c>
      <c r="U385" s="12"/>
      <c r="V385" s="12"/>
      <c r="W385" s="12"/>
      <c r="X385" s="12"/>
      <c r="Y385" s="12"/>
      <c r="Z385" s="12"/>
      <c r="AA385" s="12"/>
      <c r="AB385" s="12"/>
      <c r="AC385" s="12"/>
      <c r="AD385" s="12"/>
      <c r="AE385" s="12"/>
      <c r="AR385" s="168" t="s">
        <v>82</v>
      </c>
      <c r="AT385" s="176" t="s">
        <v>74</v>
      </c>
      <c r="AU385" s="176" t="s">
        <v>75</v>
      </c>
      <c r="AY385" s="168" t="s">
        <v>253</v>
      </c>
      <c r="BK385" s="177">
        <f>SUM(BK386:BK403)</f>
        <v>0</v>
      </c>
    </row>
    <row r="386" s="2" customFormat="1" ht="21.75" customHeight="1">
      <c r="A386" s="38"/>
      <c r="B386" s="180"/>
      <c r="C386" s="181" t="s">
        <v>1004</v>
      </c>
      <c r="D386" s="181" t="s">
        <v>258</v>
      </c>
      <c r="E386" s="182" t="s">
        <v>4470</v>
      </c>
      <c r="F386" s="183" t="s">
        <v>2358</v>
      </c>
      <c r="G386" s="184" t="s">
        <v>1779</v>
      </c>
      <c r="H386" s="185">
        <v>8</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1613</v>
      </c>
    </row>
    <row r="387" s="2" customFormat="1" ht="16.5" customHeight="1">
      <c r="A387" s="38"/>
      <c r="B387" s="180"/>
      <c r="C387" s="181" t="s">
        <v>1009</v>
      </c>
      <c r="D387" s="181" t="s">
        <v>258</v>
      </c>
      <c r="E387" s="182" t="s">
        <v>4471</v>
      </c>
      <c r="F387" s="183" t="s">
        <v>2362</v>
      </c>
      <c r="G387" s="184" t="s">
        <v>1779</v>
      </c>
      <c r="H387" s="185">
        <v>8</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1616</v>
      </c>
    </row>
    <row r="388" s="2" customFormat="1" ht="16.5" customHeight="1">
      <c r="A388" s="38"/>
      <c r="B388" s="180"/>
      <c r="C388" s="181" t="s">
        <v>1013</v>
      </c>
      <c r="D388" s="181" t="s">
        <v>258</v>
      </c>
      <c r="E388" s="182" t="s">
        <v>4472</v>
      </c>
      <c r="F388" s="183" t="s">
        <v>2365</v>
      </c>
      <c r="G388" s="184" t="s">
        <v>1779</v>
      </c>
      <c r="H388" s="185">
        <v>8</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1619</v>
      </c>
    </row>
    <row r="389" s="2" customFormat="1" ht="24.15" customHeight="1">
      <c r="A389" s="38"/>
      <c r="B389" s="180"/>
      <c r="C389" s="181" t="s">
        <v>1019</v>
      </c>
      <c r="D389" s="181" t="s">
        <v>258</v>
      </c>
      <c r="E389" s="182" t="s">
        <v>4473</v>
      </c>
      <c r="F389" s="183" t="s">
        <v>2368</v>
      </c>
      <c r="G389" s="184" t="s">
        <v>1779</v>
      </c>
      <c r="H389" s="185">
        <v>24</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1622</v>
      </c>
    </row>
    <row r="390" s="2" customFormat="1" ht="33" customHeight="1">
      <c r="A390" s="38"/>
      <c r="B390" s="180"/>
      <c r="C390" s="181" t="s">
        <v>1097</v>
      </c>
      <c r="D390" s="181" t="s">
        <v>258</v>
      </c>
      <c r="E390" s="182" t="s">
        <v>4474</v>
      </c>
      <c r="F390" s="183" t="s">
        <v>2372</v>
      </c>
      <c r="G390" s="184" t="s">
        <v>1779</v>
      </c>
      <c r="H390" s="185">
        <v>8</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ht="16.5" customHeight="1">
      <c r="A391" s="38"/>
      <c r="B391" s="180"/>
      <c r="C391" s="181" t="s">
        <v>1101</v>
      </c>
      <c r="D391" s="181" t="s">
        <v>258</v>
      </c>
      <c r="E391" s="182" t="s">
        <v>4475</v>
      </c>
      <c r="F391" s="183" t="s">
        <v>2375</v>
      </c>
      <c r="G391" s="184" t="s">
        <v>1779</v>
      </c>
      <c r="H391" s="185">
        <v>8</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1628</v>
      </c>
    </row>
    <row r="392" s="2" customFormat="1" ht="16.5" customHeight="1">
      <c r="A392" s="38"/>
      <c r="B392" s="180"/>
      <c r="C392" s="181" t="s">
        <v>1105</v>
      </c>
      <c r="D392" s="181" t="s">
        <v>258</v>
      </c>
      <c r="E392" s="182" t="s">
        <v>4476</v>
      </c>
      <c r="F392" s="183" t="s">
        <v>2379</v>
      </c>
      <c r="G392" s="184" t="s">
        <v>1779</v>
      </c>
      <c r="H392" s="185">
        <v>8</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1631</v>
      </c>
    </row>
    <row r="393" s="2" customFormat="1" ht="16.5" customHeight="1">
      <c r="A393" s="38"/>
      <c r="B393" s="180"/>
      <c r="C393" s="181" t="s">
        <v>1109</v>
      </c>
      <c r="D393" s="181" t="s">
        <v>258</v>
      </c>
      <c r="E393" s="182" t="s">
        <v>4477</v>
      </c>
      <c r="F393" s="183" t="s">
        <v>2382</v>
      </c>
      <c r="G393" s="184" t="s">
        <v>1779</v>
      </c>
      <c r="H393" s="185">
        <v>8</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1634</v>
      </c>
    </row>
    <row r="394" s="2" customFormat="1" ht="16.5" customHeight="1">
      <c r="A394" s="38"/>
      <c r="B394" s="180"/>
      <c r="C394" s="181" t="s">
        <v>1113</v>
      </c>
      <c r="D394" s="181" t="s">
        <v>258</v>
      </c>
      <c r="E394" s="182" t="s">
        <v>4478</v>
      </c>
      <c r="F394" s="183" t="s">
        <v>2389</v>
      </c>
      <c r="G394" s="184" t="s">
        <v>1779</v>
      </c>
      <c r="H394" s="185">
        <v>8</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1637</v>
      </c>
    </row>
    <row r="395" s="2" customFormat="1" ht="24.15" customHeight="1">
      <c r="A395" s="38"/>
      <c r="B395" s="180"/>
      <c r="C395" s="181" t="s">
        <v>1117</v>
      </c>
      <c r="D395" s="181" t="s">
        <v>258</v>
      </c>
      <c r="E395" s="182" t="s">
        <v>4479</v>
      </c>
      <c r="F395" s="183" t="s">
        <v>2400</v>
      </c>
      <c r="G395" s="184" t="s">
        <v>1779</v>
      </c>
      <c r="H395" s="185">
        <v>24</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1640</v>
      </c>
    </row>
    <row r="396" s="2" customFormat="1" ht="49.05" customHeight="1">
      <c r="A396" s="38"/>
      <c r="B396" s="180"/>
      <c r="C396" s="181" t="s">
        <v>1123</v>
      </c>
      <c r="D396" s="181" t="s">
        <v>258</v>
      </c>
      <c r="E396" s="182" t="s">
        <v>4480</v>
      </c>
      <c r="F396" s="183" t="s">
        <v>2408</v>
      </c>
      <c r="G396" s="184" t="s">
        <v>1779</v>
      </c>
      <c r="H396" s="185">
        <v>24</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1643</v>
      </c>
    </row>
    <row r="397" s="2" customFormat="1" ht="37.8" customHeight="1">
      <c r="A397" s="38"/>
      <c r="B397" s="180"/>
      <c r="C397" s="181" t="s">
        <v>1129</v>
      </c>
      <c r="D397" s="181" t="s">
        <v>258</v>
      </c>
      <c r="E397" s="182" t="s">
        <v>4481</v>
      </c>
      <c r="F397" s="183" t="s">
        <v>2411</v>
      </c>
      <c r="G397" s="184" t="s">
        <v>1374</v>
      </c>
      <c r="H397" s="185">
        <v>1</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1646</v>
      </c>
    </row>
    <row r="398" s="2" customFormat="1" ht="24.15" customHeight="1">
      <c r="A398" s="38"/>
      <c r="B398" s="180"/>
      <c r="C398" s="181" t="s">
        <v>1133</v>
      </c>
      <c r="D398" s="181" t="s">
        <v>258</v>
      </c>
      <c r="E398" s="182" t="s">
        <v>4482</v>
      </c>
      <c r="F398" s="183" t="s">
        <v>2415</v>
      </c>
      <c r="G398" s="184" t="s">
        <v>1779</v>
      </c>
      <c r="H398" s="185">
        <v>32</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1649</v>
      </c>
    </row>
    <row r="399" s="2" customFormat="1" ht="16.5" customHeight="1">
      <c r="A399" s="38"/>
      <c r="B399" s="180"/>
      <c r="C399" s="181" t="s">
        <v>1137</v>
      </c>
      <c r="D399" s="181" t="s">
        <v>258</v>
      </c>
      <c r="E399" s="182" t="s">
        <v>4483</v>
      </c>
      <c r="F399" s="183" t="s">
        <v>2418</v>
      </c>
      <c r="G399" s="184" t="s">
        <v>1779</v>
      </c>
      <c r="H399" s="185">
        <v>24</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1652</v>
      </c>
    </row>
    <row r="400" s="2" customFormat="1" ht="16.5" customHeight="1">
      <c r="A400" s="38"/>
      <c r="B400" s="180"/>
      <c r="C400" s="181" t="s">
        <v>1143</v>
      </c>
      <c r="D400" s="181" t="s">
        <v>258</v>
      </c>
      <c r="E400" s="182" t="s">
        <v>4484</v>
      </c>
      <c r="F400" s="183" t="s">
        <v>2422</v>
      </c>
      <c r="G400" s="184" t="s">
        <v>1779</v>
      </c>
      <c r="H400" s="185">
        <v>16</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1655</v>
      </c>
    </row>
    <row r="401" s="2" customFormat="1" ht="16.5" customHeight="1">
      <c r="A401" s="38"/>
      <c r="B401" s="180"/>
      <c r="C401" s="181" t="s">
        <v>1147</v>
      </c>
      <c r="D401" s="181" t="s">
        <v>258</v>
      </c>
      <c r="E401" s="182" t="s">
        <v>4485</v>
      </c>
      <c r="F401" s="183" t="s">
        <v>2425</v>
      </c>
      <c r="G401" s="184" t="s">
        <v>668</v>
      </c>
      <c r="H401" s="185">
        <v>1</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1658</v>
      </c>
    </row>
    <row r="402" s="2" customFormat="1" ht="16.5" customHeight="1">
      <c r="A402" s="38"/>
      <c r="B402" s="180"/>
      <c r="C402" s="181" t="s">
        <v>1153</v>
      </c>
      <c r="D402" s="181" t="s">
        <v>258</v>
      </c>
      <c r="E402" s="182" t="s">
        <v>4486</v>
      </c>
      <c r="F402" s="183" t="s">
        <v>2429</v>
      </c>
      <c r="G402" s="184" t="s">
        <v>668</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1662</v>
      </c>
    </row>
    <row r="403" s="2" customFormat="1" ht="16.5" customHeight="1">
      <c r="A403" s="38"/>
      <c r="B403" s="180"/>
      <c r="C403" s="181" t="s">
        <v>1158</v>
      </c>
      <c r="D403" s="181" t="s">
        <v>258</v>
      </c>
      <c r="E403" s="182" t="s">
        <v>4487</v>
      </c>
      <c r="F403" s="183" t="s">
        <v>2432</v>
      </c>
      <c r="G403" s="184" t="s">
        <v>668</v>
      </c>
      <c r="H403" s="185">
        <v>1</v>
      </c>
      <c r="I403" s="186"/>
      <c r="J403" s="187">
        <f>ROUND(I403*H403,2)</f>
        <v>0</v>
      </c>
      <c r="K403" s="183" t="s">
        <v>1361</v>
      </c>
      <c r="L403" s="39"/>
      <c r="M403" s="243" t="s">
        <v>1</v>
      </c>
      <c r="N403" s="244" t="s">
        <v>40</v>
      </c>
      <c r="O403" s="245"/>
      <c r="P403" s="246">
        <f>O403*H403</f>
        <v>0</v>
      </c>
      <c r="Q403" s="246">
        <v>0</v>
      </c>
      <c r="R403" s="246">
        <f>Q403*H403</f>
        <v>0</v>
      </c>
      <c r="S403" s="246">
        <v>0</v>
      </c>
      <c r="T403" s="247">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1666</v>
      </c>
    </row>
    <row r="404" s="2" customFormat="1" ht="6.96" customHeight="1">
      <c r="A404" s="38"/>
      <c r="B404" s="60"/>
      <c r="C404" s="61"/>
      <c r="D404" s="61"/>
      <c r="E404" s="61"/>
      <c r="F404" s="61"/>
      <c r="G404" s="61"/>
      <c r="H404" s="61"/>
      <c r="I404" s="61"/>
      <c r="J404" s="61"/>
      <c r="K404" s="61"/>
      <c r="L404" s="39"/>
      <c r="M404" s="38"/>
      <c r="O404" s="38"/>
      <c r="P404" s="38"/>
      <c r="Q404" s="38"/>
      <c r="R404" s="38"/>
      <c r="S404" s="38"/>
      <c r="T404" s="38"/>
      <c r="U404" s="38"/>
      <c r="V404" s="38"/>
      <c r="W404" s="38"/>
      <c r="X404" s="38"/>
      <c r="Y404" s="38"/>
      <c r="Z404" s="38"/>
      <c r="AA404" s="38"/>
      <c r="AB404" s="38"/>
      <c r="AC404" s="38"/>
      <c r="AD404" s="38"/>
      <c r="AE404" s="38"/>
    </row>
  </sheetData>
  <autoFilter ref="C130:K403"/>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ROUND((SUM(BE125:BE170)),  2)</f>
        <v>0</v>
      </c>
      <c r="G37" s="38"/>
      <c r="H37" s="38"/>
      <c r="I37" s="137">
        <v>0.20999999999999999</v>
      </c>
      <c r="J37" s="136">
        <f>ROUND(((SUM(BE125:BE170))*I37),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ROUND((SUM(BF125:BF170)),  2)</f>
        <v>0</v>
      </c>
      <c r="G38" s="38"/>
      <c r="H38" s="38"/>
      <c r="I38" s="137">
        <v>0.14999999999999999</v>
      </c>
      <c r="J38" s="136">
        <f>ROUND(((SUM(BF125:BF170))*I38),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(31)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4489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(31)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2481</v>
      </c>
      <c r="G126" s="12"/>
      <c r="H126" s="12"/>
      <c r="I126" s="170"/>
      <c r="J126" s="171">
        <f>BK126</f>
        <v>0</v>
      </c>
      <c r="K126" s="12"/>
      <c r="L126" s="167"/>
      <c r="M126" s="172"/>
      <c r="N126" s="173"/>
      <c r="O126" s="173"/>
      <c r="P126" s="174">
        <f>SUM(P127:P170)</f>
        <v>0</v>
      </c>
      <c r="Q126" s="173"/>
      <c r="R126" s="174">
        <f>SUM(R127:R170)</f>
        <v>0</v>
      </c>
      <c r="S126" s="173"/>
      <c r="T126" s="175">
        <f>SUM(T127:T170)</f>
        <v>0</v>
      </c>
      <c r="U126" s="12"/>
      <c r="V126" s="12"/>
      <c r="W126" s="12"/>
      <c r="X126" s="12"/>
      <c r="Y126" s="12"/>
      <c r="Z126" s="12"/>
      <c r="AA126" s="12"/>
      <c r="AB126" s="12"/>
      <c r="AC126" s="12"/>
      <c r="AD126" s="12"/>
      <c r="AE126" s="12"/>
      <c r="AR126" s="168" t="s">
        <v>82</v>
      </c>
      <c r="AT126" s="176" t="s">
        <v>74</v>
      </c>
      <c r="AU126" s="176" t="s">
        <v>75</v>
      </c>
      <c r="AY126" s="168" t="s">
        <v>253</v>
      </c>
      <c r="BK126" s="177">
        <f>SUM(BK127:BK170)</f>
        <v>0</v>
      </c>
    </row>
    <row r="127" s="2" customFormat="1" ht="33" customHeight="1">
      <c r="A127" s="38"/>
      <c r="B127" s="180"/>
      <c r="C127" s="181" t="s">
        <v>82</v>
      </c>
      <c r="D127" s="181" t="s">
        <v>258</v>
      </c>
      <c r="E127" s="182" t="s">
        <v>2446</v>
      </c>
      <c r="F127" s="183" t="s">
        <v>2482</v>
      </c>
      <c r="G127" s="184" t="s">
        <v>1374</v>
      </c>
      <c r="H127" s="185">
        <v>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4490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4490</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4491</v>
      </c>
      <c r="G132" s="184" t="s">
        <v>1374</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4492</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4493</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254</v>
      </c>
      <c r="D135" s="181" t="s">
        <v>258</v>
      </c>
      <c r="E135" s="182" t="s">
        <v>2459</v>
      </c>
      <c r="F135" s="183" t="s">
        <v>2507</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24.15" customHeight="1">
      <c r="A136" s="38"/>
      <c r="B136" s="180"/>
      <c r="C136" s="181" t="s">
        <v>297</v>
      </c>
      <c r="D136" s="181" t="s">
        <v>258</v>
      </c>
      <c r="E136" s="182" t="s">
        <v>2462</v>
      </c>
      <c r="F136" s="183" t="s">
        <v>2509</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4494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1.75" customHeight="1">
      <c r="A138" s="38"/>
      <c r="B138" s="180"/>
      <c r="C138" s="181" t="s">
        <v>305</v>
      </c>
      <c r="D138" s="181" t="s">
        <v>258</v>
      </c>
      <c r="E138" s="182" t="s">
        <v>2465</v>
      </c>
      <c r="F138" s="183" t="s">
        <v>2512</v>
      </c>
      <c r="G138" s="184" t="s">
        <v>316</v>
      </c>
      <c r="H138" s="185">
        <v>465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21.75" customHeight="1">
      <c r="A139" s="38"/>
      <c r="B139" s="180"/>
      <c r="C139" s="181" t="s">
        <v>303</v>
      </c>
      <c r="D139" s="181" t="s">
        <v>258</v>
      </c>
      <c r="E139" s="182" t="s">
        <v>2468</v>
      </c>
      <c r="F139" s="183" t="s">
        <v>2514</v>
      </c>
      <c r="G139" s="184" t="s">
        <v>316</v>
      </c>
      <c r="H139" s="185">
        <v>465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4495</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313</v>
      </c>
      <c r="D141" s="181" t="s">
        <v>258</v>
      </c>
      <c r="E141" s="182" t="s">
        <v>2470</v>
      </c>
      <c r="F141" s="183" t="s">
        <v>2517</v>
      </c>
      <c r="G141" s="184" t="s">
        <v>316</v>
      </c>
      <c r="H141" s="185">
        <v>411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21.75" customHeight="1">
      <c r="A142" s="38"/>
      <c r="B142" s="180"/>
      <c r="C142" s="181" t="s">
        <v>320</v>
      </c>
      <c r="D142" s="181" t="s">
        <v>258</v>
      </c>
      <c r="E142" s="182" t="s">
        <v>2472</v>
      </c>
      <c r="F142" s="183" t="s">
        <v>2519</v>
      </c>
      <c r="G142" s="184" t="s">
        <v>316</v>
      </c>
      <c r="H142" s="185">
        <v>411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4496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2522</v>
      </c>
      <c r="G144" s="184" t="s">
        <v>1374</v>
      </c>
      <c r="H144" s="185">
        <v>822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2524</v>
      </c>
      <c r="G145" s="184" t="s">
        <v>1374</v>
      </c>
      <c r="H145" s="185">
        <v>822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4497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342</v>
      </c>
      <c r="D147" s="181" t="s">
        <v>258</v>
      </c>
      <c r="E147" s="182" t="s">
        <v>2497</v>
      </c>
      <c r="F147" s="183" t="s">
        <v>2527</v>
      </c>
      <c r="G147" s="184" t="s">
        <v>316</v>
      </c>
      <c r="H147" s="185">
        <v>96</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24.15" customHeight="1">
      <c r="A148" s="38"/>
      <c r="B148" s="180"/>
      <c r="C148" s="181" t="s">
        <v>8</v>
      </c>
      <c r="D148" s="181" t="s">
        <v>258</v>
      </c>
      <c r="E148" s="182" t="s">
        <v>2499</v>
      </c>
      <c r="F148" s="183" t="s">
        <v>2529</v>
      </c>
      <c r="G148" s="184" t="s">
        <v>316</v>
      </c>
      <c r="H148" s="185">
        <v>96</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4498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335</v>
      </c>
      <c r="D150" s="181" t="s">
        <v>258</v>
      </c>
      <c r="E150" s="182" t="s">
        <v>2501</v>
      </c>
      <c r="F150" s="183" t="s">
        <v>2535</v>
      </c>
      <c r="G150" s="184" t="s">
        <v>1374</v>
      </c>
      <c r="H150" s="185">
        <v>3</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c r="A151" s="38"/>
      <c r="B151" s="39"/>
      <c r="C151" s="38"/>
      <c r="D151" s="195" t="s">
        <v>1362</v>
      </c>
      <c r="E151" s="38"/>
      <c r="F151" s="239" t="s">
        <v>4499</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357</v>
      </c>
      <c r="D152" s="181" t="s">
        <v>258</v>
      </c>
      <c r="E152" s="182" t="s">
        <v>2503</v>
      </c>
      <c r="F152" s="183" t="s">
        <v>2457</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548</v>
      </c>
    </row>
    <row r="153" s="2" customFormat="1">
      <c r="A153" s="38"/>
      <c r="B153" s="39"/>
      <c r="C153" s="38"/>
      <c r="D153" s="195" t="s">
        <v>1362</v>
      </c>
      <c r="E153" s="38"/>
      <c r="F153" s="239" t="s">
        <v>4500</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437</v>
      </c>
      <c r="D154" s="181" t="s">
        <v>258</v>
      </c>
      <c r="E154" s="182" t="s">
        <v>2506</v>
      </c>
      <c r="F154" s="183" t="s">
        <v>2540</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572</v>
      </c>
    </row>
    <row r="155" s="2" customFormat="1" ht="24.15" customHeight="1">
      <c r="A155" s="38"/>
      <c r="B155" s="180"/>
      <c r="C155" s="181" t="s">
        <v>442</v>
      </c>
      <c r="D155" s="181" t="s">
        <v>258</v>
      </c>
      <c r="E155" s="182" t="s">
        <v>2508</v>
      </c>
      <c r="F155" s="183" t="s">
        <v>2542</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597</v>
      </c>
    </row>
    <row r="156" s="2" customFormat="1">
      <c r="A156" s="38"/>
      <c r="B156" s="39"/>
      <c r="C156" s="38"/>
      <c r="D156" s="195" t="s">
        <v>1362</v>
      </c>
      <c r="E156" s="38"/>
      <c r="F156" s="239" t="s">
        <v>4494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446</v>
      </c>
      <c r="D157" s="181" t="s">
        <v>258</v>
      </c>
      <c r="E157" s="182" t="s">
        <v>2511</v>
      </c>
      <c r="F157" s="183" t="s">
        <v>2460</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641</v>
      </c>
    </row>
    <row r="158" s="2" customFormat="1">
      <c r="A158" s="38"/>
      <c r="B158" s="39"/>
      <c r="C158" s="38"/>
      <c r="D158" s="195" t="s">
        <v>1362</v>
      </c>
      <c r="E158" s="38"/>
      <c r="F158" s="239" t="s">
        <v>4494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7</v>
      </c>
      <c r="D159" s="181" t="s">
        <v>258</v>
      </c>
      <c r="E159" s="182" t="s">
        <v>2513</v>
      </c>
      <c r="F159" s="183" t="s">
        <v>2545</v>
      </c>
      <c r="G159" s="184" t="s">
        <v>1779</v>
      </c>
      <c r="H159" s="185">
        <v>6</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655</v>
      </c>
    </row>
    <row r="160" s="2" customFormat="1">
      <c r="A160" s="38"/>
      <c r="B160" s="39"/>
      <c r="C160" s="38"/>
      <c r="D160" s="195" t="s">
        <v>1362</v>
      </c>
      <c r="E160" s="38"/>
      <c r="F160" s="239" t="s">
        <v>4501</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458</v>
      </c>
      <c r="D161" s="181" t="s">
        <v>258</v>
      </c>
      <c r="E161" s="182" t="s">
        <v>2516</v>
      </c>
      <c r="F161" s="183" t="s">
        <v>2548</v>
      </c>
      <c r="G161" s="184" t="s">
        <v>1779</v>
      </c>
      <c r="H161" s="185">
        <v>12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665</v>
      </c>
    </row>
    <row r="162" s="2" customFormat="1">
      <c r="A162" s="38"/>
      <c r="B162" s="39"/>
      <c r="C162" s="38"/>
      <c r="D162" s="195" t="s">
        <v>1362</v>
      </c>
      <c r="E162" s="38"/>
      <c r="F162" s="239" t="s">
        <v>4502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464</v>
      </c>
      <c r="D163" s="181" t="s">
        <v>258</v>
      </c>
      <c r="E163" s="182" t="s">
        <v>2518</v>
      </c>
      <c r="F163" s="183" t="s">
        <v>2471</v>
      </c>
      <c r="G163" s="184" t="s">
        <v>1488</v>
      </c>
      <c r="H163" s="185">
        <v>1</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674</v>
      </c>
    </row>
    <row r="164" s="2" customFormat="1">
      <c r="A164" s="38"/>
      <c r="B164" s="39"/>
      <c r="C164" s="38"/>
      <c r="D164" s="195" t="s">
        <v>1362</v>
      </c>
      <c r="E164" s="38"/>
      <c r="F164" s="239" t="s">
        <v>4494</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472</v>
      </c>
      <c r="D165" s="181" t="s">
        <v>258</v>
      </c>
      <c r="E165" s="182" t="s">
        <v>2521</v>
      </c>
      <c r="F165" s="183" t="s">
        <v>2473</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682</v>
      </c>
    </row>
    <row r="166" s="2" customFormat="1">
      <c r="A166" s="38"/>
      <c r="B166" s="39"/>
      <c r="C166" s="38"/>
      <c r="D166" s="195" t="s">
        <v>1362</v>
      </c>
      <c r="E166" s="38"/>
      <c r="F166" s="239" t="s">
        <v>4493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480</v>
      </c>
      <c r="D167" s="181" t="s">
        <v>258</v>
      </c>
      <c r="E167" s="182" t="s">
        <v>2523</v>
      </c>
      <c r="F167" s="183" t="s">
        <v>2475</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2" customFormat="1">
      <c r="A168" s="38"/>
      <c r="B168" s="39"/>
      <c r="C168" s="38"/>
      <c r="D168" s="195" t="s">
        <v>1362</v>
      </c>
      <c r="E168" s="38"/>
      <c r="F168" s="239" t="s">
        <v>4494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486</v>
      </c>
      <c r="D169" s="181" t="s">
        <v>258</v>
      </c>
      <c r="E169" s="182" t="s">
        <v>2526</v>
      </c>
      <c r="F169" s="183" t="s">
        <v>2477</v>
      </c>
      <c r="G169" s="184" t="s">
        <v>1488</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c r="A170" s="38"/>
      <c r="B170" s="39"/>
      <c r="C170" s="38"/>
      <c r="D170" s="195" t="s">
        <v>1362</v>
      </c>
      <c r="E170" s="38"/>
      <c r="F170" s="239" t="s">
        <v>4494</v>
      </c>
      <c r="G170" s="38"/>
      <c r="H170" s="38"/>
      <c r="I170" s="240"/>
      <c r="J170" s="38"/>
      <c r="K170" s="38"/>
      <c r="L170" s="39"/>
      <c r="M170" s="249"/>
      <c r="N170" s="250"/>
      <c r="O170" s="245"/>
      <c r="P170" s="245"/>
      <c r="Q170" s="245"/>
      <c r="R170" s="245"/>
      <c r="S170" s="245"/>
      <c r="T170" s="251"/>
      <c r="U170" s="38"/>
      <c r="V170" s="38"/>
      <c r="W170" s="38"/>
      <c r="X170" s="38"/>
      <c r="Y170" s="38"/>
      <c r="Z170" s="38"/>
      <c r="AA170" s="38"/>
      <c r="AB170" s="38"/>
      <c r="AC170" s="38"/>
      <c r="AD170" s="38"/>
      <c r="AE170" s="38"/>
      <c r="AT170" s="19" t="s">
        <v>1362</v>
      </c>
      <c r="AU170" s="19" t="s">
        <v>82</v>
      </c>
    </row>
    <row r="171" s="2" customFormat="1" ht="6.96" customHeight="1">
      <c r="A171" s="38"/>
      <c r="B171" s="60"/>
      <c r="C171" s="61"/>
      <c r="D171" s="61"/>
      <c r="E171" s="61"/>
      <c r="F171" s="61"/>
      <c r="G171" s="61"/>
      <c r="H171" s="61"/>
      <c r="I171" s="61"/>
      <c r="J171" s="61"/>
      <c r="K171" s="61"/>
      <c r="L171" s="39"/>
      <c r="M171" s="38"/>
      <c r="O171" s="38"/>
      <c r="P171" s="38"/>
      <c r="Q171" s="38"/>
      <c r="R171" s="38"/>
      <c r="S171" s="38"/>
      <c r="T171" s="38"/>
      <c r="U171" s="38"/>
      <c r="V171" s="38"/>
      <c r="W171" s="38"/>
      <c r="X171" s="38"/>
      <c r="Y171" s="38"/>
      <c r="Z171" s="38"/>
      <c r="AA171" s="38"/>
      <c r="AB171" s="38"/>
      <c r="AC171" s="38"/>
      <c r="AD171" s="38"/>
      <c r="AE171" s="38"/>
    </row>
  </sheetData>
  <autoFilter ref="C124:K17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(30)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(30)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4</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4</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4505</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104</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104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4506</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4</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208</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208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4507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8</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2757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4</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2464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2750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95.25" customHeight="1">
      <c r="A31" s="132"/>
      <c r="B31" s="133"/>
      <c r="C31" s="132"/>
      <c r="D31" s="132"/>
      <c r="E31" s="36" t="s">
        <v>1347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ROUND((SUM(BE133:BE483)),  2)</f>
        <v>0</v>
      </c>
      <c r="G37" s="38"/>
      <c r="H37" s="38"/>
      <c r="I37" s="137">
        <v>0.20999999999999999</v>
      </c>
      <c r="J37" s="136">
        <f>ROUND(((SUM(BE133:BE483))*I37),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ROUND((SUM(BF133:BF483)),  2)</f>
        <v>0</v>
      </c>
      <c r="G38" s="38"/>
      <c r="H38" s="38"/>
      <c r="I38" s="137">
        <v>0.14999999999999999</v>
      </c>
      <c r="J38" s="136">
        <f>ROUND(((SUM(BF133:BF483))*I38),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ROUND((SUM(BG133:BG483)),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ROUND((SUM(BH133:BH483)),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ROUND((SUM(BI133:BI483)),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J227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1350</v>
      </c>
      <c r="E103" s="151"/>
      <c r="F103" s="151"/>
      <c r="G103" s="151"/>
      <c r="H103" s="151"/>
      <c r="I103" s="151"/>
      <c r="J103" s="152">
        <f>J250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1351</v>
      </c>
      <c r="E104" s="151"/>
      <c r="F104" s="151"/>
      <c r="G104" s="151"/>
      <c r="H104" s="151"/>
      <c r="I104" s="151"/>
      <c r="J104" s="152">
        <f>J279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1352</v>
      </c>
      <c r="E105" s="151"/>
      <c r="F105" s="151"/>
      <c r="G105" s="151"/>
      <c r="H105" s="151"/>
      <c r="I105" s="151"/>
      <c r="J105" s="152">
        <f>J308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1353</v>
      </c>
      <c r="E106" s="151"/>
      <c r="F106" s="151"/>
      <c r="G106" s="151"/>
      <c r="H106" s="151"/>
      <c r="I106" s="151"/>
      <c r="J106" s="152">
        <f>J340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1354</v>
      </c>
      <c r="E107" s="151"/>
      <c r="F107" s="151"/>
      <c r="G107" s="151"/>
      <c r="H107" s="151"/>
      <c r="I107" s="151"/>
      <c r="J107" s="152">
        <f>J451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1355</v>
      </c>
      <c r="E108" s="151"/>
      <c r="F108" s="151"/>
      <c r="G108" s="151"/>
      <c r="H108" s="151"/>
      <c r="I108" s="151"/>
      <c r="J108" s="152">
        <f>J480</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1356</v>
      </c>
      <c r="E109" s="151"/>
      <c r="F109" s="151"/>
      <c r="G109" s="151"/>
      <c r="H109" s="151"/>
      <c r="I109" s="151"/>
      <c r="J109" s="152">
        <f>J482</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212</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D.1.4a - Zdravotně technická instalace</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P134+P227+P250+P279+P308+P340+P451+P480+P482</f>
        <v>0</v>
      </c>
      <c r="Q133" s="90"/>
      <c r="R133" s="164">
        <f>R134+R227+R250+R279+R308+R340+R451+R480+R482</f>
        <v>0</v>
      </c>
      <c r="S133" s="90"/>
      <c r="T133" s="165">
        <f>T134+T227+T250+T279+T308+T340+T451+T480+T482</f>
        <v>0</v>
      </c>
      <c r="U133" s="38"/>
      <c r="V133" s="38"/>
      <c r="W133" s="38"/>
      <c r="X133" s="38"/>
      <c r="Y133" s="38"/>
      <c r="Z133" s="38"/>
      <c r="AA133" s="38"/>
      <c r="AB133" s="38"/>
      <c r="AC133" s="38"/>
      <c r="AD133" s="38"/>
      <c r="AE133" s="38"/>
      <c r="AT133" s="19" t="s">
        <v>74</v>
      </c>
      <c r="AU133" s="19" t="s">
        <v>220</v>
      </c>
      <c r="BK133" s="166">
        <f>BK134+BK227+BK250+BK279+BK308+BK340+BK451+BK480+BK482</f>
        <v>0</v>
      </c>
    </row>
    <row r="134" s="12" customFormat="1" ht="25.92" customHeight="1">
      <c r="A134" s="12"/>
      <c r="B134" s="167"/>
      <c r="C134" s="12"/>
      <c r="D134" s="168" t="s">
        <v>74</v>
      </c>
      <c r="E134" s="169" t="s">
        <v>1357</v>
      </c>
      <c r="F134" s="169" t="s">
        <v>1358</v>
      </c>
      <c r="G134" s="12"/>
      <c r="H134" s="12"/>
      <c r="I134" s="170"/>
      <c r="J134" s="171">
        <f>BK134</f>
        <v>0</v>
      </c>
      <c r="K134" s="12"/>
      <c r="L134" s="167"/>
      <c r="M134" s="172"/>
      <c r="N134" s="173"/>
      <c r="O134" s="173"/>
      <c r="P134" s="174">
        <f>SUM(P135:P226)</f>
        <v>0</v>
      </c>
      <c r="Q134" s="173"/>
      <c r="R134" s="174">
        <f>SUM(R135:R226)</f>
        <v>0</v>
      </c>
      <c r="S134" s="173"/>
      <c r="T134" s="175">
        <f>SUM(T135:T226)</f>
        <v>0</v>
      </c>
      <c r="U134" s="12"/>
      <c r="V134" s="12"/>
      <c r="W134" s="12"/>
      <c r="X134" s="12"/>
      <c r="Y134" s="12"/>
      <c r="Z134" s="12"/>
      <c r="AA134" s="12"/>
      <c r="AB134" s="12"/>
      <c r="AC134" s="12"/>
      <c r="AD134" s="12"/>
      <c r="AE134" s="12"/>
      <c r="AR134" s="168" t="s">
        <v>85</v>
      </c>
      <c r="AT134" s="176" t="s">
        <v>74</v>
      </c>
      <c r="AU134" s="176" t="s">
        <v>75</v>
      </c>
      <c r="AY134" s="168" t="s">
        <v>253</v>
      </c>
      <c r="BK134" s="177">
        <f>SUM(BK135:BK226)</f>
        <v>0</v>
      </c>
    </row>
    <row r="135" s="2" customFormat="1" ht="16.5" customHeight="1">
      <c r="A135" s="38"/>
      <c r="B135" s="180"/>
      <c r="C135" s="181" t="s">
        <v>82</v>
      </c>
      <c r="D135" s="181" t="s">
        <v>258</v>
      </c>
      <c r="E135" s="182" t="s">
        <v>1359</v>
      </c>
      <c r="F135" s="183" t="s">
        <v>1360</v>
      </c>
      <c r="G135" s="184" t="s">
        <v>316</v>
      </c>
      <c r="H135" s="185">
        <v>110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335</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335</v>
      </c>
      <c r="BM135" s="192" t="s">
        <v>85</v>
      </c>
    </row>
    <row r="136" s="2" customFormat="1">
      <c r="A136" s="38"/>
      <c r="B136" s="39"/>
      <c r="C136" s="38"/>
      <c r="D136" s="195" t="s">
        <v>1362</v>
      </c>
      <c r="E136" s="38"/>
      <c r="F136" s="239" t="s">
        <v>1363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44.25" customHeight="1">
      <c r="A137" s="38"/>
      <c r="B137" s="180"/>
      <c r="C137" s="181" t="s">
        <v>85</v>
      </c>
      <c r="D137" s="181" t="s">
        <v>258</v>
      </c>
      <c r="E137" s="182" t="s">
        <v>1364</v>
      </c>
      <c r="F137" s="183" t="s">
        <v>1365</v>
      </c>
      <c r="G137" s="184" t="s">
        <v>316</v>
      </c>
      <c r="H137" s="185">
        <v>62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335</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335</v>
      </c>
      <c r="BM137" s="192" t="s">
        <v>109</v>
      </c>
    </row>
    <row r="138" s="2" customFormat="1">
      <c r="A138" s="38"/>
      <c r="B138" s="39"/>
      <c r="C138" s="38"/>
      <c r="D138" s="195" t="s">
        <v>1362</v>
      </c>
      <c r="E138" s="38"/>
      <c r="F138" s="239" t="s">
        <v>1363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44.25" customHeight="1">
      <c r="A139" s="38"/>
      <c r="B139" s="180"/>
      <c r="C139" s="181" t="s">
        <v>93</v>
      </c>
      <c r="D139" s="181" t="s">
        <v>258</v>
      </c>
      <c r="E139" s="182" t="s">
        <v>1366</v>
      </c>
      <c r="F139" s="183" t="s">
        <v>1367</v>
      </c>
      <c r="G139" s="184" t="s">
        <v>316</v>
      </c>
      <c r="H139" s="185">
        <v>97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335</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335</v>
      </c>
      <c r="BM139" s="192" t="s">
        <v>254</v>
      </c>
    </row>
    <row r="140" s="2" customFormat="1">
      <c r="A140" s="38"/>
      <c r="B140" s="39"/>
      <c r="C140" s="38"/>
      <c r="D140" s="195" t="s">
        <v>1362</v>
      </c>
      <c r="E140" s="38"/>
      <c r="F140" s="239" t="s">
        <v>1363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44.25" customHeight="1">
      <c r="A141" s="38"/>
      <c r="B141" s="180"/>
      <c r="C141" s="181" t="s">
        <v>109</v>
      </c>
      <c r="D141" s="181" t="s">
        <v>258</v>
      </c>
      <c r="E141" s="182" t="s">
        <v>1368</v>
      </c>
      <c r="F141" s="183" t="s">
        <v>1369</v>
      </c>
      <c r="G141" s="184" t="s">
        <v>316</v>
      </c>
      <c r="H141" s="185">
        <v>55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335</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335</v>
      </c>
      <c r="BM141" s="192" t="s">
        <v>305</v>
      </c>
    </row>
    <row r="142" s="2" customFormat="1">
      <c r="A142" s="38"/>
      <c r="B142" s="39"/>
      <c r="C142" s="38"/>
      <c r="D142" s="195" t="s">
        <v>1362</v>
      </c>
      <c r="E142" s="38"/>
      <c r="F142" s="239" t="s">
        <v>1363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44.25" customHeight="1">
      <c r="A143" s="38"/>
      <c r="B143" s="180"/>
      <c r="C143" s="181" t="s">
        <v>283</v>
      </c>
      <c r="D143" s="181" t="s">
        <v>258</v>
      </c>
      <c r="E143" s="182" t="s">
        <v>1370</v>
      </c>
      <c r="F143" s="183" t="s">
        <v>1371</v>
      </c>
      <c r="G143" s="184" t="s">
        <v>316</v>
      </c>
      <c r="H143" s="185">
        <v>310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335</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335</v>
      </c>
      <c r="BM143" s="192" t="s">
        <v>313</v>
      </c>
    </row>
    <row r="144" s="2" customFormat="1">
      <c r="A144" s="38"/>
      <c r="B144" s="39"/>
      <c r="C144" s="38"/>
      <c r="D144" s="195" t="s">
        <v>1362</v>
      </c>
      <c r="E144" s="38"/>
      <c r="F144" s="239" t="s">
        <v>1363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1372</v>
      </c>
      <c r="F145" s="183" t="s">
        <v>1373</v>
      </c>
      <c r="G145" s="184" t="s">
        <v>1374</v>
      </c>
      <c r="H145" s="185">
        <v>15</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335</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335</v>
      </c>
      <c r="BM145" s="192" t="s">
        <v>324</v>
      </c>
    </row>
    <row r="146" s="2" customFormat="1">
      <c r="A146" s="38"/>
      <c r="B146" s="39"/>
      <c r="C146" s="38"/>
      <c r="D146" s="195" t="s">
        <v>1362</v>
      </c>
      <c r="E146" s="38"/>
      <c r="F146" s="239" t="s">
        <v>1363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49.05" customHeight="1">
      <c r="A147" s="38"/>
      <c r="B147" s="180"/>
      <c r="C147" s="181" t="s">
        <v>297</v>
      </c>
      <c r="D147" s="181" t="s">
        <v>258</v>
      </c>
      <c r="E147" s="182" t="s">
        <v>1375</v>
      </c>
      <c r="F147" s="183" t="s">
        <v>1376</v>
      </c>
      <c r="G147" s="184" t="s">
        <v>513</v>
      </c>
      <c r="H147" s="185">
        <v>3</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335</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335</v>
      </c>
      <c r="BM147" s="192" t="s">
        <v>342</v>
      </c>
    </row>
    <row r="148" s="2" customFormat="1">
      <c r="A148" s="38"/>
      <c r="B148" s="39"/>
      <c r="C148" s="38"/>
      <c r="D148" s="195" t="s">
        <v>1362</v>
      </c>
      <c r="E148" s="38"/>
      <c r="F148" s="239" t="s">
        <v>1363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44.25" customHeight="1">
      <c r="A149" s="38"/>
      <c r="B149" s="180"/>
      <c r="C149" s="181" t="s">
        <v>305</v>
      </c>
      <c r="D149" s="181" t="s">
        <v>258</v>
      </c>
      <c r="E149" s="182" t="s">
        <v>1378</v>
      </c>
      <c r="F149" s="183" t="s">
        <v>1379</v>
      </c>
      <c r="G149" s="184" t="s">
        <v>513</v>
      </c>
      <c r="H149" s="185">
        <v>3</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335</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335</v>
      </c>
      <c r="BM149" s="192" t="s">
        <v>335</v>
      </c>
    </row>
    <row r="150" s="2" customFormat="1">
      <c r="A150" s="38"/>
      <c r="B150" s="39"/>
      <c r="C150" s="38"/>
      <c r="D150" s="195" t="s">
        <v>1362</v>
      </c>
      <c r="E150" s="38"/>
      <c r="F150" s="239" t="s">
        <v>1363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303</v>
      </c>
      <c r="D151" s="181" t="s">
        <v>258</v>
      </c>
      <c r="E151" s="182" t="s">
        <v>1380</v>
      </c>
      <c r="F151" s="183" t="s">
        <v>1381</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335</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335</v>
      </c>
      <c r="BM151" s="192" t="s">
        <v>437</v>
      </c>
    </row>
    <row r="152" s="2" customFormat="1">
      <c r="A152" s="38"/>
      <c r="B152" s="39"/>
      <c r="C152" s="38"/>
      <c r="D152" s="195" t="s">
        <v>1362</v>
      </c>
      <c r="E152" s="38"/>
      <c r="F152" s="239" t="s">
        <v>1363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313</v>
      </c>
      <c r="D153" s="181" t="s">
        <v>258</v>
      </c>
      <c r="E153" s="182" t="s">
        <v>1382</v>
      </c>
      <c r="F153" s="183" t="s">
        <v>1383</v>
      </c>
      <c r="G153" s="184" t="s">
        <v>1374</v>
      </c>
      <c r="H153" s="185">
        <v>27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335</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335</v>
      </c>
      <c r="BM153" s="192" t="s">
        <v>446</v>
      </c>
    </row>
    <row r="154" s="2" customFormat="1">
      <c r="A154" s="38"/>
      <c r="B154" s="39"/>
      <c r="C154" s="38"/>
      <c r="D154" s="195" t="s">
        <v>1362</v>
      </c>
      <c r="E154" s="38"/>
      <c r="F154" s="239" t="s">
        <v>1363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44.25" customHeight="1">
      <c r="A155" s="38"/>
      <c r="B155" s="180"/>
      <c r="C155" s="181" t="s">
        <v>320</v>
      </c>
      <c r="D155" s="181" t="s">
        <v>258</v>
      </c>
      <c r="E155" s="182" t="s">
        <v>1384</v>
      </c>
      <c r="F155" s="183" t="s">
        <v>1385</v>
      </c>
      <c r="G155" s="184" t="s">
        <v>513</v>
      </c>
      <c r="H155" s="185">
        <v>13</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335</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335</v>
      </c>
      <c r="BM155" s="192" t="s">
        <v>458</v>
      </c>
    </row>
    <row r="156" s="2" customFormat="1">
      <c r="A156" s="38"/>
      <c r="B156" s="39"/>
      <c r="C156" s="38"/>
      <c r="D156" s="195" t="s">
        <v>1362</v>
      </c>
      <c r="E156" s="38"/>
      <c r="F156" s="239" t="s">
        <v>1363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62.7" customHeight="1">
      <c r="A157" s="38"/>
      <c r="B157" s="180"/>
      <c r="C157" s="181" t="s">
        <v>324</v>
      </c>
      <c r="D157" s="181" t="s">
        <v>258</v>
      </c>
      <c r="E157" s="182" t="s">
        <v>1386</v>
      </c>
      <c r="F157" s="183" t="s">
        <v>1387</v>
      </c>
      <c r="G157" s="184" t="s">
        <v>513</v>
      </c>
      <c r="H157" s="185">
        <v>4</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335</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335</v>
      </c>
      <c r="BM157" s="192" t="s">
        <v>472</v>
      </c>
    </row>
    <row r="158" s="2" customFormat="1">
      <c r="A158" s="38"/>
      <c r="B158" s="39"/>
      <c r="C158" s="38"/>
      <c r="D158" s="195" t="s">
        <v>1362</v>
      </c>
      <c r="E158" s="38"/>
      <c r="F158" s="239" t="s">
        <v>1363</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332</v>
      </c>
      <c r="D159" s="181" t="s">
        <v>258</v>
      </c>
      <c r="E159" s="182" t="s">
        <v>1388</v>
      </c>
      <c r="F159" s="183" t="s">
        <v>1389</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335</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335</v>
      </c>
      <c r="BM159" s="192" t="s">
        <v>486</v>
      </c>
    </row>
    <row r="160" s="2" customFormat="1">
      <c r="A160" s="38"/>
      <c r="B160" s="39"/>
      <c r="C160" s="38"/>
      <c r="D160" s="195" t="s">
        <v>1362</v>
      </c>
      <c r="E160" s="38"/>
      <c r="F160" s="239" t="s">
        <v>1363</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342</v>
      </c>
      <c r="D161" s="181" t="s">
        <v>258</v>
      </c>
      <c r="E161" s="182" t="s">
        <v>1390</v>
      </c>
      <c r="F161" s="183" t="s">
        <v>1391</v>
      </c>
      <c r="G161" s="184" t="s">
        <v>1374</v>
      </c>
      <c r="H161" s="185">
        <v>17</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335</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335</v>
      </c>
      <c r="BM161" s="192" t="s">
        <v>504</v>
      </c>
    </row>
    <row r="162" s="2" customFormat="1">
      <c r="A162" s="38"/>
      <c r="B162" s="39"/>
      <c r="C162" s="38"/>
      <c r="D162" s="195" t="s">
        <v>1362</v>
      </c>
      <c r="E162" s="38"/>
      <c r="F162" s="239" t="s">
        <v>1363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8</v>
      </c>
      <c r="D163" s="181" t="s">
        <v>258</v>
      </c>
      <c r="E163" s="182" t="s">
        <v>1392</v>
      </c>
      <c r="F163" s="183" t="s">
        <v>1393</v>
      </c>
      <c r="G163" s="184" t="s">
        <v>513</v>
      </c>
      <c r="H163" s="185">
        <v>3</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335</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335</v>
      </c>
      <c r="BM163" s="192" t="s">
        <v>515</v>
      </c>
    </row>
    <row r="164" s="2" customFormat="1">
      <c r="A164" s="38"/>
      <c r="B164" s="39"/>
      <c r="C164" s="38"/>
      <c r="D164" s="195" t="s">
        <v>1362</v>
      </c>
      <c r="E164" s="38"/>
      <c r="F164" s="239" t="s">
        <v>1363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335</v>
      </c>
      <c r="D165" s="181" t="s">
        <v>258</v>
      </c>
      <c r="E165" s="182" t="s">
        <v>1394</v>
      </c>
      <c r="F165" s="183" t="s">
        <v>1395</v>
      </c>
      <c r="G165" s="184" t="s">
        <v>1374</v>
      </c>
      <c r="H165" s="185">
        <v>18</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335</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335</v>
      </c>
      <c r="BM165" s="192" t="s">
        <v>349</v>
      </c>
    </row>
    <row r="166" s="2" customFormat="1">
      <c r="A166" s="38"/>
      <c r="B166" s="39"/>
      <c r="C166" s="38"/>
      <c r="D166" s="195" t="s">
        <v>1362</v>
      </c>
      <c r="E166" s="38"/>
      <c r="F166" s="239" t="s">
        <v>1363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357</v>
      </c>
      <c r="D167" s="181" t="s">
        <v>258</v>
      </c>
      <c r="E167" s="182" t="s">
        <v>1396</v>
      </c>
      <c r="F167" s="183" t="s">
        <v>1397</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335</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335</v>
      </c>
      <c r="BM167" s="192" t="s">
        <v>548</v>
      </c>
    </row>
    <row r="168" s="2" customFormat="1">
      <c r="A168" s="38"/>
      <c r="B168" s="39"/>
      <c r="C168" s="38"/>
      <c r="D168" s="195" t="s">
        <v>1362</v>
      </c>
      <c r="E168" s="38"/>
      <c r="F168" s="239" t="s">
        <v>1363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437</v>
      </c>
      <c r="D169" s="181" t="s">
        <v>258</v>
      </c>
      <c r="E169" s="182" t="s">
        <v>1398</v>
      </c>
      <c r="F169" s="183" t="s">
        <v>1399</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335</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335</v>
      </c>
      <c r="BM169" s="192" t="s">
        <v>572</v>
      </c>
    </row>
    <row r="170" s="2" customFormat="1">
      <c r="A170" s="38"/>
      <c r="B170" s="39"/>
      <c r="C170" s="38"/>
      <c r="D170" s="195" t="s">
        <v>1362</v>
      </c>
      <c r="E170" s="38"/>
      <c r="F170" s="239" t="s">
        <v>1363</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442</v>
      </c>
      <c r="D171" s="181" t="s">
        <v>258</v>
      </c>
      <c r="E171" s="182" t="s">
        <v>1400</v>
      </c>
      <c r="F171" s="183" t="s">
        <v>1401</v>
      </c>
      <c r="G171" s="184" t="s">
        <v>513</v>
      </c>
      <c r="H171" s="185">
        <v>2</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597</v>
      </c>
    </row>
    <row r="172" s="2" customFormat="1">
      <c r="A172" s="38"/>
      <c r="B172" s="39"/>
      <c r="C172" s="38"/>
      <c r="D172" s="195" t="s">
        <v>1362</v>
      </c>
      <c r="E172" s="38"/>
      <c r="F172" s="239" t="s">
        <v>1363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446</v>
      </c>
      <c r="D173" s="181" t="s">
        <v>258</v>
      </c>
      <c r="E173" s="182" t="s">
        <v>1402</v>
      </c>
      <c r="F173" s="183" t="s">
        <v>1403</v>
      </c>
      <c r="G173" s="184" t="s">
        <v>513</v>
      </c>
      <c r="H173" s="185">
        <v>12</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335</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335</v>
      </c>
      <c r="BM173" s="192" t="s">
        <v>641</v>
      </c>
    </row>
    <row r="174" s="2" customFormat="1">
      <c r="A174" s="38"/>
      <c r="B174" s="39"/>
      <c r="C174" s="38"/>
      <c r="D174" s="195" t="s">
        <v>1362</v>
      </c>
      <c r="E174" s="38"/>
      <c r="F174" s="239" t="s">
        <v>1404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7</v>
      </c>
      <c r="D175" s="181" t="s">
        <v>258</v>
      </c>
      <c r="E175" s="182" t="s">
        <v>1405</v>
      </c>
      <c r="F175" s="183" t="s">
        <v>1406</v>
      </c>
      <c r="G175" s="184" t="s">
        <v>513</v>
      </c>
      <c r="H175" s="185">
        <v>42</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335</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335</v>
      </c>
      <c r="BM175" s="192" t="s">
        <v>655</v>
      </c>
    </row>
    <row r="176" s="2" customFormat="1">
      <c r="A176" s="38"/>
      <c r="B176" s="39"/>
      <c r="C176" s="38"/>
      <c r="D176" s="195" t="s">
        <v>1362</v>
      </c>
      <c r="E176" s="38"/>
      <c r="F176" s="239" t="s">
        <v>1404</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1407</v>
      </c>
      <c r="F177" s="183" t="s">
        <v>1408</v>
      </c>
      <c r="G177" s="184" t="s">
        <v>513</v>
      </c>
      <c r="H177" s="185">
        <v>21</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335</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335</v>
      </c>
      <c r="BM177" s="192" t="s">
        <v>665</v>
      </c>
    </row>
    <row r="178" s="2" customFormat="1">
      <c r="A178" s="38"/>
      <c r="B178" s="39"/>
      <c r="C178" s="38"/>
      <c r="D178" s="195" t="s">
        <v>1362</v>
      </c>
      <c r="E178" s="38"/>
      <c r="F178" s="239" t="s">
        <v>1404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464</v>
      </c>
      <c r="D179" s="181" t="s">
        <v>258</v>
      </c>
      <c r="E179" s="182" t="s">
        <v>1409</v>
      </c>
      <c r="F179" s="183" t="s">
        <v>1410</v>
      </c>
      <c r="G179" s="184" t="s">
        <v>513</v>
      </c>
      <c r="H179" s="185">
        <v>3</v>
      </c>
      <c r="I179" s="186"/>
      <c r="J179" s="187">
        <f>ROUND(I179*H179,2)</f>
        <v>0</v>
      </c>
      <c r="K179" s="183" t="s">
        <v>1377</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335</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335</v>
      </c>
      <c r="BM179" s="192" t="s">
        <v>674</v>
      </c>
    </row>
    <row r="180" s="2" customFormat="1">
      <c r="A180" s="38"/>
      <c r="B180" s="39"/>
      <c r="C180" s="38"/>
      <c r="D180" s="195" t="s">
        <v>1362</v>
      </c>
      <c r="E180" s="38"/>
      <c r="F180" s="239" t="s">
        <v>1404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1411</v>
      </c>
      <c r="F181" s="183" t="s">
        <v>1412</v>
      </c>
      <c r="G181" s="184" t="s">
        <v>513</v>
      </c>
      <c r="H181" s="185">
        <v>18</v>
      </c>
      <c r="I181" s="186"/>
      <c r="J181" s="187">
        <f>ROUND(I181*H181,2)</f>
        <v>0</v>
      </c>
      <c r="K181" s="183" t="s">
        <v>1377</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335</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335</v>
      </c>
      <c r="BM181" s="192" t="s">
        <v>682</v>
      </c>
    </row>
    <row r="182" s="2" customFormat="1">
      <c r="A182" s="38"/>
      <c r="B182" s="39"/>
      <c r="C182" s="38"/>
      <c r="D182" s="195" t="s">
        <v>1362</v>
      </c>
      <c r="E182" s="38"/>
      <c r="F182" s="239" t="s">
        <v>1404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480</v>
      </c>
      <c r="D183" s="181" t="s">
        <v>258</v>
      </c>
      <c r="E183" s="182" t="s">
        <v>1413</v>
      </c>
      <c r="F183" s="183" t="s">
        <v>1414</v>
      </c>
      <c r="G183" s="184" t="s">
        <v>513</v>
      </c>
      <c r="H183" s="185">
        <v>11</v>
      </c>
      <c r="I183" s="186"/>
      <c r="J183" s="187">
        <f>ROUND(I183*H183,2)</f>
        <v>0</v>
      </c>
      <c r="K183" s="183" t="s">
        <v>1377</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335</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335</v>
      </c>
      <c r="BM183" s="192" t="s">
        <v>690</v>
      </c>
    </row>
    <row r="184" s="2" customFormat="1">
      <c r="A184" s="38"/>
      <c r="B184" s="39"/>
      <c r="C184" s="38"/>
      <c r="D184" s="195" t="s">
        <v>1362</v>
      </c>
      <c r="E184" s="38"/>
      <c r="F184" s="239" t="s">
        <v>1363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486</v>
      </c>
      <c r="D185" s="181" t="s">
        <v>258</v>
      </c>
      <c r="E185" s="182" t="s">
        <v>1415</v>
      </c>
      <c r="F185" s="183" t="s">
        <v>1416</v>
      </c>
      <c r="G185" s="184" t="s">
        <v>513</v>
      </c>
      <c r="H185" s="185">
        <v>2</v>
      </c>
      <c r="I185" s="186"/>
      <c r="J185" s="187">
        <f>ROUND(I185*H185,2)</f>
        <v>0</v>
      </c>
      <c r="K185" s="183" t="s">
        <v>1377</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335</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335</v>
      </c>
      <c r="BM185" s="192" t="s">
        <v>698</v>
      </c>
    </row>
    <row r="186" s="2" customFormat="1">
      <c r="A186" s="38"/>
      <c r="B186" s="39"/>
      <c r="C186" s="38"/>
      <c r="D186" s="195" t="s">
        <v>1362</v>
      </c>
      <c r="E186" s="38"/>
      <c r="F186" s="239" t="s">
        <v>1363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492</v>
      </c>
      <c r="D187" s="181" t="s">
        <v>258</v>
      </c>
      <c r="E187" s="182" t="s">
        <v>1417</v>
      </c>
      <c r="F187" s="183" t="s">
        <v>1418</v>
      </c>
      <c r="G187" s="184" t="s">
        <v>513</v>
      </c>
      <c r="H187" s="185">
        <v>23</v>
      </c>
      <c r="I187" s="186"/>
      <c r="J187" s="187">
        <f>ROUND(I187*H187,2)</f>
        <v>0</v>
      </c>
      <c r="K187" s="183" t="s">
        <v>1377</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335</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335</v>
      </c>
      <c r="BM187" s="192" t="s">
        <v>706</v>
      </c>
    </row>
    <row r="188" s="2" customFormat="1">
      <c r="A188" s="38"/>
      <c r="B188" s="39"/>
      <c r="C188" s="38"/>
      <c r="D188" s="195" t="s">
        <v>1362</v>
      </c>
      <c r="E188" s="38"/>
      <c r="F188" s="239" t="s">
        <v>1363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1.75" customHeight="1">
      <c r="A189" s="38"/>
      <c r="B189" s="180"/>
      <c r="C189" s="181" t="s">
        <v>504</v>
      </c>
      <c r="D189" s="181" t="s">
        <v>258</v>
      </c>
      <c r="E189" s="182" t="s">
        <v>1419</v>
      </c>
      <c r="F189" s="183" t="s">
        <v>1420</v>
      </c>
      <c r="G189" s="184" t="s">
        <v>1374</v>
      </c>
      <c r="H189" s="185">
        <v>10</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335</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335</v>
      </c>
      <c r="BM189" s="192" t="s">
        <v>714</v>
      </c>
    </row>
    <row r="190" s="2" customFormat="1">
      <c r="A190" s="38"/>
      <c r="B190" s="39"/>
      <c r="C190" s="38"/>
      <c r="D190" s="195" t="s">
        <v>1362</v>
      </c>
      <c r="E190" s="38"/>
      <c r="F190" s="239" t="s">
        <v>1363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1421</v>
      </c>
      <c r="F191" s="183" t="s">
        <v>1422</v>
      </c>
      <c r="G191" s="184" t="s">
        <v>870</v>
      </c>
      <c r="H191" s="185">
        <v>580</v>
      </c>
      <c r="I191" s="186"/>
      <c r="J191" s="187">
        <f>ROUND(I191*H191,2)</f>
        <v>0</v>
      </c>
      <c r="K191" s="183" t="s">
        <v>1377</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335</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335</v>
      </c>
      <c r="BM191" s="192" t="s">
        <v>722</v>
      </c>
    </row>
    <row r="192" s="2" customFormat="1">
      <c r="A192" s="38"/>
      <c r="B192" s="39"/>
      <c r="C192" s="38"/>
      <c r="D192" s="195" t="s">
        <v>1362</v>
      </c>
      <c r="E192" s="38"/>
      <c r="F192" s="239" t="s">
        <v>1363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515</v>
      </c>
      <c r="D193" s="181" t="s">
        <v>258</v>
      </c>
      <c r="E193" s="182" t="s">
        <v>1423</v>
      </c>
      <c r="F193" s="183" t="s">
        <v>1424</v>
      </c>
      <c r="G193" s="184" t="s">
        <v>316</v>
      </c>
      <c r="H193" s="185">
        <v>3</v>
      </c>
      <c r="I193" s="186"/>
      <c r="J193" s="187">
        <f>ROUND(I193*H193,2)</f>
        <v>0</v>
      </c>
      <c r="K193" s="183" t="s">
        <v>1377</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335</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335</v>
      </c>
      <c r="BM193" s="192" t="s">
        <v>730</v>
      </c>
    </row>
    <row r="194" s="2" customFormat="1">
      <c r="A194" s="38"/>
      <c r="B194" s="39"/>
      <c r="C194" s="38"/>
      <c r="D194" s="195" t="s">
        <v>1362</v>
      </c>
      <c r="E194" s="38"/>
      <c r="F194" s="239" t="s">
        <v>1363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519</v>
      </c>
      <c r="D195" s="181" t="s">
        <v>258</v>
      </c>
      <c r="E195" s="182" t="s">
        <v>1425</v>
      </c>
      <c r="F195" s="183" t="s">
        <v>1426</v>
      </c>
      <c r="G195" s="184" t="s">
        <v>316</v>
      </c>
      <c r="H195" s="185">
        <v>1</v>
      </c>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335</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335</v>
      </c>
      <c r="BM195" s="192" t="s">
        <v>738</v>
      </c>
    </row>
    <row r="196" s="2" customFormat="1">
      <c r="A196" s="38"/>
      <c r="B196" s="39"/>
      <c r="C196" s="38"/>
      <c r="D196" s="195" t="s">
        <v>1362</v>
      </c>
      <c r="E196" s="38"/>
      <c r="F196" s="239" t="s">
        <v>1363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349</v>
      </c>
      <c r="D197" s="181" t="s">
        <v>258</v>
      </c>
      <c r="E197" s="182" t="s">
        <v>1427</v>
      </c>
      <c r="F197" s="183" t="s">
        <v>1428</v>
      </c>
      <c r="G197" s="184" t="s">
        <v>316</v>
      </c>
      <c r="H197" s="185">
        <v>3</v>
      </c>
      <c r="I197" s="186"/>
      <c r="J197" s="187">
        <f>ROUND(I197*H197,2)</f>
        <v>0</v>
      </c>
      <c r="K197" s="183" t="s">
        <v>1377</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335</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335</v>
      </c>
      <c r="BM197" s="192" t="s">
        <v>745</v>
      </c>
    </row>
    <row r="198" s="2" customFormat="1">
      <c r="A198" s="38"/>
      <c r="B198" s="39"/>
      <c r="C198" s="38"/>
      <c r="D198" s="195" t="s">
        <v>1362</v>
      </c>
      <c r="E198" s="38"/>
      <c r="F198" s="239" t="s">
        <v>1363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37.8" customHeight="1">
      <c r="A199" s="38"/>
      <c r="B199" s="180"/>
      <c r="C199" s="181" t="s">
        <v>541</v>
      </c>
      <c r="D199" s="181" t="s">
        <v>258</v>
      </c>
      <c r="E199" s="182" t="s">
        <v>1429</v>
      </c>
      <c r="F199" s="183" t="s">
        <v>1430</v>
      </c>
      <c r="G199" s="184" t="s">
        <v>316</v>
      </c>
      <c r="H199" s="185">
        <v>3</v>
      </c>
      <c r="I199" s="186"/>
      <c r="J199" s="187">
        <f>ROUND(I199*H199,2)</f>
        <v>0</v>
      </c>
      <c r="K199" s="183" t="s">
        <v>1377</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753</v>
      </c>
    </row>
    <row r="200" s="2" customFormat="1" ht="37.8" customHeight="1">
      <c r="A200" s="38"/>
      <c r="B200" s="180"/>
      <c r="C200" s="181" t="s">
        <v>548</v>
      </c>
      <c r="D200" s="181" t="s">
        <v>258</v>
      </c>
      <c r="E200" s="182" t="s">
        <v>1431</v>
      </c>
      <c r="F200" s="183" t="s">
        <v>1432</v>
      </c>
      <c r="G200" s="184" t="s">
        <v>316</v>
      </c>
      <c r="H200" s="185">
        <v>1</v>
      </c>
      <c r="I200" s="186"/>
      <c r="J200" s="187">
        <f>ROUND(I200*H200,2)</f>
        <v>0</v>
      </c>
      <c r="K200" s="183" t="s">
        <v>1377</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761</v>
      </c>
    </row>
    <row r="201" s="2" customFormat="1" ht="37.8" customHeight="1">
      <c r="A201" s="38"/>
      <c r="B201" s="180"/>
      <c r="C201" s="181" t="s">
        <v>564</v>
      </c>
      <c r="D201" s="181" t="s">
        <v>258</v>
      </c>
      <c r="E201" s="182" t="s">
        <v>1433</v>
      </c>
      <c r="F201" s="183" t="s">
        <v>1434</v>
      </c>
      <c r="G201" s="184" t="s">
        <v>316</v>
      </c>
      <c r="H201" s="185">
        <v>3</v>
      </c>
      <c r="I201" s="186"/>
      <c r="J201" s="187">
        <f>ROUND(I201*H201,2)</f>
        <v>0</v>
      </c>
      <c r="K201" s="183" t="s">
        <v>1377</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335</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335</v>
      </c>
      <c r="BM201" s="192" t="s">
        <v>769</v>
      </c>
    </row>
    <row r="202" s="2" customFormat="1" ht="24.15" customHeight="1">
      <c r="A202" s="38"/>
      <c r="B202" s="180"/>
      <c r="C202" s="181" t="s">
        <v>572</v>
      </c>
      <c r="D202" s="181" t="s">
        <v>258</v>
      </c>
      <c r="E202" s="182" t="s">
        <v>1435</v>
      </c>
      <c r="F202" s="183" t="s">
        <v>1436</v>
      </c>
      <c r="G202" s="184" t="s">
        <v>316</v>
      </c>
      <c r="H202" s="185">
        <v>6</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777</v>
      </c>
    </row>
    <row r="203" s="2" customFormat="1">
      <c r="A203" s="38"/>
      <c r="B203" s="39"/>
      <c r="C203" s="38"/>
      <c r="D203" s="195" t="s">
        <v>1362</v>
      </c>
      <c r="E203" s="38"/>
      <c r="F203" s="239" t="s">
        <v>1363</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1437</v>
      </c>
      <c r="F204" s="183" t="s">
        <v>1438</v>
      </c>
      <c r="G204" s="184" t="s">
        <v>316</v>
      </c>
      <c r="H204" s="185">
        <v>1</v>
      </c>
      <c r="I204" s="186"/>
      <c r="J204" s="187">
        <f>ROUND(I204*H204,2)</f>
        <v>0</v>
      </c>
      <c r="K204" s="183" t="s">
        <v>1377</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335</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785</v>
      </c>
    </row>
    <row r="205" s="2" customFormat="1">
      <c r="A205" s="38"/>
      <c r="B205" s="39"/>
      <c r="C205" s="38"/>
      <c r="D205" s="195" t="s">
        <v>1362</v>
      </c>
      <c r="E205" s="38"/>
      <c r="F205" s="239" t="s">
        <v>1363</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1439</v>
      </c>
      <c r="F206" s="183" t="s">
        <v>1440</v>
      </c>
      <c r="G206" s="184" t="s">
        <v>316</v>
      </c>
      <c r="H206" s="185">
        <v>12</v>
      </c>
      <c r="I206" s="186"/>
      <c r="J206" s="187">
        <f>ROUND(I206*H206,2)</f>
        <v>0</v>
      </c>
      <c r="K206" s="183" t="s">
        <v>1377</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335</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793</v>
      </c>
    </row>
    <row r="207" s="2" customFormat="1">
      <c r="A207" s="38"/>
      <c r="B207" s="39"/>
      <c r="C207" s="38"/>
      <c r="D207" s="195" t="s">
        <v>1362</v>
      </c>
      <c r="E207" s="38"/>
      <c r="F207" s="239" t="s">
        <v>1363</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3" customHeight="1">
      <c r="A208" s="38"/>
      <c r="B208" s="180"/>
      <c r="C208" s="181" t="s">
        <v>608</v>
      </c>
      <c r="D208" s="181" t="s">
        <v>258</v>
      </c>
      <c r="E208" s="182" t="s">
        <v>1441</v>
      </c>
      <c r="F208" s="183" t="s">
        <v>1442</v>
      </c>
      <c r="G208" s="184" t="s">
        <v>316</v>
      </c>
      <c r="H208" s="185">
        <v>6</v>
      </c>
      <c r="I208" s="186"/>
      <c r="J208" s="187">
        <f>ROUND(I208*H208,2)</f>
        <v>0</v>
      </c>
      <c r="K208" s="183" t="s">
        <v>1377</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801</v>
      </c>
    </row>
    <row r="209" s="2" customFormat="1" ht="33" customHeight="1">
      <c r="A209" s="38"/>
      <c r="B209" s="180"/>
      <c r="C209" s="181" t="s">
        <v>641</v>
      </c>
      <c r="D209" s="181" t="s">
        <v>258</v>
      </c>
      <c r="E209" s="182" t="s">
        <v>1443</v>
      </c>
      <c r="F209" s="183" t="s">
        <v>1444</v>
      </c>
      <c r="G209" s="184" t="s">
        <v>316</v>
      </c>
      <c r="H209" s="185">
        <v>1</v>
      </c>
      <c r="I209" s="186"/>
      <c r="J209" s="187">
        <f>ROUND(I209*H209,2)</f>
        <v>0</v>
      </c>
      <c r="K209" s="183" t="s">
        <v>1377</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809</v>
      </c>
    </row>
    <row r="210" s="2" customFormat="1" ht="33" customHeight="1">
      <c r="A210" s="38"/>
      <c r="B210" s="180"/>
      <c r="C210" s="181" t="s">
        <v>650</v>
      </c>
      <c r="D210" s="181" t="s">
        <v>258</v>
      </c>
      <c r="E210" s="182" t="s">
        <v>1445</v>
      </c>
      <c r="F210" s="183" t="s">
        <v>1446</v>
      </c>
      <c r="G210" s="184" t="s">
        <v>316</v>
      </c>
      <c r="H210" s="185">
        <v>12</v>
      </c>
      <c r="I210" s="186"/>
      <c r="J210" s="187">
        <f>ROUND(I210*H210,2)</f>
        <v>0</v>
      </c>
      <c r="K210" s="183" t="s">
        <v>1377</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ht="16.5" customHeight="1">
      <c r="A211" s="38"/>
      <c r="B211" s="180"/>
      <c r="C211" s="181" t="s">
        <v>655</v>
      </c>
      <c r="D211" s="181" t="s">
        <v>258</v>
      </c>
      <c r="E211" s="182" t="s">
        <v>1447</v>
      </c>
      <c r="F211" s="183" t="s">
        <v>1448</v>
      </c>
      <c r="G211" s="184" t="s">
        <v>1374</v>
      </c>
      <c r="H211" s="185">
        <v>36</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335</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335</v>
      </c>
      <c r="BM211" s="192" t="s">
        <v>825</v>
      </c>
    </row>
    <row r="212" s="2" customFormat="1">
      <c r="A212" s="38"/>
      <c r="B212" s="39"/>
      <c r="C212" s="38"/>
      <c r="D212" s="195" t="s">
        <v>1362</v>
      </c>
      <c r="E212" s="38"/>
      <c r="F212" s="239" t="s">
        <v>1363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659</v>
      </c>
      <c r="D213" s="181" t="s">
        <v>258</v>
      </c>
      <c r="E213" s="182" t="s">
        <v>1449</v>
      </c>
      <c r="F213" s="183" t="s">
        <v>1450</v>
      </c>
      <c r="G213" s="184" t="s">
        <v>1374</v>
      </c>
      <c r="H213" s="185">
        <v>4</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335</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335</v>
      </c>
      <c r="BM213" s="192" t="s">
        <v>833</v>
      </c>
    </row>
    <row r="214" s="2" customFormat="1">
      <c r="A214" s="38"/>
      <c r="B214" s="39"/>
      <c r="C214" s="38"/>
      <c r="D214" s="195" t="s">
        <v>1362</v>
      </c>
      <c r="E214" s="38"/>
      <c r="F214" s="239" t="s">
        <v>1363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4.15" customHeight="1">
      <c r="A215" s="38"/>
      <c r="B215" s="180"/>
      <c r="C215" s="181" t="s">
        <v>665</v>
      </c>
      <c r="D215" s="181" t="s">
        <v>258</v>
      </c>
      <c r="E215" s="182" t="s">
        <v>1451</v>
      </c>
      <c r="F215" s="183" t="s">
        <v>1452</v>
      </c>
      <c r="G215" s="184" t="s">
        <v>1374</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335</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335</v>
      </c>
      <c r="BM215" s="192" t="s">
        <v>843</v>
      </c>
    </row>
    <row r="216" s="2" customFormat="1">
      <c r="A216" s="38"/>
      <c r="B216" s="39"/>
      <c r="C216" s="38"/>
      <c r="D216" s="195" t="s">
        <v>1362</v>
      </c>
      <c r="E216" s="38"/>
      <c r="F216" s="239" t="s">
        <v>1363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1453</v>
      </c>
      <c r="F217" s="183" t="s">
        <v>1454</v>
      </c>
      <c r="G217" s="184" t="s">
        <v>1374</v>
      </c>
      <c r="H217" s="185">
        <v>4</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335</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335</v>
      </c>
      <c r="BM217" s="192" t="s">
        <v>851</v>
      </c>
    </row>
    <row r="218" s="2" customFormat="1">
      <c r="A218" s="38"/>
      <c r="B218" s="39"/>
      <c r="C218" s="38"/>
      <c r="D218" s="195" t="s">
        <v>1362</v>
      </c>
      <c r="E218" s="38"/>
      <c r="F218" s="239" t="s">
        <v>1363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674</v>
      </c>
      <c r="D219" s="181" t="s">
        <v>258</v>
      </c>
      <c r="E219" s="182" t="s">
        <v>1455</v>
      </c>
      <c r="F219" s="183" t="s">
        <v>1456</v>
      </c>
      <c r="G219" s="184" t="s">
        <v>316</v>
      </c>
      <c r="H219" s="185">
        <v>727</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335</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335</v>
      </c>
      <c r="BM219" s="192" t="s">
        <v>859</v>
      </c>
    </row>
    <row r="220" s="2" customFormat="1">
      <c r="A220" s="38"/>
      <c r="B220" s="39"/>
      <c r="C220" s="38"/>
      <c r="D220" s="195" t="s">
        <v>1362</v>
      </c>
      <c r="E220" s="38"/>
      <c r="F220" s="239" t="s">
        <v>1363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1457</v>
      </c>
      <c r="F221" s="183" t="s">
        <v>1458</v>
      </c>
      <c r="G221" s="184" t="s">
        <v>316</v>
      </c>
      <c r="H221" s="185">
        <v>727</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335</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335</v>
      </c>
      <c r="BM221" s="192" t="s">
        <v>867</v>
      </c>
    </row>
    <row r="222" s="2" customFormat="1">
      <c r="A222" s="38"/>
      <c r="B222" s="39"/>
      <c r="C222" s="38"/>
      <c r="D222" s="195" t="s">
        <v>1362</v>
      </c>
      <c r="E222" s="38"/>
      <c r="F222" s="239" t="s">
        <v>1363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682</v>
      </c>
      <c r="D223" s="181" t="s">
        <v>258</v>
      </c>
      <c r="E223" s="182" t="s">
        <v>1459</v>
      </c>
      <c r="F223" s="183" t="s">
        <v>1460</v>
      </c>
      <c r="G223" s="184" t="s">
        <v>1461</v>
      </c>
      <c r="H223" s="185">
        <v>35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335</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335</v>
      </c>
      <c r="BM223" s="192" t="s">
        <v>876</v>
      </c>
    </row>
    <row r="224" s="2" customFormat="1">
      <c r="A224" s="38"/>
      <c r="B224" s="39"/>
      <c r="C224" s="38"/>
      <c r="D224" s="195" t="s">
        <v>1362</v>
      </c>
      <c r="E224" s="38"/>
      <c r="F224" s="239" t="s">
        <v>1363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686</v>
      </c>
      <c r="D225" s="181" t="s">
        <v>258</v>
      </c>
      <c r="E225" s="182" t="s">
        <v>1462</v>
      </c>
      <c r="F225" s="183" t="s">
        <v>1463</v>
      </c>
      <c r="G225" s="184" t="s">
        <v>316</v>
      </c>
      <c r="H225" s="185">
        <v>55</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335</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335</v>
      </c>
      <c r="BM225" s="192" t="s">
        <v>884</v>
      </c>
    </row>
    <row r="226" s="2" customFormat="1">
      <c r="A226" s="38"/>
      <c r="B226" s="39"/>
      <c r="C226" s="38"/>
      <c r="D226" s="195" t="s">
        <v>1362</v>
      </c>
      <c r="E226" s="38"/>
      <c r="F226" s="239" t="s">
        <v>1363</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12" customFormat="1" ht="25.92" customHeight="1">
      <c r="A227" s="12"/>
      <c r="B227" s="167"/>
      <c r="C227" s="12"/>
      <c r="D227" s="168" t="s">
        <v>74</v>
      </c>
      <c r="E227" s="169" t="s">
        <v>1364</v>
      </c>
      <c r="F227" s="169" t="s">
        <v>1464</v>
      </c>
      <c r="G227" s="12"/>
      <c r="H227" s="12"/>
      <c r="I227" s="170"/>
      <c r="J227" s="171">
        <f>BK227</f>
        <v>0</v>
      </c>
      <c r="K227" s="12"/>
      <c r="L227" s="167"/>
      <c r="M227" s="172"/>
      <c r="N227" s="173"/>
      <c r="O227" s="173"/>
      <c r="P227" s="174">
        <f>SUM(P228:P249)</f>
        <v>0</v>
      </c>
      <c r="Q227" s="173"/>
      <c r="R227" s="174">
        <f>SUM(R228:R249)</f>
        <v>0</v>
      </c>
      <c r="S227" s="173"/>
      <c r="T227" s="175">
        <f>SUM(T228:T249)</f>
        <v>0</v>
      </c>
      <c r="U227" s="12"/>
      <c r="V227" s="12"/>
      <c r="W227" s="12"/>
      <c r="X227" s="12"/>
      <c r="Y227" s="12"/>
      <c r="Z227" s="12"/>
      <c r="AA227" s="12"/>
      <c r="AB227" s="12"/>
      <c r="AC227" s="12"/>
      <c r="AD227" s="12"/>
      <c r="AE227" s="12"/>
      <c r="AR227" s="168" t="s">
        <v>82</v>
      </c>
      <c r="AT227" s="176" t="s">
        <v>74</v>
      </c>
      <c r="AU227" s="176" t="s">
        <v>75</v>
      </c>
      <c r="AY227" s="168" t="s">
        <v>253</v>
      </c>
      <c r="BK227" s="177">
        <f>SUM(BK228:BK249)</f>
        <v>0</v>
      </c>
    </row>
    <row r="228" s="2" customFormat="1" ht="33" customHeight="1">
      <c r="A228" s="38"/>
      <c r="B228" s="180"/>
      <c r="C228" s="181" t="s">
        <v>690</v>
      </c>
      <c r="D228" s="181" t="s">
        <v>258</v>
      </c>
      <c r="E228" s="182" t="s">
        <v>1465</v>
      </c>
      <c r="F228" s="183" t="s">
        <v>1466</v>
      </c>
      <c r="G228" s="184" t="s">
        <v>1374</v>
      </c>
      <c r="H228" s="185">
        <v>25</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892</v>
      </c>
    </row>
    <row r="229" s="2" customFormat="1">
      <c r="A229" s="38"/>
      <c r="B229" s="39"/>
      <c r="C229" s="38"/>
      <c r="D229" s="195" t="s">
        <v>1362</v>
      </c>
      <c r="E229" s="38"/>
      <c r="F229" s="239" t="s">
        <v>1363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694</v>
      </c>
      <c r="D230" s="181" t="s">
        <v>258</v>
      </c>
      <c r="E230" s="182" t="s">
        <v>1467</v>
      </c>
      <c r="F230" s="183" t="s">
        <v>1468</v>
      </c>
      <c r="G230" s="184" t="s">
        <v>668</v>
      </c>
      <c r="H230" s="185">
        <v>3</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900</v>
      </c>
    </row>
    <row r="231" s="2" customFormat="1">
      <c r="A231" s="38"/>
      <c r="B231" s="39"/>
      <c r="C231" s="38"/>
      <c r="D231" s="195" t="s">
        <v>1362</v>
      </c>
      <c r="E231" s="38"/>
      <c r="F231" s="239" t="s">
        <v>1469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33" customHeight="1">
      <c r="A232" s="38"/>
      <c r="B232" s="180"/>
      <c r="C232" s="181" t="s">
        <v>698</v>
      </c>
      <c r="D232" s="181" t="s">
        <v>258</v>
      </c>
      <c r="E232" s="182" t="s">
        <v>1470</v>
      </c>
      <c r="F232" s="183" t="s">
        <v>1471</v>
      </c>
      <c r="G232" s="184" t="s">
        <v>1374</v>
      </c>
      <c r="H232" s="185">
        <v>1</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908</v>
      </c>
    </row>
    <row r="233" s="2" customFormat="1">
      <c r="A233" s="38"/>
      <c r="B233" s="39"/>
      <c r="C233" s="38"/>
      <c r="D233" s="195" t="s">
        <v>1362</v>
      </c>
      <c r="E233" s="38"/>
      <c r="F233" s="239" t="s">
        <v>1363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44.25" customHeight="1">
      <c r="A234" s="38"/>
      <c r="B234" s="180"/>
      <c r="C234" s="181" t="s">
        <v>702</v>
      </c>
      <c r="D234" s="181" t="s">
        <v>258</v>
      </c>
      <c r="E234" s="182" t="s">
        <v>1472</v>
      </c>
      <c r="F234" s="183" t="s">
        <v>1473</v>
      </c>
      <c r="G234" s="184" t="s">
        <v>668</v>
      </c>
      <c r="H234" s="185">
        <v>11</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916</v>
      </c>
    </row>
    <row r="235" s="2" customFormat="1">
      <c r="A235" s="38"/>
      <c r="B235" s="39"/>
      <c r="C235" s="38"/>
      <c r="D235" s="195" t="s">
        <v>1362</v>
      </c>
      <c r="E235" s="38"/>
      <c r="F235" s="239" t="s">
        <v>1474</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7.8" customHeight="1">
      <c r="A236" s="38"/>
      <c r="B236" s="180"/>
      <c r="C236" s="181" t="s">
        <v>706</v>
      </c>
      <c r="D236" s="181" t="s">
        <v>258</v>
      </c>
      <c r="E236" s="182" t="s">
        <v>1475</v>
      </c>
      <c r="F236" s="183" t="s">
        <v>1476</v>
      </c>
      <c r="G236" s="184" t="s">
        <v>1374</v>
      </c>
      <c r="H236" s="185">
        <v>4</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924</v>
      </c>
    </row>
    <row r="237" s="2" customFormat="1">
      <c r="A237" s="38"/>
      <c r="B237" s="39"/>
      <c r="C237" s="38"/>
      <c r="D237" s="195" t="s">
        <v>1362</v>
      </c>
      <c r="E237" s="38"/>
      <c r="F237" s="239" t="s">
        <v>1363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710</v>
      </c>
      <c r="D238" s="181" t="s">
        <v>258</v>
      </c>
      <c r="E238" s="182" t="s">
        <v>1477</v>
      </c>
      <c r="F238" s="183" t="s">
        <v>1478</v>
      </c>
      <c r="G238" s="184" t="s">
        <v>1374</v>
      </c>
      <c r="H238" s="185">
        <v>4</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932</v>
      </c>
    </row>
    <row r="239" s="2" customFormat="1">
      <c r="A239" s="38"/>
      <c r="B239" s="39"/>
      <c r="C239" s="38"/>
      <c r="D239" s="195" t="s">
        <v>1362</v>
      </c>
      <c r="E239" s="38"/>
      <c r="F239" s="239" t="s">
        <v>1363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16.5" customHeight="1">
      <c r="A240" s="38"/>
      <c r="B240" s="180"/>
      <c r="C240" s="181" t="s">
        <v>714</v>
      </c>
      <c r="D240" s="181" t="s">
        <v>258</v>
      </c>
      <c r="E240" s="182" t="s">
        <v>1479</v>
      </c>
      <c r="F240" s="183" t="s">
        <v>1480</v>
      </c>
      <c r="G240" s="184" t="s">
        <v>668</v>
      </c>
      <c r="H240" s="185">
        <v>3</v>
      </c>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942</v>
      </c>
    </row>
    <row r="241" s="2" customFormat="1">
      <c r="A241" s="38"/>
      <c r="B241" s="39"/>
      <c r="C241" s="38"/>
      <c r="D241" s="195" t="s">
        <v>1362</v>
      </c>
      <c r="E241" s="38"/>
      <c r="F241" s="239" t="s">
        <v>1481</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718</v>
      </c>
      <c r="D242" s="181" t="s">
        <v>258</v>
      </c>
      <c r="E242" s="182" t="s">
        <v>1482</v>
      </c>
      <c r="F242" s="183" t="s">
        <v>1483</v>
      </c>
      <c r="G242" s="184" t="s">
        <v>1374</v>
      </c>
      <c r="H242" s="185">
        <v>1</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950</v>
      </c>
    </row>
    <row r="243" s="2" customFormat="1">
      <c r="A243" s="38"/>
      <c r="B243" s="39"/>
      <c r="C243" s="38"/>
      <c r="D243" s="195" t="s">
        <v>1362</v>
      </c>
      <c r="E243" s="38"/>
      <c r="F243" s="239" t="s">
        <v>1363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37.8" customHeight="1">
      <c r="A244" s="38"/>
      <c r="B244" s="180"/>
      <c r="C244" s="181" t="s">
        <v>722</v>
      </c>
      <c r="D244" s="181" t="s">
        <v>258</v>
      </c>
      <c r="E244" s="182" t="s">
        <v>1484</v>
      </c>
      <c r="F244" s="183" t="s">
        <v>1485</v>
      </c>
      <c r="G244" s="184" t="s">
        <v>1374</v>
      </c>
      <c r="H244" s="185">
        <v>1</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958</v>
      </c>
    </row>
    <row r="245" s="2" customFormat="1">
      <c r="A245" s="38"/>
      <c r="B245" s="39"/>
      <c r="C245" s="38"/>
      <c r="D245" s="195" t="s">
        <v>1362</v>
      </c>
      <c r="E245" s="38"/>
      <c r="F245" s="239" t="s">
        <v>1363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3" customHeight="1">
      <c r="A246" s="38"/>
      <c r="B246" s="180"/>
      <c r="C246" s="181" t="s">
        <v>726</v>
      </c>
      <c r="D246" s="181" t="s">
        <v>258</v>
      </c>
      <c r="E246" s="182" t="s">
        <v>1486</v>
      </c>
      <c r="F246" s="183" t="s">
        <v>1487</v>
      </c>
      <c r="G246" s="184" t="s">
        <v>1488</v>
      </c>
      <c r="H246" s="185">
        <v>3</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966</v>
      </c>
    </row>
    <row r="247" s="2" customFormat="1">
      <c r="A247" s="38"/>
      <c r="B247" s="39"/>
      <c r="C247" s="38"/>
      <c r="D247" s="195" t="s">
        <v>1362</v>
      </c>
      <c r="E247" s="38"/>
      <c r="F247" s="239" t="s">
        <v>1363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16.5" customHeight="1">
      <c r="A248" s="38"/>
      <c r="B248" s="180"/>
      <c r="C248" s="181" t="s">
        <v>730</v>
      </c>
      <c r="D248" s="181" t="s">
        <v>258</v>
      </c>
      <c r="E248" s="182" t="s">
        <v>1489</v>
      </c>
      <c r="F248" s="183" t="s">
        <v>1490</v>
      </c>
      <c r="G248" s="184" t="s">
        <v>1374</v>
      </c>
      <c r="H248" s="185">
        <v>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974</v>
      </c>
    </row>
    <row r="249" s="2" customFormat="1">
      <c r="A249" s="38"/>
      <c r="B249" s="39"/>
      <c r="C249" s="38"/>
      <c r="D249" s="195" t="s">
        <v>1362</v>
      </c>
      <c r="E249" s="38"/>
      <c r="F249" s="239" t="s">
        <v>1363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12" customFormat="1" ht="25.92" customHeight="1">
      <c r="A250" s="12"/>
      <c r="B250" s="167"/>
      <c r="C250" s="12"/>
      <c r="D250" s="168" t="s">
        <v>74</v>
      </c>
      <c r="E250" s="169" t="s">
        <v>1366</v>
      </c>
      <c r="F250" s="169" t="s">
        <v>1491</v>
      </c>
      <c r="G250" s="12"/>
      <c r="H250" s="12"/>
      <c r="I250" s="170"/>
      <c r="J250" s="171">
        <f>BK250</f>
        <v>0</v>
      </c>
      <c r="K250" s="12"/>
      <c r="L250" s="167"/>
      <c r="M250" s="172"/>
      <c r="N250" s="173"/>
      <c r="O250" s="173"/>
      <c r="P250" s="174">
        <f>SUM(P251:P278)</f>
        <v>0</v>
      </c>
      <c r="Q250" s="173"/>
      <c r="R250" s="174">
        <f>SUM(R251:R278)</f>
        <v>0</v>
      </c>
      <c r="S250" s="173"/>
      <c r="T250" s="175">
        <f>SUM(T251:T278)</f>
        <v>0</v>
      </c>
      <c r="U250" s="12"/>
      <c r="V250" s="12"/>
      <c r="W250" s="12"/>
      <c r="X250" s="12"/>
      <c r="Y250" s="12"/>
      <c r="Z250" s="12"/>
      <c r="AA250" s="12"/>
      <c r="AB250" s="12"/>
      <c r="AC250" s="12"/>
      <c r="AD250" s="12"/>
      <c r="AE250" s="12"/>
      <c r="AR250" s="168" t="s">
        <v>82</v>
      </c>
      <c r="AT250" s="176" t="s">
        <v>74</v>
      </c>
      <c r="AU250" s="176" t="s">
        <v>75</v>
      </c>
      <c r="AY250" s="168" t="s">
        <v>253</v>
      </c>
      <c r="BK250" s="177">
        <f>SUM(BK251:BK278)</f>
        <v>0</v>
      </c>
    </row>
    <row r="251" s="2" customFormat="1" ht="16.5" customHeight="1">
      <c r="A251" s="38"/>
      <c r="B251" s="180"/>
      <c r="C251" s="181" t="s">
        <v>734</v>
      </c>
      <c r="D251" s="181" t="s">
        <v>258</v>
      </c>
      <c r="E251" s="182" t="s">
        <v>1492</v>
      </c>
      <c r="F251" s="183" t="s">
        <v>1493</v>
      </c>
      <c r="G251" s="184" t="s">
        <v>316</v>
      </c>
      <c r="H251" s="185">
        <v>15</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986</v>
      </c>
    </row>
    <row r="252" s="2" customFormat="1">
      <c r="A252" s="38"/>
      <c r="B252" s="39"/>
      <c r="C252" s="38"/>
      <c r="D252" s="195" t="s">
        <v>1362</v>
      </c>
      <c r="E252" s="38"/>
      <c r="F252" s="239" t="s">
        <v>1363</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738</v>
      </c>
      <c r="D253" s="181" t="s">
        <v>258</v>
      </c>
      <c r="E253" s="182" t="s">
        <v>1494</v>
      </c>
      <c r="F253" s="183" t="s">
        <v>1495</v>
      </c>
      <c r="G253" s="184" t="s">
        <v>870</v>
      </c>
      <c r="H253" s="185">
        <v>15</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994</v>
      </c>
    </row>
    <row r="254" s="2" customFormat="1">
      <c r="A254" s="38"/>
      <c r="B254" s="39"/>
      <c r="C254" s="38"/>
      <c r="D254" s="195" t="s">
        <v>1362</v>
      </c>
      <c r="E254" s="38"/>
      <c r="F254" s="239" t="s">
        <v>1363</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256</v>
      </c>
      <c r="D255" s="181" t="s">
        <v>258</v>
      </c>
      <c r="E255" s="182" t="s">
        <v>1496</v>
      </c>
      <c r="F255" s="183" t="s">
        <v>1497</v>
      </c>
      <c r="G255" s="184" t="s">
        <v>279</v>
      </c>
      <c r="H255" s="185">
        <v>5</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1004</v>
      </c>
    </row>
    <row r="256" s="2" customFormat="1">
      <c r="A256" s="38"/>
      <c r="B256" s="39"/>
      <c r="C256" s="38"/>
      <c r="D256" s="195" t="s">
        <v>1362</v>
      </c>
      <c r="E256" s="38"/>
      <c r="F256" s="239" t="s">
        <v>1363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16.5" customHeight="1">
      <c r="A257" s="38"/>
      <c r="B257" s="180"/>
      <c r="C257" s="181" t="s">
        <v>745</v>
      </c>
      <c r="D257" s="181" t="s">
        <v>258</v>
      </c>
      <c r="E257" s="182" t="s">
        <v>1455</v>
      </c>
      <c r="F257" s="183" t="s">
        <v>1456</v>
      </c>
      <c r="G257" s="184" t="s">
        <v>316</v>
      </c>
      <c r="H257" s="185">
        <v>15</v>
      </c>
      <c r="I257" s="186"/>
      <c r="J257" s="187">
        <f>ROUND(I257*H257,2)</f>
        <v>0</v>
      </c>
      <c r="K257" s="183" t="s">
        <v>1377</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1013</v>
      </c>
    </row>
    <row r="258" s="2" customFormat="1">
      <c r="A258" s="38"/>
      <c r="B258" s="39"/>
      <c r="C258" s="38"/>
      <c r="D258" s="195" t="s">
        <v>1362</v>
      </c>
      <c r="E258" s="38"/>
      <c r="F258" s="239" t="s">
        <v>1363</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24.15" customHeight="1">
      <c r="A259" s="38"/>
      <c r="B259" s="180"/>
      <c r="C259" s="181" t="s">
        <v>749</v>
      </c>
      <c r="D259" s="181" t="s">
        <v>258</v>
      </c>
      <c r="E259" s="182" t="s">
        <v>1457</v>
      </c>
      <c r="F259" s="183" t="s">
        <v>1458</v>
      </c>
      <c r="G259" s="184" t="s">
        <v>316</v>
      </c>
      <c r="H259" s="185">
        <v>15</v>
      </c>
      <c r="I259" s="186"/>
      <c r="J259" s="187">
        <f>ROUND(I259*H259,2)</f>
        <v>0</v>
      </c>
      <c r="K259" s="183" t="s">
        <v>1377</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1097</v>
      </c>
    </row>
    <row r="260" s="2" customFormat="1">
      <c r="A260" s="38"/>
      <c r="B260" s="39"/>
      <c r="C260" s="38"/>
      <c r="D260" s="195" t="s">
        <v>1362</v>
      </c>
      <c r="E260" s="38"/>
      <c r="F260" s="239" t="s">
        <v>1363</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24.15" customHeight="1">
      <c r="A261" s="38"/>
      <c r="B261" s="180"/>
      <c r="C261" s="181" t="s">
        <v>753</v>
      </c>
      <c r="D261" s="181" t="s">
        <v>258</v>
      </c>
      <c r="E261" s="182" t="s">
        <v>1498</v>
      </c>
      <c r="F261" s="183" t="s">
        <v>1499</v>
      </c>
      <c r="G261" s="184" t="s">
        <v>316</v>
      </c>
      <c r="H261" s="185">
        <v>15</v>
      </c>
      <c r="I261" s="186"/>
      <c r="J261" s="187">
        <f>ROUND(I261*H261,2)</f>
        <v>0</v>
      </c>
      <c r="K261" s="183" t="s">
        <v>1377</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1105</v>
      </c>
    </row>
    <row r="262" s="2" customFormat="1">
      <c r="A262" s="38"/>
      <c r="B262" s="39"/>
      <c r="C262" s="38"/>
      <c r="D262" s="195" t="s">
        <v>1362</v>
      </c>
      <c r="E262" s="38"/>
      <c r="F262" s="239" t="s">
        <v>1363</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24.15" customHeight="1">
      <c r="A263" s="38"/>
      <c r="B263" s="180"/>
      <c r="C263" s="181" t="s">
        <v>757</v>
      </c>
      <c r="D263" s="181" t="s">
        <v>258</v>
      </c>
      <c r="E263" s="182" t="s">
        <v>1427</v>
      </c>
      <c r="F263" s="183" t="s">
        <v>1428</v>
      </c>
      <c r="G263" s="184" t="s">
        <v>316</v>
      </c>
      <c r="H263" s="185">
        <v>1</v>
      </c>
      <c r="I263" s="186"/>
      <c r="J263" s="187">
        <f>ROUND(I263*H263,2)</f>
        <v>0</v>
      </c>
      <c r="K263" s="183" t="s">
        <v>1377</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1113</v>
      </c>
    </row>
    <row r="264" s="2" customFormat="1">
      <c r="A264" s="38"/>
      <c r="B264" s="39"/>
      <c r="C264" s="38"/>
      <c r="D264" s="195" t="s">
        <v>1362</v>
      </c>
      <c r="E264" s="38"/>
      <c r="F264" s="239" t="s">
        <v>1363</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37.8" customHeight="1">
      <c r="A265" s="38"/>
      <c r="B265" s="180"/>
      <c r="C265" s="181" t="s">
        <v>761</v>
      </c>
      <c r="D265" s="181" t="s">
        <v>258</v>
      </c>
      <c r="E265" s="182" t="s">
        <v>1433</v>
      </c>
      <c r="F265" s="183" t="s">
        <v>1434</v>
      </c>
      <c r="G265" s="184" t="s">
        <v>316</v>
      </c>
      <c r="H265" s="185">
        <v>1</v>
      </c>
      <c r="I265" s="186"/>
      <c r="J265" s="187">
        <f>ROUND(I265*H265,2)</f>
        <v>0</v>
      </c>
      <c r="K265" s="183" t="s">
        <v>1377</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1123</v>
      </c>
    </row>
    <row r="266" s="2" customFormat="1" ht="24.15" customHeight="1">
      <c r="A266" s="38"/>
      <c r="B266" s="180"/>
      <c r="C266" s="181" t="s">
        <v>765</v>
      </c>
      <c r="D266" s="181" t="s">
        <v>258</v>
      </c>
      <c r="E266" s="182" t="s">
        <v>1439</v>
      </c>
      <c r="F266" s="183" t="s">
        <v>1440</v>
      </c>
      <c r="G266" s="184" t="s">
        <v>316</v>
      </c>
      <c r="H266" s="185">
        <v>1</v>
      </c>
      <c r="I266" s="186"/>
      <c r="J266" s="187">
        <f>ROUND(I266*H266,2)</f>
        <v>0</v>
      </c>
      <c r="K266" s="183" t="s">
        <v>1377</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1133</v>
      </c>
    </row>
    <row r="267" s="2" customFormat="1">
      <c r="A267" s="38"/>
      <c r="B267" s="39"/>
      <c r="C267" s="38"/>
      <c r="D267" s="195" t="s">
        <v>1362</v>
      </c>
      <c r="E267" s="38"/>
      <c r="F267" s="239" t="s">
        <v>1363</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3" customHeight="1">
      <c r="A268" s="38"/>
      <c r="B268" s="180"/>
      <c r="C268" s="181" t="s">
        <v>769</v>
      </c>
      <c r="D268" s="181" t="s">
        <v>258</v>
      </c>
      <c r="E268" s="182" t="s">
        <v>1445</v>
      </c>
      <c r="F268" s="183" t="s">
        <v>1446</v>
      </c>
      <c r="G268" s="184" t="s">
        <v>316</v>
      </c>
      <c r="H268" s="185">
        <v>1</v>
      </c>
      <c r="I268" s="186"/>
      <c r="J268" s="187">
        <f>ROUND(I268*H268,2)</f>
        <v>0</v>
      </c>
      <c r="K268" s="183" t="s">
        <v>1377</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1143</v>
      </c>
    </row>
    <row r="269" s="2" customFormat="1" ht="16.5" customHeight="1">
      <c r="A269" s="38"/>
      <c r="B269" s="180"/>
      <c r="C269" s="181" t="s">
        <v>773</v>
      </c>
      <c r="D269" s="181" t="s">
        <v>258</v>
      </c>
      <c r="E269" s="182" t="s">
        <v>1500</v>
      </c>
      <c r="F269" s="183" t="s">
        <v>1448</v>
      </c>
      <c r="G269" s="184" t="s">
        <v>1374</v>
      </c>
      <c r="H269" s="185">
        <v>1</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1363</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1501</v>
      </c>
      <c r="F271" s="183" t="s">
        <v>1463</v>
      </c>
      <c r="G271" s="184" t="s">
        <v>316</v>
      </c>
      <c r="H271" s="185">
        <v>10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1363</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781</v>
      </c>
      <c r="D273" s="181" t="s">
        <v>258</v>
      </c>
      <c r="E273" s="182" t="s">
        <v>1459</v>
      </c>
      <c r="F273" s="183" t="s">
        <v>1460</v>
      </c>
      <c r="G273" s="184" t="s">
        <v>1461</v>
      </c>
      <c r="H273" s="185">
        <v>2</v>
      </c>
      <c r="I273" s="186"/>
      <c r="J273" s="187">
        <f>ROUND(I273*H273,2)</f>
        <v>0</v>
      </c>
      <c r="K273" s="183" t="s">
        <v>1377</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1363</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16.5" customHeight="1">
      <c r="A275" s="38"/>
      <c r="B275" s="180"/>
      <c r="C275" s="181" t="s">
        <v>785</v>
      </c>
      <c r="D275" s="181" t="s">
        <v>258</v>
      </c>
      <c r="E275" s="182" t="s">
        <v>1417</v>
      </c>
      <c r="F275" s="183" t="s">
        <v>1418</v>
      </c>
      <c r="G275" s="184" t="s">
        <v>513</v>
      </c>
      <c r="H275" s="185">
        <v>6</v>
      </c>
      <c r="I275" s="186"/>
      <c r="J275" s="187">
        <f>ROUND(I275*H275,2)</f>
        <v>0</v>
      </c>
      <c r="K275" s="183" t="s">
        <v>1377</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1502</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24.15" customHeight="1">
      <c r="A277" s="38"/>
      <c r="B277" s="180"/>
      <c r="C277" s="181" t="s">
        <v>789</v>
      </c>
      <c r="D277" s="181" t="s">
        <v>258</v>
      </c>
      <c r="E277" s="182" t="s">
        <v>1503</v>
      </c>
      <c r="F277" s="183" t="s">
        <v>1504</v>
      </c>
      <c r="G277" s="184" t="s">
        <v>316</v>
      </c>
      <c r="H277" s="185">
        <v>1</v>
      </c>
      <c r="I277" s="186"/>
      <c r="J277" s="187">
        <f>ROUND(I277*H277,2)</f>
        <v>0</v>
      </c>
      <c r="K277" s="183" t="s">
        <v>1377</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1363</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12" customFormat="1" ht="25.92" customHeight="1">
      <c r="A279" s="12"/>
      <c r="B279" s="167"/>
      <c r="C279" s="12"/>
      <c r="D279" s="168" t="s">
        <v>74</v>
      </c>
      <c r="E279" s="169" t="s">
        <v>1368</v>
      </c>
      <c r="F279" s="169" t="s">
        <v>1505</v>
      </c>
      <c r="G279" s="12"/>
      <c r="H279" s="12"/>
      <c r="I279" s="170"/>
      <c r="J279" s="171">
        <f>BK279</f>
        <v>0</v>
      </c>
      <c r="K279" s="12"/>
      <c r="L279" s="167"/>
      <c r="M279" s="172"/>
      <c r="N279" s="173"/>
      <c r="O279" s="173"/>
      <c r="P279" s="174">
        <f>SUM(P280:P307)</f>
        <v>0</v>
      </c>
      <c r="Q279" s="173"/>
      <c r="R279" s="174">
        <f>SUM(R280:R307)</f>
        <v>0</v>
      </c>
      <c r="S279" s="173"/>
      <c r="T279" s="175">
        <f>SUM(T280:T307)</f>
        <v>0</v>
      </c>
      <c r="U279" s="12"/>
      <c r="V279" s="12"/>
      <c r="W279" s="12"/>
      <c r="X279" s="12"/>
      <c r="Y279" s="12"/>
      <c r="Z279" s="12"/>
      <c r="AA279" s="12"/>
      <c r="AB279" s="12"/>
      <c r="AC279" s="12"/>
      <c r="AD279" s="12"/>
      <c r="AE279" s="12"/>
      <c r="AR279" s="168" t="s">
        <v>82</v>
      </c>
      <c r="AT279" s="176" t="s">
        <v>74</v>
      </c>
      <c r="AU279" s="176" t="s">
        <v>75</v>
      </c>
      <c r="AY279" s="168" t="s">
        <v>253</v>
      </c>
      <c r="BK279" s="177">
        <f>SUM(BK280:BK307)</f>
        <v>0</v>
      </c>
    </row>
    <row r="280" s="2" customFormat="1" ht="16.5" customHeight="1">
      <c r="A280" s="38"/>
      <c r="B280" s="180"/>
      <c r="C280" s="181" t="s">
        <v>793</v>
      </c>
      <c r="D280" s="181" t="s">
        <v>258</v>
      </c>
      <c r="E280" s="182" t="s">
        <v>1506</v>
      </c>
      <c r="F280" s="183" t="s">
        <v>1507</v>
      </c>
      <c r="G280" s="184" t="s">
        <v>316</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1233</v>
      </c>
    </row>
    <row r="281" s="2" customFormat="1">
      <c r="A281" s="38"/>
      <c r="B281" s="39"/>
      <c r="C281" s="38"/>
      <c r="D281" s="195" t="s">
        <v>1362</v>
      </c>
      <c r="E281" s="38"/>
      <c r="F281" s="239" t="s">
        <v>1363</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797</v>
      </c>
      <c r="D282" s="181" t="s">
        <v>258</v>
      </c>
      <c r="E282" s="182" t="s">
        <v>1494</v>
      </c>
      <c r="F282" s="183" t="s">
        <v>1495</v>
      </c>
      <c r="G282" s="184" t="s">
        <v>870</v>
      </c>
      <c r="H282" s="185">
        <v>20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1243</v>
      </c>
    </row>
    <row r="283" s="2" customFormat="1">
      <c r="A283" s="38"/>
      <c r="B283" s="39"/>
      <c r="C283" s="38"/>
      <c r="D283" s="195" t="s">
        <v>1362</v>
      </c>
      <c r="E283" s="38"/>
      <c r="F283" s="239" t="s">
        <v>1363</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33" customHeight="1">
      <c r="A284" s="38"/>
      <c r="B284" s="180"/>
      <c r="C284" s="181" t="s">
        <v>801</v>
      </c>
      <c r="D284" s="181" t="s">
        <v>258</v>
      </c>
      <c r="E284" s="182" t="s">
        <v>1496</v>
      </c>
      <c r="F284" s="183" t="s">
        <v>1497</v>
      </c>
      <c r="G284" s="184" t="s">
        <v>279</v>
      </c>
      <c r="H284" s="185">
        <v>9</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1251</v>
      </c>
    </row>
    <row r="285" s="2" customFormat="1">
      <c r="A285" s="38"/>
      <c r="B285" s="39"/>
      <c r="C285" s="38"/>
      <c r="D285" s="195" t="s">
        <v>1362</v>
      </c>
      <c r="E285" s="38"/>
      <c r="F285" s="239" t="s">
        <v>1363</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805</v>
      </c>
      <c r="D286" s="181" t="s">
        <v>258</v>
      </c>
      <c r="E286" s="182" t="s">
        <v>1455</v>
      </c>
      <c r="F286" s="183" t="s">
        <v>1456</v>
      </c>
      <c r="G286" s="184" t="s">
        <v>316</v>
      </c>
      <c r="H286" s="185">
        <v>20</v>
      </c>
      <c r="I286" s="186"/>
      <c r="J286" s="187">
        <f>ROUND(I286*H286,2)</f>
        <v>0</v>
      </c>
      <c r="K286" s="183" t="s">
        <v>1377</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1263</v>
      </c>
    </row>
    <row r="287" s="2" customFormat="1">
      <c r="A287" s="38"/>
      <c r="B287" s="39"/>
      <c r="C287" s="38"/>
      <c r="D287" s="195" t="s">
        <v>1362</v>
      </c>
      <c r="E287" s="38"/>
      <c r="F287" s="239" t="s">
        <v>1363</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809</v>
      </c>
      <c r="D288" s="181" t="s">
        <v>258</v>
      </c>
      <c r="E288" s="182" t="s">
        <v>1457</v>
      </c>
      <c r="F288" s="183" t="s">
        <v>1458</v>
      </c>
      <c r="G288" s="184" t="s">
        <v>316</v>
      </c>
      <c r="H288" s="185">
        <v>20</v>
      </c>
      <c r="I288" s="186"/>
      <c r="J288" s="187">
        <f>ROUND(I288*H288,2)</f>
        <v>0</v>
      </c>
      <c r="K288" s="183" t="s">
        <v>1377</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1508</v>
      </c>
    </row>
    <row r="289" s="2" customFormat="1">
      <c r="A289" s="38"/>
      <c r="B289" s="39"/>
      <c r="C289" s="38"/>
      <c r="D289" s="195" t="s">
        <v>1362</v>
      </c>
      <c r="E289" s="38"/>
      <c r="F289" s="239" t="s">
        <v>1363</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24.15" customHeight="1">
      <c r="A290" s="38"/>
      <c r="B290" s="180"/>
      <c r="C290" s="181" t="s">
        <v>813</v>
      </c>
      <c r="D290" s="181" t="s">
        <v>258</v>
      </c>
      <c r="E290" s="182" t="s">
        <v>1498</v>
      </c>
      <c r="F290" s="183" t="s">
        <v>1499</v>
      </c>
      <c r="G290" s="184" t="s">
        <v>316</v>
      </c>
      <c r="H290" s="185">
        <v>20</v>
      </c>
      <c r="I290" s="186"/>
      <c r="J290" s="187">
        <f>ROUND(I290*H290,2)</f>
        <v>0</v>
      </c>
      <c r="K290" s="183" t="s">
        <v>1377</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1509</v>
      </c>
    </row>
    <row r="291" s="2" customFormat="1">
      <c r="A291" s="38"/>
      <c r="B291" s="39"/>
      <c r="C291" s="38"/>
      <c r="D291" s="195" t="s">
        <v>1362</v>
      </c>
      <c r="E291" s="38"/>
      <c r="F291" s="239" t="s">
        <v>1363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817</v>
      </c>
      <c r="D292" s="181" t="s">
        <v>258</v>
      </c>
      <c r="E292" s="182" t="s">
        <v>1510</v>
      </c>
      <c r="F292" s="183" t="s">
        <v>1511</v>
      </c>
      <c r="G292" s="184" t="s">
        <v>316</v>
      </c>
      <c r="H292" s="185">
        <v>1</v>
      </c>
      <c r="I292" s="186"/>
      <c r="J292" s="187">
        <f>ROUND(I292*H292,2)</f>
        <v>0</v>
      </c>
      <c r="K292" s="183" t="s">
        <v>1377</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1512</v>
      </c>
    </row>
    <row r="293" s="2" customFormat="1">
      <c r="A293" s="38"/>
      <c r="B293" s="39"/>
      <c r="C293" s="38"/>
      <c r="D293" s="195" t="s">
        <v>1362</v>
      </c>
      <c r="E293" s="38"/>
      <c r="F293" s="239" t="s">
        <v>1363</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37.8" customHeight="1">
      <c r="A294" s="38"/>
      <c r="B294" s="180"/>
      <c r="C294" s="181" t="s">
        <v>821</v>
      </c>
      <c r="D294" s="181" t="s">
        <v>258</v>
      </c>
      <c r="E294" s="182" t="s">
        <v>1513</v>
      </c>
      <c r="F294" s="183" t="s">
        <v>1514</v>
      </c>
      <c r="G294" s="184" t="s">
        <v>316</v>
      </c>
      <c r="H294" s="185">
        <v>1</v>
      </c>
      <c r="I294" s="186"/>
      <c r="J294" s="187">
        <f>ROUND(I294*H294,2)</f>
        <v>0</v>
      </c>
      <c r="K294" s="183" t="s">
        <v>1377</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1515</v>
      </c>
    </row>
    <row r="295" s="2" customFormat="1" ht="24.15" customHeight="1">
      <c r="A295" s="38"/>
      <c r="B295" s="180"/>
      <c r="C295" s="181" t="s">
        <v>825</v>
      </c>
      <c r="D295" s="181" t="s">
        <v>258</v>
      </c>
      <c r="E295" s="182" t="s">
        <v>1516</v>
      </c>
      <c r="F295" s="183" t="s">
        <v>1517</v>
      </c>
      <c r="G295" s="184" t="s">
        <v>316</v>
      </c>
      <c r="H295" s="185">
        <v>1</v>
      </c>
      <c r="I295" s="186"/>
      <c r="J295" s="187">
        <f>ROUND(I295*H295,2)</f>
        <v>0</v>
      </c>
      <c r="K295" s="183" t="s">
        <v>1377</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1518</v>
      </c>
    </row>
    <row r="296" s="2" customFormat="1">
      <c r="A296" s="38"/>
      <c r="B296" s="39"/>
      <c r="C296" s="38"/>
      <c r="D296" s="195" t="s">
        <v>1362</v>
      </c>
      <c r="E296" s="38"/>
      <c r="F296" s="239" t="s">
        <v>1363</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33" customHeight="1">
      <c r="A297" s="38"/>
      <c r="B297" s="180"/>
      <c r="C297" s="181" t="s">
        <v>829</v>
      </c>
      <c r="D297" s="181" t="s">
        <v>258</v>
      </c>
      <c r="E297" s="182" t="s">
        <v>1519</v>
      </c>
      <c r="F297" s="183" t="s">
        <v>1520</v>
      </c>
      <c r="G297" s="184" t="s">
        <v>316</v>
      </c>
      <c r="H297" s="185">
        <v>1</v>
      </c>
      <c r="I297" s="186"/>
      <c r="J297" s="187">
        <f>ROUND(I297*H297,2)</f>
        <v>0</v>
      </c>
      <c r="K297" s="183" t="s">
        <v>1377</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1521</v>
      </c>
    </row>
    <row r="298" s="2" customFormat="1" ht="16.5" customHeight="1">
      <c r="A298" s="38"/>
      <c r="B298" s="180"/>
      <c r="C298" s="181" t="s">
        <v>833</v>
      </c>
      <c r="D298" s="181" t="s">
        <v>258</v>
      </c>
      <c r="E298" s="182" t="s">
        <v>1500</v>
      </c>
      <c r="F298" s="183" t="s">
        <v>1448</v>
      </c>
      <c r="G298" s="184" t="s">
        <v>1374</v>
      </c>
      <c r="H298" s="185">
        <v>2</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1522</v>
      </c>
    </row>
    <row r="299" s="2" customFormat="1">
      <c r="A299" s="38"/>
      <c r="B299" s="39"/>
      <c r="C299" s="38"/>
      <c r="D299" s="195" t="s">
        <v>1362</v>
      </c>
      <c r="E299" s="38"/>
      <c r="F299" s="239" t="s">
        <v>1363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16.5" customHeight="1">
      <c r="A300" s="38"/>
      <c r="B300" s="180"/>
      <c r="C300" s="181" t="s">
        <v>839</v>
      </c>
      <c r="D300" s="181" t="s">
        <v>258</v>
      </c>
      <c r="E300" s="182" t="s">
        <v>1501</v>
      </c>
      <c r="F300" s="183" t="s">
        <v>1463</v>
      </c>
      <c r="G300" s="184" t="s">
        <v>316</v>
      </c>
      <c r="H300" s="185">
        <v>10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1523</v>
      </c>
    </row>
    <row r="301" s="2" customFormat="1">
      <c r="A301" s="38"/>
      <c r="B301" s="39"/>
      <c r="C301" s="38"/>
      <c r="D301" s="195" t="s">
        <v>1362</v>
      </c>
      <c r="E301" s="38"/>
      <c r="F301" s="239" t="s">
        <v>1363</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16.5" customHeight="1">
      <c r="A302" s="38"/>
      <c r="B302" s="180"/>
      <c r="C302" s="181" t="s">
        <v>843</v>
      </c>
      <c r="D302" s="181" t="s">
        <v>258</v>
      </c>
      <c r="E302" s="182" t="s">
        <v>1459</v>
      </c>
      <c r="F302" s="183" t="s">
        <v>1460</v>
      </c>
      <c r="G302" s="184" t="s">
        <v>1461</v>
      </c>
      <c r="H302" s="185">
        <v>5</v>
      </c>
      <c r="I302" s="186"/>
      <c r="J302" s="187">
        <f>ROUND(I302*H302,2)</f>
        <v>0</v>
      </c>
      <c r="K302" s="183" t="s">
        <v>1377</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1524</v>
      </c>
    </row>
    <row r="303" s="2" customFormat="1">
      <c r="A303" s="38"/>
      <c r="B303" s="39"/>
      <c r="C303" s="38"/>
      <c r="D303" s="195" t="s">
        <v>1362</v>
      </c>
      <c r="E303" s="38"/>
      <c r="F303" s="239" t="s">
        <v>1363</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16.5" customHeight="1">
      <c r="A304" s="38"/>
      <c r="B304" s="180"/>
      <c r="C304" s="181" t="s">
        <v>847</v>
      </c>
      <c r="D304" s="181" t="s">
        <v>258</v>
      </c>
      <c r="E304" s="182" t="s">
        <v>1525</v>
      </c>
      <c r="F304" s="183" t="s">
        <v>1526</v>
      </c>
      <c r="G304" s="184" t="s">
        <v>513</v>
      </c>
      <c r="H304" s="185">
        <v>2</v>
      </c>
      <c r="I304" s="186"/>
      <c r="J304" s="187">
        <f>ROUND(I304*H304,2)</f>
        <v>0</v>
      </c>
      <c r="K304" s="183" t="s">
        <v>1377</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1527</v>
      </c>
    </row>
    <row r="305" s="2" customFormat="1">
      <c r="A305" s="38"/>
      <c r="B305" s="39"/>
      <c r="C305" s="38"/>
      <c r="D305" s="195" t="s">
        <v>1362</v>
      </c>
      <c r="E305" s="38"/>
      <c r="F305" s="239" t="s">
        <v>1502</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851</v>
      </c>
      <c r="D306" s="181" t="s">
        <v>258</v>
      </c>
      <c r="E306" s="182" t="s">
        <v>1528</v>
      </c>
      <c r="F306" s="183" t="s">
        <v>1529</v>
      </c>
      <c r="G306" s="184" t="s">
        <v>316</v>
      </c>
      <c r="H306" s="185">
        <v>1</v>
      </c>
      <c r="I306" s="186"/>
      <c r="J306" s="187">
        <f>ROUND(I306*H306,2)</f>
        <v>0</v>
      </c>
      <c r="K306" s="183" t="s">
        <v>1377</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1530</v>
      </c>
    </row>
    <row r="307" s="2" customFormat="1">
      <c r="A307" s="38"/>
      <c r="B307" s="39"/>
      <c r="C307" s="38"/>
      <c r="D307" s="195" t="s">
        <v>1362</v>
      </c>
      <c r="E307" s="38"/>
      <c r="F307" s="239" t="s">
        <v>1363</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12" customFormat="1" ht="25.92" customHeight="1">
      <c r="A308" s="12"/>
      <c r="B308" s="167"/>
      <c r="C308" s="12"/>
      <c r="D308" s="168" t="s">
        <v>74</v>
      </c>
      <c r="E308" s="169" t="s">
        <v>1370</v>
      </c>
      <c r="F308" s="169" t="s">
        <v>1531</v>
      </c>
      <c r="G308" s="12"/>
      <c r="H308" s="12"/>
      <c r="I308" s="170"/>
      <c r="J308" s="171">
        <f>BK308</f>
        <v>0</v>
      </c>
      <c r="K308" s="12"/>
      <c r="L308" s="167"/>
      <c r="M308" s="172"/>
      <c r="N308" s="173"/>
      <c r="O308" s="173"/>
      <c r="P308" s="174">
        <f>SUM(P309:P339)</f>
        <v>0</v>
      </c>
      <c r="Q308" s="173"/>
      <c r="R308" s="174">
        <f>SUM(R309:R339)</f>
        <v>0</v>
      </c>
      <c r="S308" s="173"/>
      <c r="T308" s="175">
        <f>SUM(T309:T339)</f>
        <v>0</v>
      </c>
      <c r="U308" s="12"/>
      <c r="V308" s="12"/>
      <c r="W308" s="12"/>
      <c r="X308" s="12"/>
      <c r="Y308" s="12"/>
      <c r="Z308" s="12"/>
      <c r="AA308" s="12"/>
      <c r="AB308" s="12"/>
      <c r="AC308" s="12"/>
      <c r="AD308" s="12"/>
      <c r="AE308" s="12"/>
      <c r="AR308" s="168" t="s">
        <v>82</v>
      </c>
      <c r="AT308" s="176" t="s">
        <v>74</v>
      </c>
      <c r="AU308" s="176" t="s">
        <v>75</v>
      </c>
      <c r="AY308" s="168" t="s">
        <v>253</v>
      </c>
      <c r="BK308" s="177">
        <f>SUM(BK309:BK339)</f>
        <v>0</v>
      </c>
    </row>
    <row r="309" s="2" customFormat="1" ht="16.5" customHeight="1">
      <c r="A309" s="38"/>
      <c r="B309" s="180"/>
      <c r="C309" s="181" t="s">
        <v>855</v>
      </c>
      <c r="D309" s="181" t="s">
        <v>258</v>
      </c>
      <c r="E309" s="182" t="s">
        <v>1492</v>
      </c>
      <c r="F309" s="183" t="s">
        <v>1493</v>
      </c>
      <c r="G309" s="184" t="s">
        <v>316</v>
      </c>
      <c r="H309" s="185">
        <v>20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1532</v>
      </c>
    </row>
    <row r="310" s="2" customFormat="1">
      <c r="A310" s="38"/>
      <c r="B310" s="39"/>
      <c r="C310" s="38"/>
      <c r="D310" s="195" t="s">
        <v>1362</v>
      </c>
      <c r="E310" s="38"/>
      <c r="F310" s="239" t="s">
        <v>1363</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859</v>
      </c>
      <c r="D311" s="181" t="s">
        <v>258</v>
      </c>
      <c r="E311" s="182" t="s">
        <v>1506</v>
      </c>
      <c r="F311" s="183" t="s">
        <v>1507</v>
      </c>
      <c r="G311" s="184" t="s">
        <v>316</v>
      </c>
      <c r="H311" s="185">
        <v>12</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1533</v>
      </c>
    </row>
    <row r="312" s="2" customFormat="1">
      <c r="A312" s="38"/>
      <c r="B312" s="39"/>
      <c r="C312" s="38"/>
      <c r="D312" s="195" t="s">
        <v>1362</v>
      </c>
      <c r="E312" s="38"/>
      <c r="F312" s="239" t="s">
        <v>1363</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863</v>
      </c>
      <c r="D313" s="181" t="s">
        <v>258</v>
      </c>
      <c r="E313" s="182" t="s">
        <v>1494</v>
      </c>
      <c r="F313" s="183" t="s">
        <v>1495</v>
      </c>
      <c r="G313" s="184" t="s">
        <v>870</v>
      </c>
      <c r="H313" s="185">
        <v>30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1534</v>
      </c>
    </row>
    <row r="314" s="2" customFormat="1">
      <c r="A314" s="38"/>
      <c r="B314" s="39"/>
      <c r="C314" s="38"/>
      <c r="D314" s="195" t="s">
        <v>1362</v>
      </c>
      <c r="E314" s="38"/>
      <c r="F314" s="239" t="s">
        <v>1363</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33" customHeight="1">
      <c r="A315" s="38"/>
      <c r="B315" s="180"/>
      <c r="C315" s="181" t="s">
        <v>867</v>
      </c>
      <c r="D315" s="181" t="s">
        <v>258</v>
      </c>
      <c r="E315" s="182" t="s">
        <v>1535</v>
      </c>
      <c r="F315" s="183" t="s">
        <v>1536</v>
      </c>
      <c r="G315" s="184" t="s">
        <v>279</v>
      </c>
      <c r="H315" s="185">
        <v>12</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1537</v>
      </c>
    </row>
    <row r="316" s="2" customFormat="1">
      <c r="A316" s="38"/>
      <c r="B316" s="39"/>
      <c r="C316" s="38"/>
      <c r="D316" s="195" t="s">
        <v>1362</v>
      </c>
      <c r="E316" s="38"/>
      <c r="F316" s="239" t="s">
        <v>1363</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16.5" customHeight="1">
      <c r="A317" s="38"/>
      <c r="B317" s="180"/>
      <c r="C317" s="181" t="s">
        <v>872</v>
      </c>
      <c r="D317" s="181" t="s">
        <v>258</v>
      </c>
      <c r="E317" s="182" t="s">
        <v>1417</v>
      </c>
      <c r="F317" s="183" t="s">
        <v>1418</v>
      </c>
      <c r="G317" s="184" t="s">
        <v>513</v>
      </c>
      <c r="H317" s="185">
        <v>1</v>
      </c>
      <c r="I317" s="186"/>
      <c r="J317" s="187">
        <f>ROUND(I317*H317,2)</f>
        <v>0</v>
      </c>
      <c r="K317" s="183" t="s">
        <v>1377</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1538</v>
      </c>
    </row>
    <row r="318" s="2" customFormat="1">
      <c r="A318" s="38"/>
      <c r="B318" s="39"/>
      <c r="C318" s="38"/>
      <c r="D318" s="195" t="s">
        <v>1362</v>
      </c>
      <c r="E318" s="38"/>
      <c r="F318" s="239" t="s">
        <v>1502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16.5" customHeight="1">
      <c r="A319" s="38"/>
      <c r="B319" s="180"/>
      <c r="C319" s="181" t="s">
        <v>876</v>
      </c>
      <c r="D319" s="181" t="s">
        <v>258</v>
      </c>
      <c r="E319" s="182" t="s">
        <v>1525</v>
      </c>
      <c r="F319" s="183" t="s">
        <v>1526</v>
      </c>
      <c r="G319" s="184" t="s">
        <v>513</v>
      </c>
      <c r="H319" s="185">
        <v>1</v>
      </c>
      <c r="I319" s="186"/>
      <c r="J319" s="187">
        <f>ROUND(I319*H319,2)</f>
        <v>0</v>
      </c>
      <c r="K319" s="183" t="s">
        <v>1377</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1539</v>
      </c>
    </row>
    <row r="320" s="2" customFormat="1">
      <c r="A320" s="38"/>
      <c r="B320" s="39"/>
      <c r="C320" s="38"/>
      <c r="D320" s="195" t="s">
        <v>1362</v>
      </c>
      <c r="E320" s="38"/>
      <c r="F320" s="239" t="s">
        <v>1502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24.15" customHeight="1">
      <c r="A321" s="38"/>
      <c r="B321" s="180"/>
      <c r="C321" s="181" t="s">
        <v>880</v>
      </c>
      <c r="D321" s="181" t="s">
        <v>258</v>
      </c>
      <c r="E321" s="182" t="s">
        <v>1510</v>
      </c>
      <c r="F321" s="183" t="s">
        <v>1511</v>
      </c>
      <c r="G321" s="184" t="s">
        <v>316</v>
      </c>
      <c r="H321" s="185">
        <v>2</v>
      </c>
      <c r="I321" s="186"/>
      <c r="J321" s="187">
        <f>ROUND(I321*H321,2)</f>
        <v>0</v>
      </c>
      <c r="K321" s="183" t="s">
        <v>1377</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1540</v>
      </c>
    </row>
    <row r="322" s="2" customFormat="1">
      <c r="A322" s="38"/>
      <c r="B322" s="39"/>
      <c r="C322" s="38"/>
      <c r="D322" s="195" t="s">
        <v>1362</v>
      </c>
      <c r="E322" s="38"/>
      <c r="F322" s="239" t="s">
        <v>1363</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7.8" customHeight="1">
      <c r="A323" s="38"/>
      <c r="B323" s="180"/>
      <c r="C323" s="181" t="s">
        <v>884</v>
      </c>
      <c r="D323" s="181" t="s">
        <v>258</v>
      </c>
      <c r="E323" s="182" t="s">
        <v>1513</v>
      </c>
      <c r="F323" s="183" t="s">
        <v>1514</v>
      </c>
      <c r="G323" s="184" t="s">
        <v>316</v>
      </c>
      <c r="H323" s="185">
        <v>2</v>
      </c>
      <c r="I323" s="186"/>
      <c r="J323" s="187">
        <f>ROUND(I323*H323,2)</f>
        <v>0</v>
      </c>
      <c r="K323" s="183" t="s">
        <v>1377</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1541</v>
      </c>
    </row>
    <row r="324" s="2" customFormat="1" ht="24.15" customHeight="1">
      <c r="A324" s="38"/>
      <c r="B324" s="180"/>
      <c r="C324" s="181" t="s">
        <v>888</v>
      </c>
      <c r="D324" s="181" t="s">
        <v>258</v>
      </c>
      <c r="E324" s="182" t="s">
        <v>1542</v>
      </c>
      <c r="F324" s="183" t="s">
        <v>1543</v>
      </c>
      <c r="G324" s="184" t="s">
        <v>316</v>
      </c>
      <c r="H324" s="185">
        <v>2.5</v>
      </c>
      <c r="I324" s="186"/>
      <c r="J324" s="187">
        <f>ROUND(I324*H324,2)</f>
        <v>0</v>
      </c>
      <c r="K324" s="183" t="s">
        <v>1377</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1544</v>
      </c>
    </row>
    <row r="325" s="2" customFormat="1">
      <c r="A325" s="38"/>
      <c r="B325" s="39"/>
      <c r="C325" s="38"/>
      <c r="D325" s="195" t="s">
        <v>1362</v>
      </c>
      <c r="E325" s="38"/>
      <c r="F325" s="239" t="s">
        <v>1363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37.8" customHeight="1">
      <c r="A326" s="38"/>
      <c r="B326" s="180"/>
      <c r="C326" s="181" t="s">
        <v>892</v>
      </c>
      <c r="D326" s="181" t="s">
        <v>258</v>
      </c>
      <c r="E326" s="182" t="s">
        <v>1545</v>
      </c>
      <c r="F326" s="183" t="s">
        <v>1546</v>
      </c>
      <c r="G326" s="184" t="s">
        <v>316</v>
      </c>
      <c r="H326" s="185">
        <v>2.5</v>
      </c>
      <c r="I326" s="186"/>
      <c r="J326" s="187">
        <f>ROUND(I326*H326,2)</f>
        <v>0</v>
      </c>
      <c r="K326" s="183" t="s">
        <v>1377</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1547</v>
      </c>
    </row>
    <row r="327" s="2" customFormat="1" ht="16.5" customHeight="1">
      <c r="A327" s="38"/>
      <c r="B327" s="180"/>
      <c r="C327" s="181" t="s">
        <v>896</v>
      </c>
      <c r="D327" s="181" t="s">
        <v>258</v>
      </c>
      <c r="E327" s="182" t="s">
        <v>1455</v>
      </c>
      <c r="F327" s="183" t="s">
        <v>1456</v>
      </c>
      <c r="G327" s="184" t="s">
        <v>316</v>
      </c>
      <c r="H327" s="185">
        <v>32</v>
      </c>
      <c r="I327" s="186"/>
      <c r="J327" s="187">
        <f>ROUND(I327*H327,2)</f>
        <v>0</v>
      </c>
      <c r="K327" s="183" t="s">
        <v>1377</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1548</v>
      </c>
    </row>
    <row r="328" s="2" customFormat="1">
      <c r="A328" s="38"/>
      <c r="B328" s="39"/>
      <c r="C328" s="38"/>
      <c r="D328" s="195" t="s">
        <v>1362</v>
      </c>
      <c r="E328" s="38"/>
      <c r="F328" s="239" t="s">
        <v>1363</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24.15" customHeight="1">
      <c r="A329" s="38"/>
      <c r="B329" s="180"/>
      <c r="C329" s="181" t="s">
        <v>900</v>
      </c>
      <c r="D329" s="181" t="s">
        <v>258</v>
      </c>
      <c r="E329" s="182" t="s">
        <v>1457</v>
      </c>
      <c r="F329" s="183" t="s">
        <v>1458</v>
      </c>
      <c r="G329" s="184" t="s">
        <v>316</v>
      </c>
      <c r="H329" s="185">
        <v>32</v>
      </c>
      <c r="I329" s="186"/>
      <c r="J329" s="187">
        <f>ROUND(I329*H329,2)</f>
        <v>0</v>
      </c>
      <c r="K329" s="183" t="s">
        <v>1377</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1549</v>
      </c>
    </row>
    <row r="330" s="2" customFormat="1">
      <c r="A330" s="38"/>
      <c r="B330" s="39"/>
      <c r="C330" s="38"/>
      <c r="D330" s="195" t="s">
        <v>1362</v>
      </c>
      <c r="E330" s="38"/>
      <c r="F330" s="239" t="s">
        <v>1363</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24.15" customHeight="1">
      <c r="A331" s="38"/>
      <c r="B331" s="180"/>
      <c r="C331" s="181" t="s">
        <v>904</v>
      </c>
      <c r="D331" s="181" t="s">
        <v>258</v>
      </c>
      <c r="E331" s="182" t="s">
        <v>1516</v>
      </c>
      <c r="F331" s="183" t="s">
        <v>1517</v>
      </c>
      <c r="G331" s="184" t="s">
        <v>316</v>
      </c>
      <c r="H331" s="185">
        <v>1</v>
      </c>
      <c r="I331" s="186"/>
      <c r="J331" s="187">
        <f>ROUND(I331*H331,2)</f>
        <v>0</v>
      </c>
      <c r="K331" s="183" t="s">
        <v>1377</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1550</v>
      </c>
    </row>
    <row r="332" s="2" customFormat="1">
      <c r="A332" s="38"/>
      <c r="B332" s="39"/>
      <c r="C332" s="38"/>
      <c r="D332" s="195" t="s">
        <v>1362</v>
      </c>
      <c r="E332" s="38"/>
      <c r="F332" s="239" t="s">
        <v>1363</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33" customHeight="1">
      <c r="A333" s="38"/>
      <c r="B333" s="180"/>
      <c r="C333" s="181" t="s">
        <v>908</v>
      </c>
      <c r="D333" s="181" t="s">
        <v>258</v>
      </c>
      <c r="E333" s="182" t="s">
        <v>1519</v>
      </c>
      <c r="F333" s="183" t="s">
        <v>1520</v>
      </c>
      <c r="G333" s="184" t="s">
        <v>316</v>
      </c>
      <c r="H333" s="185">
        <v>1</v>
      </c>
      <c r="I333" s="186"/>
      <c r="J333" s="187">
        <f>ROUND(I333*H333,2)</f>
        <v>0</v>
      </c>
      <c r="K333" s="183" t="s">
        <v>1377</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1551</v>
      </c>
    </row>
    <row r="334" s="2" customFormat="1" ht="16.5" customHeight="1">
      <c r="A334" s="38"/>
      <c r="B334" s="180"/>
      <c r="C334" s="181" t="s">
        <v>912</v>
      </c>
      <c r="D334" s="181" t="s">
        <v>258</v>
      </c>
      <c r="E334" s="182" t="s">
        <v>1500</v>
      </c>
      <c r="F334" s="183" t="s">
        <v>1448</v>
      </c>
      <c r="G334" s="184" t="s">
        <v>1374</v>
      </c>
      <c r="H334" s="185">
        <v>2</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1552</v>
      </c>
    </row>
    <row r="335" s="2" customFormat="1">
      <c r="A335" s="38"/>
      <c r="B335" s="39"/>
      <c r="C335" s="38"/>
      <c r="D335" s="195" t="s">
        <v>1362</v>
      </c>
      <c r="E335" s="38"/>
      <c r="F335" s="239" t="s">
        <v>1363</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16.5" customHeight="1">
      <c r="A336" s="38"/>
      <c r="B336" s="180"/>
      <c r="C336" s="181" t="s">
        <v>916</v>
      </c>
      <c r="D336" s="181" t="s">
        <v>258</v>
      </c>
      <c r="E336" s="182" t="s">
        <v>1501</v>
      </c>
      <c r="F336" s="183" t="s">
        <v>1463</v>
      </c>
      <c r="G336" s="184" t="s">
        <v>316</v>
      </c>
      <c r="H336" s="185">
        <v>15</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1553</v>
      </c>
    </row>
    <row r="337" s="2" customFormat="1">
      <c r="A337" s="38"/>
      <c r="B337" s="39"/>
      <c r="C337" s="38"/>
      <c r="D337" s="195" t="s">
        <v>1362</v>
      </c>
      <c r="E337" s="38"/>
      <c r="F337" s="239" t="s">
        <v>1363</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16.5" customHeight="1">
      <c r="A338" s="38"/>
      <c r="B338" s="180"/>
      <c r="C338" s="181" t="s">
        <v>920</v>
      </c>
      <c r="D338" s="181" t="s">
        <v>258</v>
      </c>
      <c r="E338" s="182" t="s">
        <v>1459</v>
      </c>
      <c r="F338" s="183" t="s">
        <v>1460</v>
      </c>
      <c r="G338" s="184" t="s">
        <v>1461</v>
      </c>
      <c r="H338" s="185">
        <v>5</v>
      </c>
      <c r="I338" s="186"/>
      <c r="J338" s="187">
        <f>ROUND(I338*H338,2)</f>
        <v>0</v>
      </c>
      <c r="K338" s="183" t="s">
        <v>1377</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1554</v>
      </c>
    </row>
    <row r="339" s="2" customFormat="1">
      <c r="A339" s="38"/>
      <c r="B339" s="39"/>
      <c r="C339" s="38"/>
      <c r="D339" s="195" t="s">
        <v>1362</v>
      </c>
      <c r="E339" s="38"/>
      <c r="F339" s="239" t="s">
        <v>1363</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12" customFormat="1" ht="25.92" customHeight="1">
      <c r="A340" s="12"/>
      <c r="B340" s="167"/>
      <c r="C340" s="12"/>
      <c r="D340" s="168" t="s">
        <v>74</v>
      </c>
      <c r="E340" s="169" t="s">
        <v>1555</v>
      </c>
      <c r="F340" s="169" t="s">
        <v>1556</v>
      </c>
      <c r="G340" s="12"/>
      <c r="H340" s="12"/>
      <c r="I340" s="170"/>
      <c r="J340" s="171">
        <f>BK340</f>
        <v>0</v>
      </c>
      <c r="K340" s="12"/>
      <c r="L340" s="167"/>
      <c r="M340" s="172"/>
      <c r="N340" s="173"/>
      <c r="O340" s="173"/>
      <c r="P340" s="174">
        <f>SUM(P341:P450)</f>
        <v>0</v>
      </c>
      <c r="Q340" s="173"/>
      <c r="R340" s="174">
        <f>SUM(R341:R450)</f>
        <v>0</v>
      </c>
      <c r="S340" s="173"/>
      <c r="T340" s="175">
        <f>SUM(T341:T450)</f>
        <v>0</v>
      </c>
      <c r="U340" s="12"/>
      <c r="V340" s="12"/>
      <c r="W340" s="12"/>
      <c r="X340" s="12"/>
      <c r="Y340" s="12"/>
      <c r="Z340" s="12"/>
      <c r="AA340" s="12"/>
      <c r="AB340" s="12"/>
      <c r="AC340" s="12"/>
      <c r="AD340" s="12"/>
      <c r="AE340" s="12"/>
      <c r="AR340" s="168" t="s">
        <v>85</v>
      </c>
      <c r="AT340" s="176" t="s">
        <v>74</v>
      </c>
      <c r="AU340" s="176" t="s">
        <v>75</v>
      </c>
      <c r="AY340" s="168" t="s">
        <v>253</v>
      </c>
      <c r="BK340" s="177">
        <f>SUM(BK341:BK450)</f>
        <v>0</v>
      </c>
    </row>
    <row r="341" s="2" customFormat="1" ht="37.8" customHeight="1">
      <c r="A341" s="38"/>
      <c r="B341" s="180"/>
      <c r="C341" s="181" t="s">
        <v>924</v>
      </c>
      <c r="D341" s="181" t="s">
        <v>258</v>
      </c>
      <c r="E341" s="182" t="s">
        <v>1557</v>
      </c>
      <c r="F341" s="183" t="s">
        <v>1558</v>
      </c>
      <c r="G341" s="184" t="s">
        <v>316</v>
      </c>
      <c r="H341" s="185">
        <v>291</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1559</v>
      </c>
    </row>
    <row r="342" s="2" customFormat="1">
      <c r="A342" s="38"/>
      <c r="B342" s="39"/>
      <c r="C342" s="38"/>
      <c r="D342" s="195" t="s">
        <v>1362</v>
      </c>
      <c r="E342" s="38"/>
      <c r="F342" s="239" t="s">
        <v>1560</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928</v>
      </c>
      <c r="D343" s="181" t="s">
        <v>258</v>
      </c>
      <c r="E343" s="182" t="s">
        <v>1561</v>
      </c>
      <c r="F343" s="183" t="s">
        <v>1562</v>
      </c>
      <c r="G343" s="184" t="s">
        <v>316</v>
      </c>
      <c r="H343" s="185">
        <v>343</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1563</v>
      </c>
    </row>
    <row r="344" s="2" customFormat="1">
      <c r="A344" s="38"/>
      <c r="B344" s="39"/>
      <c r="C344" s="38"/>
      <c r="D344" s="195" t="s">
        <v>1362</v>
      </c>
      <c r="E344" s="38"/>
      <c r="F344" s="239" t="s">
        <v>1560</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932</v>
      </c>
      <c r="D345" s="181" t="s">
        <v>258</v>
      </c>
      <c r="E345" s="182" t="s">
        <v>1564</v>
      </c>
      <c r="F345" s="183" t="s">
        <v>1565</v>
      </c>
      <c r="G345" s="184" t="s">
        <v>316</v>
      </c>
      <c r="H345" s="185">
        <v>208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1566</v>
      </c>
    </row>
    <row r="346" s="2" customFormat="1">
      <c r="A346" s="38"/>
      <c r="B346" s="39"/>
      <c r="C346" s="38"/>
      <c r="D346" s="195" t="s">
        <v>1362</v>
      </c>
      <c r="E346" s="38"/>
      <c r="F346" s="239" t="s">
        <v>1560</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37.8" customHeight="1">
      <c r="A347" s="38"/>
      <c r="B347" s="180"/>
      <c r="C347" s="181" t="s">
        <v>936</v>
      </c>
      <c r="D347" s="181" t="s">
        <v>258</v>
      </c>
      <c r="E347" s="182" t="s">
        <v>1567</v>
      </c>
      <c r="F347" s="183" t="s">
        <v>1568</v>
      </c>
      <c r="G347" s="184" t="s">
        <v>316</v>
      </c>
      <c r="H347" s="185">
        <v>32</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1569</v>
      </c>
    </row>
    <row r="348" s="2" customFormat="1">
      <c r="A348" s="38"/>
      <c r="B348" s="39"/>
      <c r="C348" s="38"/>
      <c r="D348" s="195" t="s">
        <v>1362</v>
      </c>
      <c r="E348" s="38"/>
      <c r="F348" s="239" t="s">
        <v>1560</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37.8" customHeight="1">
      <c r="A349" s="38"/>
      <c r="B349" s="180"/>
      <c r="C349" s="181" t="s">
        <v>942</v>
      </c>
      <c r="D349" s="181" t="s">
        <v>258</v>
      </c>
      <c r="E349" s="182" t="s">
        <v>1570</v>
      </c>
      <c r="F349" s="183" t="s">
        <v>1571</v>
      </c>
      <c r="G349" s="184" t="s">
        <v>316</v>
      </c>
      <c r="H349" s="185">
        <v>79</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1572</v>
      </c>
    </row>
    <row r="350" s="2" customFormat="1">
      <c r="A350" s="38"/>
      <c r="B350" s="39"/>
      <c r="C350" s="38"/>
      <c r="D350" s="195" t="s">
        <v>1362</v>
      </c>
      <c r="E350" s="38"/>
      <c r="F350" s="239" t="s">
        <v>1560</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7.8" customHeight="1">
      <c r="A351" s="38"/>
      <c r="B351" s="180"/>
      <c r="C351" s="181" t="s">
        <v>946</v>
      </c>
      <c r="D351" s="181" t="s">
        <v>258</v>
      </c>
      <c r="E351" s="182" t="s">
        <v>1573</v>
      </c>
      <c r="F351" s="183" t="s">
        <v>1574</v>
      </c>
      <c r="G351" s="184" t="s">
        <v>316</v>
      </c>
      <c r="H351" s="185">
        <v>7</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1575</v>
      </c>
    </row>
    <row r="352" s="2" customFormat="1">
      <c r="A352" s="38"/>
      <c r="B352" s="39"/>
      <c r="C352" s="38"/>
      <c r="D352" s="195" t="s">
        <v>1362</v>
      </c>
      <c r="E352" s="38"/>
      <c r="F352" s="239" t="s">
        <v>1560</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4.15" customHeight="1">
      <c r="A353" s="38"/>
      <c r="B353" s="180"/>
      <c r="C353" s="181" t="s">
        <v>950</v>
      </c>
      <c r="D353" s="181" t="s">
        <v>258</v>
      </c>
      <c r="E353" s="182" t="s">
        <v>1576</v>
      </c>
      <c r="F353" s="183" t="s">
        <v>1577</v>
      </c>
      <c r="G353" s="184" t="s">
        <v>316</v>
      </c>
      <c r="H353" s="185">
        <v>634</v>
      </c>
      <c r="I353" s="186"/>
      <c r="J353" s="187">
        <f>ROUND(I353*H353,2)</f>
        <v>0</v>
      </c>
      <c r="K353" s="183" t="s">
        <v>1377</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1578</v>
      </c>
    </row>
    <row r="354" s="2" customFormat="1">
      <c r="A354" s="38"/>
      <c r="B354" s="39"/>
      <c r="C354" s="38"/>
      <c r="D354" s="195" t="s">
        <v>1362</v>
      </c>
      <c r="E354" s="38"/>
      <c r="F354" s="239" t="s">
        <v>1560</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66.75" customHeight="1">
      <c r="A355" s="38"/>
      <c r="B355" s="180"/>
      <c r="C355" s="218" t="s">
        <v>954</v>
      </c>
      <c r="D355" s="218" t="s">
        <v>346</v>
      </c>
      <c r="E355" s="219" t="s">
        <v>1579</v>
      </c>
      <c r="F355" s="220" t="s">
        <v>1580</v>
      </c>
      <c r="G355" s="221" t="s">
        <v>316</v>
      </c>
      <c r="H355" s="222">
        <v>291</v>
      </c>
      <c r="I355" s="223"/>
      <c r="J355" s="224">
        <f>ROUND(I355*H355,2)</f>
        <v>0</v>
      </c>
      <c r="K355" s="220" t="s">
        <v>1377</v>
      </c>
      <c r="L355" s="225"/>
      <c r="M355" s="226" t="s">
        <v>1</v>
      </c>
      <c r="N355" s="227"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349</v>
      </c>
      <c r="AT355" s="192" t="s">
        <v>346</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1581</v>
      </c>
    </row>
    <row r="356" s="2" customFormat="1">
      <c r="A356" s="38"/>
      <c r="B356" s="39"/>
      <c r="C356" s="38"/>
      <c r="D356" s="195" t="s">
        <v>1362</v>
      </c>
      <c r="E356" s="38"/>
      <c r="F356" s="239" t="s">
        <v>1560</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66.75" customHeight="1">
      <c r="A357" s="38"/>
      <c r="B357" s="180"/>
      <c r="C357" s="218" t="s">
        <v>958</v>
      </c>
      <c r="D357" s="218" t="s">
        <v>346</v>
      </c>
      <c r="E357" s="219" t="s">
        <v>1582</v>
      </c>
      <c r="F357" s="220" t="s">
        <v>1583</v>
      </c>
      <c r="G357" s="221" t="s">
        <v>316</v>
      </c>
      <c r="H357" s="222">
        <v>343</v>
      </c>
      <c r="I357" s="223"/>
      <c r="J357" s="224">
        <f>ROUND(I357*H357,2)</f>
        <v>0</v>
      </c>
      <c r="K357" s="220" t="s">
        <v>1377</v>
      </c>
      <c r="L357" s="225"/>
      <c r="M357" s="226" t="s">
        <v>1</v>
      </c>
      <c r="N357" s="227"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349</v>
      </c>
      <c r="AT357" s="192" t="s">
        <v>346</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1584</v>
      </c>
    </row>
    <row r="358" s="2" customFormat="1">
      <c r="A358" s="38"/>
      <c r="B358" s="39"/>
      <c r="C358" s="38"/>
      <c r="D358" s="195" t="s">
        <v>1362</v>
      </c>
      <c r="E358" s="38"/>
      <c r="F358" s="239" t="s">
        <v>1560</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962</v>
      </c>
      <c r="D359" s="181" t="s">
        <v>258</v>
      </c>
      <c r="E359" s="182" t="s">
        <v>1576</v>
      </c>
      <c r="F359" s="183" t="s">
        <v>1577</v>
      </c>
      <c r="G359" s="184" t="s">
        <v>316</v>
      </c>
      <c r="H359" s="185">
        <v>240</v>
      </c>
      <c r="I359" s="186"/>
      <c r="J359" s="187">
        <f>ROUND(I359*H359,2)</f>
        <v>0</v>
      </c>
      <c r="K359" s="183" t="s">
        <v>1377</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1585</v>
      </c>
    </row>
    <row r="360" s="2" customFormat="1">
      <c r="A360" s="38"/>
      <c r="B360" s="39"/>
      <c r="C360" s="38"/>
      <c r="D360" s="195" t="s">
        <v>1362</v>
      </c>
      <c r="E360" s="38"/>
      <c r="F360" s="239" t="s">
        <v>1560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66.75" customHeight="1">
      <c r="A361" s="38"/>
      <c r="B361" s="180"/>
      <c r="C361" s="218" t="s">
        <v>966</v>
      </c>
      <c r="D361" s="218" t="s">
        <v>346</v>
      </c>
      <c r="E361" s="219" t="s">
        <v>1586</v>
      </c>
      <c r="F361" s="220" t="s">
        <v>1587</v>
      </c>
      <c r="G361" s="221" t="s">
        <v>316</v>
      </c>
      <c r="H361" s="222">
        <v>208</v>
      </c>
      <c r="I361" s="223"/>
      <c r="J361" s="224">
        <f>ROUND(I361*H361,2)</f>
        <v>0</v>
      </c>
      <c r="K361" s="220" t="s">
        <v>1377</v>
      </c>
      <c r="L361" s="225"/>
      <c r="M361" s="226" t="s">
        <v>1</v>
      </c>
      <c r="N361" s="227"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349</v>
      </c>
      <c r="AT361" s="192" t="s">
        <v>346</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1588</v>
      </c>
    </row>
    <row r="362" s="2" customFormat="1">
      <c r="A362" s="38"/>
      <c r="B362" s="39"/>
      <c r="C362" s="38"/>
      <c r="D362" s="195" t="s">
        <v>1362</v>
      </c>
      <c r="E362" s="38"/>
      <c r="F362" s="239" t="s">
        <v>1560</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66.75" customHeight="1">
      <c r="A363" s="38"/>
      <c r="B363" s="180"/>
      <c r="C363" s="218" t="s">
        <v>970</v>
      </c>
      <c r="D363" s="218" t="s">
        <v>346</v>
      </c>
      <c r="E363" s="219" t="s">
        <v>1589</v>
      </c>
      <c r="F363" s="220" t="s">
        <v>1590</v>
      </c>
      <c r="G363" s="221" t="s">
        <v>316</v>
      </c>
      <c r="H363" s="222">
        <v>32</v>
      </c>
      <c r="I363" s="223"/>
      <c r="J363" s="224">
        <f>ROUND(I363*H363,2)</f>
        <v>0</v>
      </c>
      <c r="K363" s="220" t="s">
        <v>1377</v>
      </c>
      <c r="L363" s="225"/>
      <c r="M363" s="226" t="s">
        <v>1</v>
      </c>
      <c r="N363" s="227"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349</v>
      </c>
      <c r="AT363" s="192" t="s">
        <v>346</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1591</v>
      </c>
    </row>
    <row r="364" s="2" customFormat="1">
      <c r="A364" s="38"/>
      <c r="B364" s="39"/>
      <c r="C364" s="38"/>
      <c r="D364" s="195" t="s">
        <v>1362</v>
      </c>
      <c r="E364" s="38"/>
      <c r="F364" s="239" t="s">
        <v>1560</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974</v>
      </c>
      <c r="D365" s="181" t="s">
        <v>258</v>
      </c>
      <c r="E365" s="182" t="s">
        <v>1592</v>
      </c>
      <c r="F365" s="183" t="s">
        <v>1593</v>
      </c>
      <c r="G365" s="184" t="s">
        <v>316</v>
      </c>
      <c r="H365" s="185">
        <v>86</v>
      </c>
      <c r="I365" s="186"/>
      <c r="J365" s="187">
        <f>ROUND(I365*H365,2)</f>
        <v>0</v>
      </c>
      <c r="K365" s="183" t="s">
        <v>1377</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1594</v>
      </c>
    </row>
    <row r="366" s="2" customFormat="1">
      <c r="A366" s="38"/>
      <c r="B366" s="39"/>
      <c r="C366" s="38"/>
      <c r="D366" s="195" t="s">
        <v>1362</v>
      </c>
      <c r="E366" s="38"/>
      <c r="F366" s="239" t="s">
        <v>1560</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66.75" customHeight="1">
      <c r="A367" s="38"/>
      <c r="B367" s="180"/>
      <c r="C367" s="218" t="s">
        <v>980</v>
      </c>
      <c r="D367" s="218" t="s">
        <v>346</v>
      </c>
      <c r="E367" s="219" t="s">
        <v>1595</v>
      </c>
      <c r="F367" s="220" t="s">
        <v>1596</v>
      </c>
      <c r="G367" s="221" t="s">
        <v>316</v>
      </c>
      <c r="H367" s="222">
        <v>79</v>
      </c>
      <c r="I367" s="223"/>
      <c r="J367" s="224">
        <f>ROUND(I367*H367,2)</f>
        <v>0</v>
      </c>
      <c r="K367" s="220" t="s">
        <v>1377</v>
      </c>
      <c r="L367" s="225"/>
      <c r="M367" s="226" t="s">
        <v>1</v>
      </c>
      <c r="N367" s="227"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349</v>
      </c>
      <c r="AT367" s="192" t="s">
        <v>346</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335</v>
      </c>
      <c r="BM367" s="192" t="s">
        <v>1597</v>
      </c>
    </row>
    <row r="368" s="2" customFormat="1">
      <c r="A368" s="38"/>
      <c r="B368" s="39"/>
      <c r="C368" s="38"/>
      <c r="D368" s="195" t="s">
        <v>1362</v>
      </c>
      <c r="E368" s="38"/>
      <c r="F368" s="239" t="s">
        <v>1560</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66.75" customHeight="1">
      <c r="A369" s="38"/>
      <c r="B369" s="180"/>
      <c r="C369" s="218" t="s">
        <v>986</v>
      </c>
      <c r="D369" s="218" t="s">
        <v>346</v>
      </c>
      <c r="E369" s="219" t="s">
        <v>1598</v>
      </c>
      <c r="F369" s="220" t="s">
        <v>1599</v>
      </c>
      <c r="G369" s="221" t="s">
        <v>316</v>
      </c>
      <c r="H369" s="222">
        <v>7</v>
      </c>
      <c r="I369" s="223"/>
      <c r="J369" s="224">
        <f>ROUND(I369*H369,2)</f>
        <v>0</v>
      </c>
      <c r="K369" s="220" t="s">
        <v>1377</v>
      </c>
      <c r="L369" s="225"/>
      <c r="M369" s="226" t="s">
        <v>1</v>
      </c>
      <c r="N369" s="227"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349</v>
      </c>
      <c r="AT369" s="192" t="s">
        <v>346</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1600</v>
      </c>
    </row>
    <row r="370" s="2" customFormat="1">
      <c r="A370" s="38"/>
      <c r="B370" s="39"/>
      <c r="C370" s="38"/>
      <c r="D370" s="195" t="s">
        <v>1362</v>
      </c>
      <c r="E370" s="38"/>
      <c r="F370" s="239" t="s">
        <v>1560</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37.8" customHeight="1">
      <c r="A371" s="38"/>
      <c r="B371" s="180"/>
      <c r="C371" s="181" t="s">
        <v>990</v>
      </c>
      <c r="D371" s="181" t="s">
        <v>258</v>
      </c>
      <c r="E371" s="182" t="s">
        <v>1601</v>
      </c>
      <c r="F371" s="183" t="s">
        <v>1602</v>
      </c>
      <c r="G371" s="184" t="s">
        <v>316</v>
      </c>
      <c r="H371" s="185">
        <v>254</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335</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335</v>
      </c>
      <c r="BM371" s="192" t="s">
        <v>1603</v>
      </c>
    </row>
    <row r="372" s="2" customFormat="1">
      <c r="A372" s="38"/>
      <c r="B372" s="39"/>
      <c r="C372" s="38"/>
      <c r="D372" s="195" t="s">
        <v>1362</v>
      </c>
      <c r="E372" s="38"/>
      <c r="F372" s="239" t="s">
        <v>1560</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37.8" customHeight="1">
      <c r="A373" s="38"/>
      <c r="B373" s="180"/>
      <c r="C373" s="181" t="s">
        <v>994</v>
      </c>
      <c r="D373" s="181" t="s">
        <v>258</v>
      </c>
      <c r="E373" s="182" t="s">
        <v>1604</v>
      </c>
      <c r="F373" s="183" t="s">
        <v>1605</v>
      </c>
      <c r="G373" s="184" t="s">
        <v>316</v>
      </c>
      <c r="H373" s="185">
        <v>110</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335</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335</v>
      </c>
      <c r="BM373" s="192" t="s">
        <v>1606</v>
      </c>
    </row>
    <row r="374" s="2" customFormat="1">
      <c r="A374" s="38"/>
      <c r="B374" s="39"/>
      <c r="C374" s="38"/>
      <c r="D374" s="195" t="s">
        <v>1362</v>
      </c>
      <c r="E374" s="38"/>
      <c r="F374" s="239" t="s">
        <v>1560</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33" customHeight="1">
      <c r="A375" s="38"/>
      <c r="B375" s="180"/>
      <c r="C375" s="181" t="s">
        <v>999</v>
      </c>
      <c r="D375" s="181" t="s">
        <v>258</v>
      </c>
      <c r="E375" s="182" t="s">
        <v>1607</v>
      </c>
      <c r="F375" s="183" t="s">
        <v>1608</v>
      </c>
      <c r="G375" s="184" t="s">
        <v>316</v>
      </c>
      <c r="H375" s="185">
        <v>254</v>
      </c>
      <c r="I375" s="186"/>
      <c r="J375" s="187">
        <f>ROUND(I375*H375,2)</f>
        <v>0</v>
      </c>
      <c r="K375" s="183" t="s">
        <v>1377</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1609</v>
      </c>
    </row>
    <row r="376" s="2" customFormat="1">
      <c r="A376" s="38"/>
      <c r="B376" s="39"/>
      <c r="C376" s="38"/>
      <c r="D376" s="195" t="s">
        <v>1362</v>
      </c>
      <c r="E376" s="38"/>
      <c r="F376" s="239" t="s">
        <v>1610</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33" customHeight="1">
      <c r="A377" s="38"/>
      <c r="B377" s="180"/>
      <c r="C377" s="181" t="s">
        <v>1004</v>
      </c>
      <c r="D377" s="181" t="s">
        <v>258</v>
      </c>
      <c r="E377" s="182" t="s">
        <v>1611</v>
      </c>
      <c r="F377" s="183" t="s">
        <v>1612</v>
      </c>
      <c r="G377" s="184" t="s">
        <v>316</v>
      </c>
      <c r="H377" s="185">
        <v>110</v>
      </c>
      <c r="I377" s="186"/>
      <c r="J377" s="187">
        <f>ROUND(I377*H377,2)</f>
        <v>0</v>
      </c>
      <c r="K377" s="183" t="s">
        <v>1377</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335</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1613</v>
      </c>
    </row>
    <row r="378" s="2" customFormat="1">
      <c r="A378" s="38"/>
      <c r="B378" s="39"/>
      <c r="C378" s="38"/>
      <c r="D378" s="195" t="s">
        <v>1362</v>
      </c>
      <c r="E378" s="38"/>
      <c r="F378" s="239" t="s">
        <v>1610</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33" customHeight="1">
      <c r="A379" s="38"/>
      <c r="B379" s="180"/>
      <c r="C379" s="181" t="s">
        <v>1009</v>
      </c>
      <c r="D379" s="181" t="s">
        <v>258</v>
      </c>
      <c r="E379" s="182" t="s">
        <v>1614</v>
      </c>
      <c r="F379" s="183" t="s">
        <v>1615</v>
      </c>
      <c r="G379" s="184" t="s">
        <v>1374</v>
      </c>
      <c r="H379" s="185">
        <v>8</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335</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335</v>
      </c>
      <c r="BM379" s="192" t="s">
        <v>1616</v>
      </c>
    </row>
    <row r="380" s="2" customFormat="1">
      <c r="A380" s="38"/>
      <c r="B380" s="39"/>
      <c r="C380" s="38"/>
      <c r="D380" s="195" t="s">
        <v>1362</v>
      </c>
      <c r="E380" s="38"/>
      <c r="F380" s="239" t="s">
        <v>1560</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33" customHeight="1">
      <c r="A381" s="38"/>
      <c r="B381" s="180"/>
      <c r="C381" s="181" t="s">
        <v>1013</v>
      </c>
      <c r="D381" s="181" t="s">
        <v>258</v>
      </c>
      <c r="E381" s="182" t="s">
        <v>1617</v>
      </c>
      <c r="F381" s="183" t="s">
        <v>1618</v>
      </c>
      <c r="G381" s="184" t="s">
        <v>1374</v>
      </c>
      <c r="H381" s="185">
        <v>4</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335</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335</v>
      </c>
      <c r="BM381" s="192" t="s">
        <v>1619</v>
      </c>
    </row>
    <row r="382" s="2" customFormat="1">
      <c r="A382" s="38"/>
      <c r="B382" s="39"/>
      <c r="C382" s="38"/>
      <c r="D382" s="195" t="s">
        <v>1362</v>
      </c>
      <c r="E382" s="38"/>
      <c r="F382" s="239" t="s">
        <v>1560</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1019</v>
      </c>
      <c r="D383" s="181" t="s">
        <v>258</v>
      </c>
      <c r="E383" s="182" t="s">
        <v>1620</v>
      </c>
      <c r="F383" s="183" t="s">
        <v>1621</v>
      </c>
      <c r="G383" s="184" t="s">
        <v>1374</v>
      </c>
      <c r="H383" s="185">
        <v>32</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335</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335</v>
      </c>
      <c r="BM383" s="192" t="s">
        <v>1622</v>
      </c>
    </row>
    <row r="384" s="2" customFormat="1">
      <c r="A384" s="38"/>
      <c r="B384" s="39"/>
      <c r="C384" s="38"/>
      <c r="D384" s="195" t="s">
        <v>1362</v>
      </c>
      <c r="E384" s="38"/>
      <c r="F384" s="239" t="s">
        <v>1560</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1097</v>
      </c>
      <c r="D385" s="181" t="s">
        <v>258</v>
      </c>
      <c r="E385" s="182" t="s">
        <v>1623</v>
      </c>
      <c r="F385" s="183" t="s">
        <v>1624</v>
      </c>
      <c r="G385" s="184" t="s">
        <v>1374</v>
      </c>
      <c r="H385" s="185">
        <v>26</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335</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1625</v>
      </c>
    </row>
    <row r="386" s="2" customFormat="1">
      <c r="A386" s="38"/>
      <c r="B386" s="39"/>
      <c r="C386" s="38"/>
      <c r="D386" s="195" t="s">
        <v>1362</v>
      </c>
      <c r="E386" s="38"/>
      <c r="F386" s="239" t="s">
        <v>1560</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1101</v>
      </c>
      <c r="D387" s="181" t="s">
        <v>258</v>
      </c>
      <c r="E387" s="182" t="s">
        <v>1626</v>
      </c>
      <c r="F387" s="183" t="s">
        <v>1627</v>
      </c>
      <c r="G387" s="184" t="s">
        <v>1374</v>
      </c>
      <c r="H387" s="185">
        <v>1</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335</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1628</v>
      </c>
    </row>
    <row r="388" s="2" customFormat="1">
      <c r="A388" s="38"/>
      <c r="B388" s="39"/>
      <c r="C388" s="38"/>
      <c r="D388" s="195" t="s">
        <v>1362</v>
      </c>
      <c r="E388" s="38"/>
      <c r="F388" s="239" t="s">
        <v>1560</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1105</v>
      </c>
      <c r="D389" s="181" t="s">
        <v>258</v>
      </c>
      <c r="E389" s="182" t="s">
        <v>1629</v>
      </c>
      <c r="F389" s="183" t="s">
        <v>1630</v>
      </c>
      <c r="G389" s="184" t="s">
        <v>1374</v>
      </c>
      <c r="H389" s="185">
        <v>2</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335</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335</v>
      </c>
      <c r="BM389" s="192" t="s">
        <v>1631</v>
      </c>
    </row>
    <row r="390" s="2" customFormat="1">
      <c r="A390" s="38"/>
      <c r="B390" s="39"/>
      <c r="C390" s="38"/>
      <c r="D390" s="195" t="s">
        <v>1362</v>
      </c>
      <c r="E390" s="38"/>
      <c r="F390" s="239" t="s">
        <v>1560</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1.75" customHeight="1">
      <c r="A391" s="38"/>
      <c r="B391" s="180"/>
      <c r="C391" s="181" t="s">
        <v>1109</v>
      </c>
      <c r="D391" s="181" t="s">
        <v>258</v>
      </c>
      <c r="E391" s="182" t="s">
        <v>1632</v>
      </c>
      <c r="F391" s="183" t="s">
        <v>1633</v>
      </c>
      <c r="G391" s="184" t="s">
        <v>1374</v>
      </c>
      <c r="H391" s="185">
        <v>2</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335</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335</v>
      </c>
      <c r="BM391" s="192" t="s">
        <v>1634</v>
      </c>
    </row>
    <row r="392" s="2" customFormat="1">
      <c r="A392" s="38"/>
      <c r="B392" s="39"/>
      <c r="C392" s="38"/>
      <c r="D392" s="195" t="s">
        <v>1362</v>
      </c>
      <c r="E392" s="38"/>
      <c r="F392" s="239" t="s">
        <v>1560</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16.5" customHeight="1">
      <c r="A393" s="38"/>
      <c r="B393" s="180"/>
      <c r="C393" s="181" t="s">
        <v>1113</v>
      </c>
      <c r="D393" s="181" t="s">
        <v>258</v>
      </c>
      <c r="E393" s="182" t="s">
        <v>1635</v>
      </c>
      <c r="F393" s="183" t="s">
        <v>1636</v>
      </c>
      <c r="G393" s="184" t="s">
        <v>1374</v>
      </c>
      <c r="H393" s="185">
        <v>1</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1637</v>
      </c>
    </row>
    <row r="394" s="2" customFormat="1">
      <c r="A394" s="38"/>
      <c r="B394" s="39"/>
      <c r="C394" s="38"/>
      <c r="D394" s="195" t="s">
        <v>1362</v>
      </c>
      <c r="E394" s="38"/>
      <c r="F394" s="239" t="s">
        <v>1560</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16.5" customHeight="1">
      <c r="A395" s="38"/>
      <c r="B395" s="180"/>
      <c r="C395" s="181" t="s">
        <v>1117</v>
      </c>
      <c r="D395" s="181" t="s">
        <v>258</v>
      </c>
      <c r="E395" s="182" t="s">
        <v>1638</v>
      </c>
      <c r="F395" s="183" t="s">
        <v>1639</v>
      </c>
      <c r="G395" s="184" t="s">
        <v>1374</v>
      </c>
      <c r="H395" s="185">
        <v>1</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335</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335</v>
      </c>
      <c r="BM395" s="192" t="s">
        <v>1640</v>
      </c>
    </row>
    <row r="396" s="2" customFormat="1">
      <c r="A396" s="38"/>
      <c r="B396" s="39"/>
      <c r="C396" s="38"/>
      <c r="D396" s="195" t="s">
        <v>1362</v>
      </c>
      <c r="E396" s="38"/>
      <c r="F396" s="239" t="s">
        <v>1560</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33" customHeight="1">
      <c r="A397" s="38"/>
      <c r="B397" s="180"/>
      <c r="C397" s="181" t="s">
        <v>1123</v>
      </c>
      <c r="D397" s="181" t="s">
        <v>258</v>
      </c>
      <c r="E397" s="182" t="s">
        <v>1641</v>
      </c>
      <c r="F397" s="183" t="s">
        <v>1642</v>
      </c>
      <c r="G397" s="184" t="s">
        <v>513</v>
      </c>
      <c r="H397" s="185">
        <v>10</v>
      </c>
      <c r="I397" s="186"/>
      <c r="J397" s="187">
        <f>ROUND(I397*H397,2)</f>
        <v>0</v>
      </c>
      <c r="K397" s="183" t="s">
        <v>1377</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335</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335</v>
      </c>
      <c r="BM397" s="192" t="s">
        <v>1643</v>
      </c>
    </row>
    <row r="398" s="2" customFormat="1">
      <c r="A398" s="38"/>
      <c r="B398" s="39"/>
      <c r="C398" s="38"/>
      <c r="D398" s="195" t="s">
        <v>1362</v>
      </c>
      <c r="E398" s="38"/>
      <c r="F398" s="239" t="s">
        <v>1560</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1129</v>
      </c>
      <c r="D399" s="181" t="s">
        <v>258</v>
      </c>
      <c r="E399" s="182" t="s">
        <v>1644</v>
      </c>
      <c r="F399" s="183" t="s">
        <v>1645</v>
      </c>
      <c r="G399" s="184" t="s">
        <v>668</v>
      </c>
      <c r="H399" s="185">
        <v>8</v>
      </c>
      <c r="I399" s="186"/>
      <c r="J399" s="187">
        <f>ROUND(I399*H399,2)</f>
        <v>0</v>
      </c>
      <c r="K399" s="183" t="s">
        <v>1377</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335</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335</v>
      </c>
      <c r="BM399" s="192" t="s">
        <v>1646</v>
      </c>
    </row>
    <row r="400" s="2" customFormat="1">
      <c r="A400" s="38"/>
      <c r="B400" s="39"/>
      <c r="C400" s="38"/>
      <c r="D400" s="195" t="s">
        <v>1362</v>
      </c>
      <c r="E400" s="38"/>
      <c r="F400" s="239" t="s">
        <v>1560</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1133</v>
      </c>
      <c r="D401" s="181" t="s">
        <v>258</v>
      </c>
      <c r="E401" s="182" t="s">
        <v>1647</v>
      </c>
      <c r="F401" s="183" t="s">
        <v>1648</v>
      </c>
      <c r="G401" s="184" t="s">
        <v>316</v>
      </c>
      <c r="H401" s="185">
        <v>2</v>
      </c>
      <c r="I401" s="186"/>
      <c r="J401" s="187">
        <f>ROUND(I401*H401,2)</f>
        <v>0</v>
      </c>
      <c r="K401" s="183" t="s">
        <v>1377</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335</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335</v>
      </c>
      <c r="BM401" s="192" t="s">
        <v>1649</v>
      </c>
    </row>
    <row r="402" s="2" customFormat="1">
      <c r="A402" s="38"/>
      <c r="B402" s="39"/>
      <c r="C402" s="38"/>
      <c r="D402" s="195" t="s">
        <v>1362</v>
      </c>
      <c r="E402" s="38"/>
      <c r="F402" s="239" t="s">
        <v>1560</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1137</v>
      </c>
      <c r="D403" s="181" t="s">
        <v>258</v>
      </c>
      <c r="E403" s="182" t="s">
        <v>1650</v>
      </c>
      <c r="F403" s="183" t="s">
        <v>1651</v>
      </c>
      <c r="G403" s="184" t="s">
        <v>316</v>
      </c>
      <c r="H403" s="185">
        <v>2</v>
      </c>
      <c r="I403" s="186"/>
      <c r="J403" s="187">
        <f>ROUND(I403*H403,2)</f>
        <v>0</v>
      </c>
      <c r="K403" s="183" t="s">
        <v>1377</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335</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335</v>
      </c>
      <c r="BM403" s="192" t="s">
        <v>1652</v>
      </c>
    </row>
    <row r="404" s="2" customFormat="1">
      <c r="A404" s="38"/>
      <c r="B404" s="39"/>
      <c r="C404" s="38"/>
      <c r="D404" s="195" t="s">
        <v>1362</v>
      </c>
      <c r="E404" s="38"/>
      <c r="F404" s="239" t="s">
        <v>1560</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24.15" customHeight="1">
      <c r="A405" s="38"/>
      <c r="B405" s="180"/>
      <c r="C405" s="181" t="s">
        <v>1143</v>
      </c>
      <c r="D405" s="181" t="s">
        <v>258</v>
      </c>
      <c r="E405" s="182" t="s">
        <v>1653</v>
      </c>
      <c r="F405" s="183" t="s">
        <v>1654</v>
      </c>
      <c r="G405" s="184" t="s">
        <v>316</v>
      </c>
      <c r="H405" s="185">
        <v>1</v>
      </c>
      <c r="I405" s="186"/>
      <c r="J405" s="187">
        <f>ROUND(I405*H405,2)</f>
        <v>0</v>
      </c>
      <c r="K405" s="183" t="s">
        <v>1377</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335</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1655</v>
      </c>
    </row>
    <row r="406" s="2" customFormat="1">
      <c r="A406" s="38"/>
      <c r="B406" s="39"/>
      <c r="C406" s="38"/>
      <c r="D406" s="195" t="s">
        <v>1362</v>
      </c>
      <c r="E406" s="38"/>
      <c r="F406" s="239" t="s">
        <v>1560</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49.05" customHeight="1">
      <c r="A407" s="38"/>
      <c r="B407" s="180"/>
      <c r="C407" s="181" t="s">
        <v>1147</v>
      </c>
      <c r="D407" s="181" t="s">
        <v>258</v>
      </c>
      <c r="E407" s="182" t="s">
        <v>1656</v>
      </c>
      <c r="F407" s="183" t="s">
        <v>1657</v>
      </c>
      <c r="G407" s="184" t="s">
        <v>513</v>
      </c>
      <c r="H407" s="185">
        <v>39</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335</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335</v>
      </c>
      <c r="BM407" s="192" t="s">
        <v>1658</v>
      </c>
    </row>
    <row r="408" s="2" customFormat="1">
      <c r="A408" s="38"/>
      <c r="B408" s="39"/>
      <c r="C408" s="38"/>
      <c r="D408" s="195" t="s">
        <v>1362</v>
      </c>
      <c r="E408" s="38"/>
      <c r="F408" s="239" t="s">
        <v>1659</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37.8" customHeight="1">
      <c r="A409" s="38"/>
      <c r="B409" s="180"/>
      <c r="C409" s="181" t="s">
        <v>1153</v>
      </c>
      <c r="D409" s="181" t="s">
        <v>258</v>
      </c>
      <c r="E409" s="182" t="s">
        <v>1660</v>
      </c>
      <c r="F409" s="183" t="s">
        <v>1661</v>
      </c>
      <c r="G409" s="184" t="s">
        <v>513</v>
      </c>
      <c r="H409" s="185">
        <v>3</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335</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335</v>
      </c>
      <c r="BM409" s="192" t="s">
        <v>1662</v>
      </c>
    </row>
    <row r="410" s="2" customFormat="1">
      <c r="A410" s="38"/>
      <c r="B410" s="39"/>
      <c r="C410" s="38"/>
      <c r="D410" s="195" t="s">
        <v>1362</v>
      </c>
      <c r="E410" s="38"/>
      <c r="F410" s="239" t="s">
        <v>1663</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44.25" customHeight="1">
      <c r="A411" s="38"/>
      <c r="B411" s="180"/>
      <c r="C411" s="181" t="s">
        <v>1158</v>
      </c>
      <c r="D411" s="181" t="s">
        <v>258</v>
      </c>
      <c r="E411" s="182" t="s">
        <v>1664</v>
      </c>
      <c r="F411" s="183" t="s">
        <v>1665</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335</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335</v>
      </c>
      <c r="BM411" s="192" t="s">
        <v>1666</v>
      </c>
    </row>
    <row r="412" s="2" customFormat="1">
      <c r="A412" s="38"/>
      <c r="B412" s="39"/>
      <c r="C412" s="38"/>
      <c r="D412" s="195" t="s">
        <v>1362</v>
      </c>
      <c r="E412" s="38"/>
      <c r="F412" s="239" t="s">
        <v>1667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55.5" customHeight="1">
      <c r="A413" s="38"/>
      <c r="B413" s="180"/>
      <c r="C413" s="181" t="s">
        <v>1163</v>
      </c>
      <c r="D413" s="181" t="s">
        <v>258</v>
      </c>
      <c r="E413" s="182" t="s">
        <v>1668</v>
      </c>
      <c r="F413" s="183" t="s">
        <v>1669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1670</v>
      </c>
    </row>
    <row r="414" s="2" customFormat="1">
      <c r="A414" s="38"/>
      <c r="B414" s="39"/>
      <c r="C414" s="38"/>
      <c r="D414" s="195" t="s">
        <v>1362</v>
      </c>
      <c r="E414" s="38"/>
      <c r="F414" s="239" t="s">
        <v>1671</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49.05" customHeight="1">
      <c r="A415" s="38"/>
      <c r="B415" s="180"/>
      <c r="C415" s="181" t="s">
        <v>1167</v>
      </c>
      <c r="D415" s="181" t="s">
        <v>258</v>
      </c>
      <c r="E415" s="182" t="s">
        <v>1672</v>
      </c>
      <c r="F415" s="183" t="s">
        <v>1673</v>
      </c>
      <c r="G415" s="184" t="s">
        <v>1374</v>
      </c>
      <c r="H415" s="185">
        <v>15</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335</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1674</v>
      </c>
    </row>
    <row r="416" s="2" customFormat="1">
      <c r="A416" s="38"/>
      <c r="B416" s="39"/>
      <c r="C416" s="38"/>
      <c r="D416" s="195" t="s">
        <v>1362</v>
      </c>
      <c r="E416" s="38"/>
      <c r="F416" s="239" t="s">
        <v>1675</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49.05" customHeight="1">
      <c r="A417" s="38"/>
      <c r="B417" s="180"/>
      <c r="C417" s="181" t="s">
        <v>1202</v>
      </c>
      <c r="D417" s="181" t="s">
        <v>258</v>
      </c>
      <c r="E417" s="182" t="s">
        <v>1676</v>
      </c>
      <c r="F417" s="183" t="s">
        <v>1677</v>
      </c>
      <c r="G417" s="184" t="s">
        <v>1374</v>
      </c>
      <c r="H417" s="185">
        <v>3</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335</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335</v>
      </c>
      <c r="BM417" s="192" t="s">
        <v>1678</v>
      </c>
    </row>
    <row r="418" s="2" customFormat="1">
      <c r="A418" s="38"/>
      <c r="B418" s="39"/>
      <c r="C418" s="38"/>
      <c r="D418" s="195" t="s">
        <v>1362</v>
      </c>
      <c r="E418" s="38"/>
      <c r="F418" s="239" t="s">
        <v>1679</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76.35" customHeight="1">
      <c r="A419" s="38"/>
      <c r="B419" s="180"/>
      <c r="C419" s="181" t="s">
        <v>1207</v>
      </c>
      <c r="D419" s="181" t="s">
        <v>258</v>
      </c>
      <c r="E419" s="182" t="s">
        <v>1680</v>
      </c>
      <c r="F419" s="183" t="s">
        <v>1681</v>
      </c>
      <c r="G419" s="184" t="s">
        <v>668</v>
      </c>
      <c r="H419" s="185">
        <v>11</v>
      </c>
      <c r="I419" s="186"/>
      <c r="J419" s="187">
        <f>ROUND(I419*H419,2)</f>
        <v>0</v>
      </c>
      <c r="K419" s="183" t="s">
        <v>1377</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335</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335</v>
      </c>
      <c r="BM419" s="192" t="s">
        <v>1682</v>
      </c>
    </row>
    <row r="420" s="2" customFormat="1">
      <c r="A420" s="38"/>
      <c r="B420" s="39"/>
      <c r="C420" s="38"/>
      <c r="D420" s="195" t="s">
        <v>1362</v>
      </c>
      <c r="E420" s="38"/>
      <c r="F420" s="239" t="s">
        <v>1683</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33" customHeight="1">
      <c r="A421" s="38"/>
      <c r="B421" s="180"/>
      <c r="C421" s="181" t="s">
        <v>1211</v>
      </c>
      <c r="D421" s="181" t="s">
        <v>258</v>
      </c>
      <c r="E421" s="182" t="s">
        <v>1684</v>
      </c>
      <c r="F421" s="183" t="s">
        <v>1685</v>
      </c>
      <c r="G421" s="184" t="s">
        <v>1374</v>
      </c>
      <c r="H421" s="185">
        <v>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335</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335</v>
      </c>
      <c r="BM421" s="192" t="s">
        <v>1686</v>
      </c>
    </row>
    <row r="422" s="2" customFormat="1">
      <c r="A422" s="38"/>
      <c r="B422" s="39"/>
      <c r="C422" s="38"/>
      <c r="D422" s="195" t="s">
        <v>1362</v>
      </c>
      <c r="E422" s="38"/>
      <c r="F422" s="239" t="s">
        <v>1687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33" customHeight="1">
      <c r="A423" s="38"/>
      <c r="B423" s="180"/>
      <c r="C423" s="181" t="s">
        <v>1218</v>
      </c>
      <c r="D423" s="181" t="s">
        <v>258</v>
      </c>
      <c r="E423" s="182" t="s">
        <v>1688</v>
      </c>
      <c r="F423" s="183" t="s">
        <v>1689</v>
      </c>
      <c r="G423" s="184" t="s">
        <v>1374</v>
      </c>
      <c r="H423" s="185">
        <v>3</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335</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335</v>
      </c>
      <c r="BM423" s="192" t="s">
        <v>1690</v>
      </c>
    </row>
    <row r="424" s="2" customFormat="1">
      <c r="A424" s="38"/>
      <c r="B424" s="39"/>
      <c r="C424" s="38"/>
      <c r="D424" s="195" t="s">
        <v>1362</v>
      </c>
      <c r="E424" s="38"/>
      <c r="F424" s="239" t="s">
        <v>1691</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33" customHeight="1">
      <c r="A425" s="38"/>
      <c r="B425" s="180"/>
      <c r="C425" s="181" t="s">
        <v>1222</v>
      </c>
      <c r="D425" s="181" t="s">
        <v>258</v>
      </c>
      <c r="E425" s="182" t="s">
        <v>1692</v>
      </c>
      <c r="F425" s="183" t="s">
        <v>1693</v>
      </c>
      <c r="G425" s="184" t="s">
        <v>1374</v>
      </c>
      <c r="H425" s="185">
        <v>3</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335</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335</v>
      </c>
      <c r="BM425" s="192" t="s">
        <v>1694</v>
      </c>
    </row>
    <row r="426" s="2" customFormat="1">
      <c r="A426" s="38"/>
      <c r="B426" s="39"/>
      <c r="C426" s="38"/>
      <c r="D426" s="195" t="s">
        <v>1362</v>
      </c>
      <c r="E426" s="38"/>
      <c r="F426" s="239" t="s">
        <v>1691</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62.7" customHeight="1">
      <c r="A427" s="38"/>
      <c r="B427" s="180"/>
      <c r="C427" s="181" t="s">
        <v>1228</v>
      </c>
      <c r="D427" s="181" t="s">
        <v>258</v>
      </c>
      <c r="E427" s="182" t="s">
        <v>1695</v>
      </c>
      <c r="F427" s="183" t="s">
        <v>1696</v>
      </c>
      <c r="G427" s="184" t="s">
        <v>668</v>
      </c>
      <c r="H427" s="185">
        <v>3</v>
      </c>
      <c r="I427" s="186"/>
      <c r="J427" s="187">
        <f>ROUND(I427*H427,2)</f>
        <v>0</v>
      </c>
      <c r="K427" s="183" t="s">
        <v>1377</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335</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1697</v>
      </c>
    </row>
    <row r="428" s="2" customFormat="1">
      <c r="A428" s="38"/>
      <c r="B428" s="39"/>
      <c r="C428" s="38"/>
      <c r="D428" s="195" t="s">
        <v>1362</v>
      </c>
      <c r="E428" s="38"/>
      <c r="F428" s="239" t="s">
        <v>1698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1233</v>
      </c>
      <c r="D429" s="181" t="s">
        <v>258</v>
      </c>
      <c r="E429" s="182" t="s">
        <v>1699</v>
      </c>
      <c r="F429" s="183" t="s">
        <v>1700</v>
      </c>
      <c r="G429" s="184" t="s">
        <v>513</v>
      </c>
      <c r="H429" s="185">
        <v>152</v>
      </c>
      <c r="I429" s="186"/>
      <c r="J429" s="187">
        <f>ROUND(I429*H429,2)</f>
        <v>0</v>
      </c>
      <c r="K429" s="183" t="s">
        <v>1377</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335</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335</v>
      </c>
      <c r="BM429" s="192" t="s">
        <v>1701</v>
      </c>
    </row>
    <row r="430" s="2" customFormat="1">
      <c r="A430" s="38"/>
      <c r="B430" s="39"/>
      <c r="C430" s="38"/>
      <c r="D430" s="195" t="s">
        <v>1362</v>
      </c>
      <c r="E430" s="38"/>
      <c r="F430" s="239" t="s">
        <v>1560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44.25" customHeight="1">
      <c r="A431" s="38"/>
      <c r="B431" s="180"/>
      <c r="C431" s="181" t="s">
        <v>1237</v>
      </c>
      <c r="D431" s="181" t="s">
        <v>258</v>
      </c>
      <c r="E431" s="182" t="s">
        <v>1702</v>
      </c>
      <c r="F431" s="183" t="s">
        <v>1703</v>
      </c>
      <c r="G431" s="184" t="s">
        <v>513</v>
      </c>
      <c r="H431" s="185">
        <v>8</v>
      </c>
      <c r="I431" s="186"/>
      <c r="J431" s="187">
        <f>ROUND(I431*H431,2)</f>
        <v>0</v>
      </c>
      <c r="K431" s="183" t="s">
        <v>1377</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335</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335</v>
      </c>
      <c r="BM431" s="192" t="s">
        <v>1704</v>
      </c>
    </row>
    <row r="432" s="2" customFormat="1">
      <c r="A432" s="38"/>
      <c r="B432" s="39"/>
      <c r="C432" s="38"/>
      <c r="D432" s="195" t="s">
        <v>1362</v>
      </c>
      <c r="E432" s="38"/>
      <c r="F432" s="239" t="s">
        <v>1705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37.8" customHeight="1">
      <c r="A433" s="38"/>
      <c r="B433" s="180"/>
      <c r="C433" s="218" t="s">
        <v>1243</v>
      </c>
      <c r="D433" s="218" t="s">
        <v>346</v>
      </c>
      <c r="E433" s="219" t="s">
        <v>1706</v>
      </c>
      <c r="F433" s="220" t="s">
        <v>1707</v>
      </c>
      <c r="G433" s="221" t="s">
        <v>513</v>
      </c>
      <c r="H433" s="222">
        <v>8</v>
      </c>
      <c r="I433" s="223"/>
      <c r="J433" s="224">
        <f>ROUND(I433*H433,2)</f>
        <v>0</v>
      </c>
      <c r="K433" s="220" t="s">
        <v>1377</v>
      </c>
      <c r="L433" s="225"/>
      <c r="M433" s="226" t="s">
        <v>1</v>
      </c>
      <c r="N433" s="227"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349</v>
      </c>
      <c r="AT433" s="192" t="s">
        <v>346</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335</v>
      </c>
      <c r="BM433" s="192" t="s">
        <v>1708</v>
      </c>
    </row>
    <row r="434" s="2" customFormat="1">
      <c r="A434" s="38"/>
      <c r="B434" s="39"/>
      <c r="C434" s="38"/>
      <c r="D434" s="195" t="s">
        <v>1362</v>
      </c>
      <c r="E434" s="38"/>
      <c r="F434" s="239" t="s">
        <v>1560</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1.75" customHeight="1">
      <c r="A435" s="38"/>
      <c r="B435" s="180"/>
      <c r="C435" s="181" t="s">
        <v>1247</v>
      </c>
      <c r="D435" s="181" t="s">
        <v>258</v>
      </c>
      <c r="E435" s="182" t="s">
        <v>1709</v>
      </c>
      <c r="F435" s="183" t="s">
        <v>1710</v>
      </c>
      <c r="G435" s="184" t="s">
        <v>1374</v>
      </c>
      <c r="H435" s="185">
        <v>1</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335</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335</v>
      </c>
      <c r="BM435" s="192" t="s">
        <v>1711</v>
      </c>
    </row>
    <row r="436" s="2" customFormat="1">
      <c r="A436" s="38"/>
      <c r="B436" s="39"/>
      <c r="C436" s="38"/>
      <c r="D436" s="195" t="s">
        <v>1362</v>
      </c>
      <c r="E436" s="38"/>
      <c r="F436" s="239" t="s">
        <v>1560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1.75" customHeight="1">
      <c r="A437" s="38"/>
      <c r="B437" s="180"/>
      <c r="C437" s="181" t="s">
        <v>1251</v>
      </c>
      <c r="D437" s="181" t="s">
        <v>258</v>
      </c>
      <c r="E437" s="182" t="s">
        <v>1712</v>
      </c>
      <c r="F437" s="183" t="s">
        <v>1420</v>
      </c>
      <c r="G437" s="184" t="s">
        <v>1374</v>
      </c>
      <c r="H437" s="185">
        <v>15</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335</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335</v>
      </c>
      <c r="BM437" s="192" t="s">
        <v>1713</v>
      </c>
    </row>
    <row r="438" s="2" customFormat="1">
      <c r="A438" s="38"/>
      <c r="B438" s="39"/>
      <c r="C438" s="38"/>
      <c r="D438" s="195" t="s">
        <v>1362</v>
      </c>
      <c r="E438" s="38"/>
      <c r="F438" s="239" t="s">
        <v>1560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1.75" customHeight="1">
      <c r="A439" s="38"/>
      <c r="B439" s="180"/>
      <c r="C439" s="181" t="s">
        <v>1259</v>
      </c>
      <c r="D439" s="181" t="s">
        <v>258</v>
      </c>
      <c r="E439" s="182" t="s">
        <v>1714</v>
      </c>
      <c r="F439" s="183" t="s">
        <v>1715</v>
      </c>
      <c r="G439" s="184" t="s">
        <v>316</v>
      </c>
      <c r="H439" s="185">
        <v>1324</v>
      </c>
      <c r="I439" s="186"/>
      <c r="J439" s="187">
        <f>ROUND(I439*H439,2)</f>
        <v>0</v>
      </c>
      <c r="K439" s="183" t="s">
        <v>1377</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335</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335</v>
      </c>
      <c r="BM439" s="192" t="s">
        <v>1716</v>
      </c>
    </row>
    <row r="440" s="2" customFormat="1">
      <c r="A440" s="38"/>
      <c r="B440" s="39"/>
      <c r="C440" s="38"/>
      <c r="D440" s="195" t="s">
        <v>1362</v>
      </c>
      <c r="E440" s="38"/>
      <c r="F440" s="239" t="s">
        <v>1560</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1263</v>
      </c>
      <c r="D441" s="181" t="s">
        <v>258</v>
      </c>
      <c r="E441" s="182" t="s">
        <v>1717</v>
      </c>
      <c r="F441" s="183" t="s">
        <v>1718</v>
      </c>
      <c r="G441" s="184" t="s">
        <v>316</v>
      </c>
      <c r="H441" s="185">
        <v>1324</v>
      </c>
      <c r="I441" s="186"/>
      <c r="J441" s="187">
        <f>ROUND(I441*H441,2)</f>
        <v>0</v>
      </c>
      <c r="K441" s="183" t="s">
        <v>1377</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1719</v>
      </c>
    </row>
    <row r="442" s="2" customFormat="1">
      <c r="A442" s="38"/>
      <c r="B442" s="39"/>
      <c r="C442" s="38"/>
      <c r="D442" s="195" t="s">
        <v>1362</v>
      </c>
      <c r="E442" s="38"/>
      <c r="F442" s="239" t="s">
        <v>1560</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16.5" customHeight="1">
      <c r="A443" s="38"/>
      <c r="B443" s="180"/>
      <c r="C443" s="181" t="s">
        <v>1341</v>
      </c>
      <c r="D443" s="181" t="s">
        <v>258</v>
      </c>
      <c r="E443" s="182" t="s">
        <v>1421</v>
      </c>
      <c r="F443" s="183" t="s">
        <v>1422</v>
      </c>
      <c r="G443" s="184" t="s">
        <v>870</v>
      </c>
      <c r="H443" s="185">
        <v>1085</v>
      </c>
      <c r="I443" s="186"/>
      <c r="J443" s="187">
        <f>ROUND(I443*H443,2)</f>
        <v>0</v>
      </c>
      <c r="K443" s="183" t="s">
        <v>1377</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335</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1720</v>
      </c>
    </row>
    <row r="444" s="2" customFormat="1">
      <c r="A444" s="38"/>
      <c r="B444" s="39"/>
      <c r="C444" s="38"/>
      <c r="D444" s="195" t="s">
        <v>1362</v>
      </c>
      <c r="E444" s="38"/>
      <c r="F444" s="239" t="s">
        <v>1560</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1508</v>
      </c>
      <c r="D445" s="181" t="s">
        <v>258</v>
      </c>
      <c r="E445" s="182" t="s">
        <v>1721</v>
      </c>
      <c r="F445" s="183" t="s">
        <v>1722</v>
      </c>
      <c r="G445" s="184" t="s">
        <v>1374</v>
      </c>
      <c r="H445" s="185">
        <v>20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335</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335</v>
      </c>
      <c r="BM445" s="192" t="s">
        <v>1723</v>
      </c>
    </row>
    <row r="446" s="2" customFormat="1">
      <c r="A446" s="38"/>
      <c r="B446" s="39"/>
      <c r="C446" s="38"/>
      <c r="D446" s="195" t="s">
        <v>1362</v>
      </c>
      <c r="E446" s="38"/>
      <c r="F446" s="239" t="s">
        <v>1560</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1724</v>
      </c>
      <c r="D447" s="181" t="s">
        <v>258</v>
      </c>
      <c r="E447" s="182" t="s">
        <v>1725</v>
      </c>
      <c r="F447" s="183" t="s">
        <v>1463</v>
      </c>
      <c r="G447" s="184" t="s">
        <v>316</v>
      </c>
      <c r="H447" s="185">
        <v>70</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335</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335</v>
      </c>
      <c r="BM447" s="192" t="s">
        <v>1726</v>
      </c>
    </row>
    <row r="448" s="2" customFormat="1">
      <c r="A448" s="38"/>
      <c r="B448" s="39"/>
      <c r="C448" s="38"/>
      <c r="D448" s="195" t="s">
        <v>1362</v>
      </c>
      <c r="E448" s="38"/>
      <c r="F448" s="239" t="s">
        <v>1560</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1509</v>
      </c>
      <c r="D449" s="181" t="s">
        <v>258</v>
      </c>
      <c r="E449" s="182" t="s">
        <v>1459</v>
      </c>
      <c r="F449" s="183" t="s">
        <v>1460</v>
      </c>
      <c r="G449" s="184" t="s">
        <v>1461</v>
      </c>
      <c r="H449" s="185">
        <v>85</v>
      </c>
      <c r="I449" s="186"/>
      <c r="J449" s="187">
        <f>ROUND(I449*H449,2)</f>
        <v>0</v>
      </c>
      <c r="K449" s="183" t="s">
        <v>1377</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335</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335</v>
      </c>
      <c r="BM449" s="192" t="s">
        <v>1727</v>
      </c>
    </row>
    <row r="450" s="2" customFormat="1">
      <c r="A450" s="38"/>
      <c r="B450" s="39"/>
      <c r="C450" s="38"/>
      <c r="D450" s="195" t="s">
        <v>1362</v>
      </c>
      <c r="E450" s="38"/>
      <c r="F450" s="239" t="s">
        <v>1560</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12" customFormat="1" ht="25.92" customHeight="1">
      <c r="A451" s="12"/>
      <c r="B451" s="167"/>
      <c r="C451" s="12"/>
      <c r="D451" s="168" t="s">
        <v>74</v>
      </c>
      <c r="E451" s="169" t="s">
        <v>1728</v>
      </c>
      <c r="F451" s="169" t="s">
        <v>1729</v>
      </c>
      <c r="G451" s="12"/>
      <c r="H451" s="12"/>
      <c r="I451" s="170"/>
      <c r="J451" s="171">
        <f>BK451</f>
        <v>0</v>
      </c>
      <c r="K451" s="12"/>
      <c r="L451" s="167"/>
      <c r="M451" s="172"/>
      <c r="N451" s="173"/>
      <c r="O451" s="173"/>
      <c r="P451" s="174">
        <f>SUM(P452:P479)</f>
        <v>0</v>
      </c>
      <c r="Q451" s="173"/>
      <c r="R451" s="174">
        <f>SUM(R452:R479)</f>
        <v>0</v>
      </c>
      <c r="S451" s="173"/>
      <c r="T451" s="175">
        <f>SUM(T452:T479)</f>
        <v>0</v>
      </c>
      <c r="U451" s="12"/>
      <c r="V451" s="12"/>
      <c r="W451" s="12"/>
      <c r="X451" s="12"/>
      <c r="Y451" s="12"/>
      <c r="Z451" s="12"/>
      <c r="AA451" s="12"/>
      <c r="AB451" s="12"/>
      <c r="AC451" s="12"/>
      <c r="AD451" s="12"/>
      <c r="AE451" s="12"/>
      <c r="AR451" s="168" t="s">
        <v>82</v>
      </c>
      <c r="AT451" s="176" t="s">
        <v>74</v>
      </c>
      <c r="AU451" s="176" t="s">
        <v>75</v>
      </c>
      <c r="AY451" s="168" t="s">
        <v>253</v>
      </c>
      <c r="BK451" s="177">
        <f>SUM(BK452:BK479)</f>
        <v>0</v>
      </c>
    </row>
    <row r="452" s="2" customFormat="1" ht="33" customHeight="1">
      <c r="A452" s="38"/>
      <c r="B452" s="180"/>
      <c r="C452" s="181" t="s">
        <v>1730</v>
      </c>
      <c r="D452" s="181" t="s">
        <v>258</v>
      </c>
      <c r="E452" s="182" t="s">
        <v>1731</v>
      </c>
      <c r="F452" s="183" t="s">
        <v>1732</v>
      </c>
      <c r="G452" s="184" t="s">
        <v>316</v>
      </c>
      <c r="H452" s="185">
        <v>6</v>
      </c>
      <c r="I452" s="186"/>
      <c r="J452" s="187">
        <f>ROUND(I452*H452,2)</f>
        <v>0</v>
      </c>
      <c r="K452" s="183" t="s">
        <v>1377</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1733</v>
      </c>
    </row>
    <row r="453" s="2" customFormat="1">
      <c r="A453" s="38"/>
      <c r="B453" s="39"/>
      <c r="C453" s="38"/>
      <c r="D453" s="195" t="s">
        <v>1362</v>
      </c>
      <c r="E453" s="38"/>
      <c r="F453" s="239" t="s">
        <v>1734</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33" customHeight="1">
      <c r="A454" s="38"/>
      <c r="B454" s="180"/>
      <c r="C454" s="181" t="s">
        <v>1512</v>
      </c>
      <c r="D454" s="181" t="s">
        <v>258</v>
      </c>
      <c r="E454" s="182" t="s">
        <v>1735</v>
      </c>
      <c r="F454" s="183" t="s">
        <v>1736</v>
      </c>
      <c r="G454" s="184" t="s">
        <v>316</v>
      </c>
      <c r="H454" s="185">
        <v>40</v>
      </c>
      <c r="I454" s="186"/>
      <c r="J454" s="187">
        <f>ROUND(I454*H454,2)</f>
        <v>0</v>
      </c>
      <c r="K454" s="183" t="s">
        <v>1377</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1737</v>
      </c>
    </row>
    <row r="455" s="2" customFormat="1">
      <c r="A455" s="38"/>
      <c r="B455" s="39"/>
      <c r="C455" s="38"/>
      <c r="D455" s="195" t="s">
        <v>1362</v>
      </c>
      <c r="E455" s="38"/>
      <c r="F455" s="239" t="s">
        <v>1734</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33" customHeight="1">
      <c r="A456" s="38"/>
      <c r="B456" s="180"/>
      <c r="C456" s="181" t="s">
        <v>1738</v>
      </c>
      <c r="D456" s="181" t="s">
        <v>258</v>
      </c>
      <c r="E456" s="182" t="s">
        <v>1739</v>
      </c>
      <c r="F456" s="183" t="s">
        <v>1740</v>
      </c>
      <c r="G456" s="184" t="s">
        <v>316</v>
      </c>
      <c r="H456" s="185">
        <v>28</v>
      </c>
      <c r="I456" s="186"/>
      <c r="J456" s="187">
        <f>ROUND(I456*H456,2)</f>
        <v>0</v>
      </c>
      <c r="K456" s="183" t="s">
        <v>1377</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1741</v>
      </c>
    </row>
    <row r="457" s="2" customFormat="1">
      <c r="A457" s="38"/>
      <c r="B457" s="39"/>
      <c r="C457" s="38"/>
      <c r="D457" s="195" t="s">
        <v>1362</v>
      </c>
      <c r="E457" s="38"/>
      <c r="F457" s="239" t="s">
        <v>1734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33" customHeight="1">
      <c r="A458" s="38"/>
      <c r="B458" s="180"/>
      <c r="C458" s="181" t="s">
        <v>1515</v>
      </c>
      <c r="D458" s="181" t="s">
        <v>258</v>
      </c>
      <c r="E458" s="182" t="s">
        <v>1742</v>
      </c>
      <c r="F458" s="183" t="s">
        <v>1743</v>
      </c>
      <c r="G458" s="184" t="s">
        <v>316</v>
      </c>
      <c r="H458" s="185">
        <v>29</v>
      </c>
      <c r="I458" s="186"/>
      <c r="J458" s="187">
        <f>ROUND(I458*H458,2)</f>
        <v>0</v>
      </c>
      <c r="K458" s="183" t="s">
        <v>1377</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1744</v>
      </c>
    </row>
    <row r="459" s="2" customFormat="1">
      <c r="A459" s="38"/>
      <c r="B459" s="39"/>
      <c r="C459" s="38"/>
      <c r="D459" s="195" t="s">
        <v>1362</v>
      </c>
      <c r="E459" s="38"/>
      <c r="F459" s="239" t="s">
        <v>1734</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1745</v>
      </c>
      <c r="D460" s="181" t="s">
        <v>258</v>
      </c>
      <c r="E460" s="182" t="s">
        <v>1746</v>
      </c>
      <c r="F460" s="183" t="s">
        <v>1747</v>
      </c>
      <c r="G460" s="184" t="s">
        <v>316</v>
      </c>
      <c r="H460" s="185">
        <v>6</v>
      </c>
      <c r="I460" s="186"/>
      <c r="J460" s="187">
        <f>ROUND(I460*H460,2)</f>
        <v>0</v>
      </c>
      <c r="K460" s="183" t="s">
        <v>1377</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1748</v>
      </c>
    </row>
    <row r="461" s="2" customFormat="1">
      <c r="A461" s="38"/>
      <c r="B461" s="39"/>
      <c r="C461" s="38"/>
      <c r="D461" s="195" t="s">
        <v>1362</v>
      </c>
      <c r="E461" s="38"/>
      <c r="F461" s="239" t="s">
        <v>1610</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1518</v>
      </c>
      <c r="D462" s="181" t="s">
        <v>258</v>
      </c>
      <c r="E462" s="182" t="s">
        <v>1749</v>
      </c>
      <c r="F462" s="183" t="s">
        <v>1750</v>
      </c>
      <c r="G462" s="184" t="s">
        <v>316</v>
      </c>
      <c r="H462" s="185">
        <v>40</v>
      </c>
      <c r="I462" s="186"/>
      <c r="J462" s="187">
        <f>ROUND(I462*H462,2)</f>
        <v>0</v>
      </c>
      <c r="K462" s="183" t="s">
        <v>1377</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1751</v>
      </c>
    </row>
    <row r="463" s="2" customFormat="1">
      <c r="A463" s="38"/>
      <c r="B463" s="39"/>
      <c r="C463" s="38"/>
      <c r="D463" s="195" t="s">
        <v>1362</v>
      </c>
      <c r="E463" s="38"/>
      <c r="F463" s="239" t="s">
        <v>1610</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1752</v>
      </c>
      <c r="D464" s="181" t="s">
        <v>258</v>
      </c>
      <c r="E464" s="182" t="s">
        <v>1753</v>
      </c>
      <c r="F464" s="183" t="s">
        <v>1754</v>
      </c>
      <c r="G464" s="184" t="s">
        <v>316</v>
      </c>
      <c r="H464" s="185">
        <v>28</v>
      </c>
      <c r="I464" s="186"/>
      <c r="J464" s="187">
        <f>ROUND(I464*H464,2)</f>
        <v>0</v>
      </c>
      <c r="K464" s="183" t="s">
        <v>1377</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2" customFormat="1">
      <c r="A465" s="38"/>
      <c r="B465" s="39"/>
      <c r="C465" s="38"/>
      <c r="D465" s="195" t="s">
        <v>1362</v>
      </c>
      <c r="E465" s="38"/>
      <c r="F465" s="239" t="s">
        <v>1610</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3" customHeight="1">
      <c r="A466" s="38"/>
      <c r="B466" s="180"/>
      <c r="C466" s="181" t="s">
        <v>1521</v>
      </c>
      <c r="D466" s="181" t="s">
        <v>258</v>
      </c>
      <c r="E466" s="182" t="s">
        <v>1756</v>
      </c>
      <c r="F466" s="183" t="s">
        <v>1757</v>
      </c>
      <c r="G466" s="184" t="s">
        <v>316</v>
      </c>
      <c r="H466" s="185">
        <v>29</v>
      </c>
      <c r="I466" s="186"/>
      <c r="J466" s="187">
        <f>ROUND(I466*H466,2)</f>
        <v>0</v>
      </c>
      <c r="K466" s="183" t="s">
        <v>1377</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2" customFormat="1">
      <c r="A467" s="38"/>
      <c r="B467" s="39"/>
      <c r="C467" s="38"/>
      <c r="D467" s="195" t="s">
        <v>1362</v>
      </c>
      <c r="E467" s="38"/>
      <c r="F467" s="239" t="s">
        <v>1610</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33" customHeight="1">
      <c r="A468" s="38"/>
      <c r="B468" s="180"/>
      <c r="C468" s="181" t="s">
        <v>1759</v>
      </c>
      <c r="D468" s="181" t="s">
        <v>258</v>
      </c>
      <c r="E468" s="182" t="s">
        <v>1760</v>
      </c>
      <c r="F468" s="183" t="s">
        <v>1761</v>
      </c>
      <c r="G468" s="184" t="s">
        <v>513</v>
      </c>
      <c r="H468" s="185">
        <v>3</v>
      </c>
      <c r="I468" s="186"/>
      <c r="J468" s="187">
        <f>ROUND(I468*H468,2)</f>
        <v>0</v>
      </c>
      <c r="K468" s="183" t="s">
        <v>1377</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2" customFormat="1">
      <c r="A469" s="38"/>
      <c r="B469" s="39"/>
      <c r="C469" s="38"/>
      <c r="D469" s="195" t="s">
        <v>1362</v>
      </c>
      <c r="E469" s="38"/>
      <c r="F469" s="239" t="s">
        <v>1560</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21.75" customHeight="1">
      <c r="A470" s="38"/>
      <c r="B470" s="180"/>
      <c r="C470" s="181" t="s">
        <v>1522</v>
      </c>
      <c r="D470" s="181" t="s">
        <v>258</v>
      </c>
      <c r="E470" s="182" t="s">
        <v>1728</v>
      </c>
      <c r="F470" s="183" t="s">
        <v>1420</v>
      </c>
      <c r="G470" s="184" t="s">
        <v>1374</v>
      </c>
      <c r="H470" s="185">
        <v>4</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c r="A471" s="38"/>
      <c r="B471" s="39"/>
      <c r="C471" s="38"/>
      <c r="D471" s="195" t="s">
        <v>1362</v>
      </c>
      <c r="E471" s="38"/>
      <c r="F471" s="239" t="s">
        <v>1560</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21.75" customHeight="1">
      <c r="A472" s="38"/>
      <c r="B472" s="180"/>
      <c r="C472" s="181" t="s">
        <v>1764</v>
      </c>
      <c r="D472" s="181" t="s">
        <v>258</v>
      </c>
      <c r="E472" s="182" t="s">
        <v>1714</v>
      </c>
      <c r="F472" s="183" t="s">
        <v>1715</v>
      </c>
      <c r="G472" s="184" t="s">
        <v>316</v>
      </c>
      <c r="H472" s="185">
        <v>103</v>
      </c>
      <c r="I472" s="186"/>
      <c r="J472" s="187">
        <f>ROUND(I472*H472,2)</f>
        <v>0</v>
      </c>
      <c r="K472" s="183" t="s">
        <v>1377</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1765</v>
      </c>
    </row>
    <row r="473" s="2" customFormat="1">
      <c r="A473" s="38"/>
      <c r="B473" s="39"/>
      <c r="C473" s="38"/>
      <c r="D473" s="195" t="s">
        <v>1362</v>
      </c>
      <c r="E473" s="38"/>
      <c r="F473" s="239" t="s">
        <v>1766</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16.5" customHeight="1">
      <c r="A474" s="38"/>
      <c r="B474" s="180"/>
      <c r="C474" s="181" t="s">
        <v>1523</v>
      </c>
      <c r="D474" s="181" t="s">
        <v>258</v>
      </c>
      <c r="E474" s="182" t="s">
        <v>1767</v>
      </c>
      <c r="F474" s="183" t="s">
        <v>1768</v>
      </c>
      <c r="G474" s="184" t="s">
        <v>316</v>
      </c>
      <c r="H474" s="185">
        <v>103</v>
      </c>
      <c r="I474" s="186"/>
      <c r="J474" s="187">
        <f>ROUND(I474*H474,2)</f>
        <v>0</v>
      </c>
      <c r="K474" s="183" t="s">
        <v>1377</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1769</v>
      </c>
    </row>
    <row r="475" s="2" customFormat="1">
      <c r="A475" s="38"/>
      <c r="B475" s="39"/>
      <c r="C475" s="38"/>
      <c r="D475" s="195" t="s">
        <v>1362</v>
      </c>
      <c r="E475" s="38"/>
      <c r="F475" s="239" t="s">
        <v>1770</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16.5" customHeight="1">
      <c r="A476" s="38"/>
      <c r="B476" s="180"/>
      <c r="C476" s="181" t="s">
        <v>1771</v>
      </c>
      <c r="D476" s="181" t="s">
        <v>258</v>
      </c>
      <c r="E476" s="182" t="s">
        <v>1421</v>
      </c>
      <c r="F476" s="183" t="s">
        <v>1422</v>
      </c>
      <c r="G476" s="184" t="s">
        <v>870</v>
      </c>
      <c r="H476" s="185">
        <v>85</v>
      </c>
      <c r="I476" s="186"/>
      <c r="J476" s="187">
        <f>ROUND(I476*H476,2)</f>
        <v>0</v>
      </c>
      <c r="K476" s="183" t="s">
        <v>1377</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1772</v>
      </c>
    </row>
    <row r="477" s="2" customFormat="1">
      <c r="A477" s="38"/>
      <c r="B477" s="39"/>
      <c r="C477" s="38"/>
      <c r="D477" s="195" t="s">
        <v>1362</v>
      </c>
      <c r="E477" s="38"/>
      <c r="F477" s="239" t="s">
        <v>1560</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16.5" customHeight="1">
      <c r="A478" s="38"/>
      <c r="B478" s="180"/>
      <c r="C478" s="181" t="s">
        <v>1524</v>
      </c>
      <c r="D478" s="181" t="s">
        <v>258</v>
      </c>
      <c r="E478" s="182" t="s">
        <v>1459</v>
      </c>
      <c r="F478" s="183" t="s">
        <v>1460</v>
      </c>
      <c r="G478" s="184" t="s">
        <v>1461</v>
      </c>
      <c r="H478" s="185">
        <v>65</v>
      </c>
      <c r="I478" s="186"/>
      <c r="J478" s="187">
        <f>ROUND(I478*H478,2)</f>
        <v>0</v>
      </c>
      <c r="K478" s="183" t="s">
        <v>1377</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1773</v>
      </c>
    </row>
    <row r="479" s="2" customFormat="1">
      <c r="A479" s="38"/>
      <c r="B479" s="39"/>
      <c r="C479" s="38"/>
      <c r="D479" s="195" t="s">
        <v>1362</v>
      </c>
      <c r="E479" s="38"/>
      <c r="F479" s="239" t="s">
        <v>1560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12" customFormat="1" ht="25.92" customHeight="1">
      <c r="A480" s="12"/>
      <c r="B480" s="167"/>
      <c r="C480" s="12"/>
      <c r="D480" s="168" t="s">
        <v>74</v>
      </c>
      <c r="E480" s="169" t="s">
        <v>1774</v>
      </c>
      <c r="F480" s="169" t="s">
        <v>1775</v>
      </c>
      <c r="G480" s="12"/>
      <c r="H480" s="12"/>
      <c r="I480" s="170"/>
      <c r="J480" s="171">
        <f>BK480</f>
        <v>0</v>
      </c>
      <c r="K480" s="12"/>
      <c r="L480" s="167"/>
      <c r="M480" s="172"/>
      <c r="N480" s="173"/>
      <c r="O480" s="173"/>
      <c r="P480" s="174">
        <f>P481</f>
        <v>0</v>
      </c>
      <c r="Q480" s="173"/>
      <c r="R480" s="174">
        <f>R481</f>
        <v>0</v>
      </c>
      <c r="S480" s="173"/>
      <c r="T480" s="175">
        <f>T481</f>
        <v>0</v>
      </c>
      <c r="U480" s="12"/>
      <c r="V480" s="12"/>
      <c r="W480" s="12"/>
      <c r="X480" s="12"/>
      <c r="Y480" s="12"/>
      <c r="Z480" s="12"/>
      <c r="AA480" s="12"/>
      <c r="AB480" s="12"/>
      <c r="AC480" s="12"/>
      <c r="AD480" s="12"/>
      <c r="AE480" s="12"/>
      <c r="AR480" s="168" t="s">
        <v>82</v>
      </c>
      <c r="AT480" s="176" t="s">
        <v>74</v>
      </c>
      <c r="AU480" s="176" t="s">
        <v>75</v>
      </c>
      <c r="AY480" s="168" t="s">
        <v>253</v>
      </c>
      <c r="BK480" s="177">
        <f>BK481</f>
        <v>0</v>
      </c>
    </row>
    <row r="481" s="2" customFormat="1" ht="37.8" customHeight="1">
      <c r="A481" s="38"/>
      <c r="B481" s="180"/>
      <c r="C481" s="181" t="s">
        <v>1776</v>
      </c>
      <c r="D481" s="181" t="s">
        <v>258</v>
      </c>
      <c r="E481" s="182" t="s">
        <v>1777</v>
      </c>
      <c r="F481" s="183" t="s">
        <v>1778</v>
      </c>
      <c r="G481" s="184" t="s">
        <v>1779</v>
      </c>
      <c r="H481" s="185">
        <v>45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1780</v>
      </c>
    </row>
    <row r="482" s="12" customFormat="1" ht="25.92" customHeight="1">
      <c r="A482" s="12"/>
      <c r="B482" s="167"/>
      <c r="C482" s="12"/>
      <c r="D482" s="168" t="s">
        <v>74</v>
      </c>
      <c r="E482" s="169" t="s">
        <v>1781</v>
      </c>
      <c r="F482" s="169" t="s">
        <v>1782</v>
      </c>
      <c r="G482" s="12"/>
      <c r="H482" s="12"/>
      <c r="I482" s="170"/>
      <c r="J482" s="171">
        <f>BK482</f>
        <v>0</v>
      </c>
      <c r="K482" s="12"/>
      <c r="L482" s="167"/>
      <c r="M482" s="172"/>
      <c r="N482" s="173"/>
      <c r="O482" s="173"/>
      <c r="P482" s="174">
        <f>P483</f>
        <v>0</v>
      </c>
      <c r="Q482" s="173"/>
      <c r="R482" s="174">
        <f>R483</f>
        <v>0</v>
      </c>
      <c r="S482" s="173"/>
      <c r="T482" s="175">
        <f>T483</f>
        <v>0</v>
      </c>
      <c r="U482" s="12"/>
      <c r="V482" s="12"/>
      <c r="W482" s="12"/>
      <c r="X482" s="12"/>
      <c r="Y482" s="12"/>
      <c r="Z482" s="12"/>
      <c r="AA482" s="12"/>
      <c r="AB482" s="12"/>
      <c r="AC482" s="12"/>
      <c r="AD482" s="12"/>
      <c r="AE482" s="12"/>
      <c r="AR482" s="168" t="s">
        <v>82</v>
      </c>
      <c r="AT482" s="176" t="s">
        <v>74</v>
      </c>
      <c r="AU482" s="176" t="s">
        <v>75</v>
      </c>
      <c r="AY482" s="168" t="s">
        <v>253</v>
      </c>
      <c r="BK482" s="177">
        <f>BK483</f>
        <v>0</v>
      </c>
    </row>
    <row r="483" s="2" customFormat="1" ht="16.5" customHeight="1">
      <c r="A483" s="38"/>
      <c r="B483" s="180"/>
      <c r="C483" s="181" t="s">
        <v>1527</v>
      </c>
      <c r="D483" s="181" t="s">
        <v>258</v>
      </c>
      <c r="E483" s="182" t="s">
        <v>1783</v>
      </c>
      <c r="F483" s="183" t="s">
        <v>1784</v>
      </c>
      <c r="G483" s="184" t="s">
        <v>668</v>
      </c>
      <c r="H483" s="185">
        <v>1</v>
      </c>
      <c r="I483" s="186"/>
      <c r="J483" s="187">
        <f>ROUND(I483*H483,2)</f>
        <v>0</v>
      </c>
      <c r="K483" s="183" t="s">
        <v>1361</v>
      </c>
      <c r="L483" s="39"/>
      <c r="M483" s="243" t="s">
        <v>1</v>
      </c>
      <c r="N483" s="244" t="s">
        <v>40</v>
      </c>
      <c r="O483" s="245"/>
      <c r="P483" s="246">
        <f>O483*H483</f>
        <v>0</v>
      </c>
      <c r="Q483" s="246">
        <v>0</v>
      </c>
      <c r="R483" s="246">
        <f>Q483*H483</f>
        <v>0</v>
      </c>
      <c r="S483" s="246">
        <v>0</v>
      </c>
      <c r="T483" s="247">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1785</v>
      </c>
    </row>
    <row r="484" s="2" customFormat="1" ht="6.96" customHeight="1">
      <c r="A484" s="38"/>
      <c r="B484" s="60"/>
      <c r="C484" s="61"/>
      <c r="D484" s="61"/>
      <c r="E484" s="61"/>
      <c r="F484" s="61"/>
      <c r="G484" s="61"/>
      <c r="H484" s="61"/>
      <c r="I484" s="61"/>
      <c r="J484" s="61"/>
      <c r="K484" s="61"/>
      <c r="L484" s="39"/>
      <c r="M484" s="38"/>
      <c r="O484" s="38"/>
      <c r="P484" s="38"/>
      <c r="Q484" s="38"/>
      <c r="R484" s="38"/>
      <c r="S484" s="38"/>
      <c r="T484" s="38"/>
      <c r="U484" s="38"/>
      <c r="V484" s="38"/>
      <c r="W484" s="38"/>
      <c r="X484" s="38"/>
      <c r="Y484" s="38"/>
      <c r="Z484" s="38"/>
      <c r="AA484" s="38"/>
      <c r="AB484" s="38"/>
      <c r="AC484" s="38"/>
      <c r="AD484" s="38"/>
      <c r="AE484" s="38"/>
    </row>
  </sheetData>
  <autoFilter ref="C132:K483"/>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ROUND((SUM(BE125:BE178)),  2)</f>
        <v>0</v>
      </c>
      <c r="G37" s="38"/>
      <c r="H37" s="38"/>
      <c r="I37" s="137">
        <v>0.20999999999999999</v>
      </c>
      <c r="J37" s="136">
        <f>ROUND(((SUM(BE125:BE178))*I37),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ROUND((SUM(BF125:BF178)),  2)</f>
        <v>0</v>
      </c>
      <c r="G38" s="38"/>
      <c r="H38" s="38"/>
      <c r="I38" s="137">
        <v>0.14999999999999999</v>
      </c>
      <c r="J38" s="136">
        <f>ROUND(((SUM(BF125:BF178))*I38),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(33)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(33)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2575</v>
      </c>
      <c r="G126" s="12"/>
      <c r="H126" s="12"/>
      <c r="I126" s="170"/>
      <c r="J126" s="171">
        <f>BK126</f>
        <v>0</v>
      </c>
      <c r="K126" s="12"/>
      <c r="L126" s="167"/>
      <c r="M126" s="172"/>
      <c r="N126" s="173"/>
      <c r="O126" s="173"/>
      <c r="P126" s="174">
        <f>SUM(P127:P178)</f>
        <v>0</v>
      </c>
      <c r="Q126" s="173"/>
      <c r="R126" s="174">
        <f>SUM(R127:R178)</f>
        <v>0</v>
      </c>
      <c r="S126" s="173"/>
      <c r="T126" s="175">
        <f>SUM(T127:T178)</f>
        <v>0</v>
      </c>
      <c r="U126" s="12"/>
      <c r="V126" s="12"/>
      <c r="W126" s="12"/>
      <c r="X126" s="12"/>
      <c r="Y126" s="12"/>
      <c r="Z126" s="12"/>
      <c r="AA126" s="12"/>
      <c r="AB126" s="12"/>
      <c r="AC126" s="12"/>
      <c r="AD126" s="12"/>
      <c r="AE126" s="12"/>
      <c r="AR126" s="168" t="s">
        <v>82</v>
      </c>
      <c r="AT126" s="176" t="s">
        <v>74</v>
      </c>
      <c r="AU126" s="176" t="s">
        <v>75</v>
      </c>
      <c r="AY126" s="168" t="s">
        <v>253</v>
      </c>
      <c r="BK126" s="177">
        <f>SUM(BK127:BK178)</f>
        <v>0</v>
      </c>
    </row>
    <row r="127" s="2" customFormat="1" ht="16.5" customHeight="1">
      <c r="A127" s="38"/>
      <c r="B127" s="180"/>
      <c r="C127" s="181" t="s">
        <v>82</v>
      </c>
      <c r="D127" s="181" t="s">
        <v>258</v>
      </c>
      <c r="E127" s="182" t="s">
        <v>2446</v>
      </c>
      <c r="F127" s="183" t="s">
        <v>2591</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2592</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2596</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2597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2606</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2607</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2611</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2612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2616</v>
      </c>
      <c r="G139" s="184" t="s">
        <v>316</v>
      </c>
      <c r="H139" s="185">
        <v>291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2617</v>
      </c>
      <c r="G140" s="184" t="s">
        <v>316</v>
      </c>
      <c r="H140" s="185">
        <v>291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4510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2619</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2620</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4511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332</v>
      </c>
      <c r="D145" s="181" t="s">
        <v>258</v>
      </c>
      <c r="E145" s="182" t="s">
        <v>2476</v>
      </c>
      <c r="F145" s="183" t="s">
        <v>4512</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4.15" customHeight="1">
      <c r="A146" s="38"/>
      <c r="B146" s="180"/>
      <c r="C146" s="181" t="s">
        <v>342</v>
      </c>
      <c r="D146" s="181" t="s">
        <v>258</v>
      </c>
      <c r="E146" s="182" t="s">
        <v>2497</v>
      </c>
      <c r="F146" s="183" t="s">
        <v>4513</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2522</v>
      </c>
      <c r="G148" s="184" t="s">
        <v>1374</v>
      </c>
      <c r="H148" s="185">
        <v>64</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2524</v>
      </c>
      <c r="G149" s="184" t="s">
        <v>1374</v>
      </c>
      <c r="H149" s="185">
        <v>64</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4514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2527</v>
      </c>
      <c r="G151" s="184" t="s">
        <v>316</v>
      </c>
      <c r="H151" s="185">
        <v>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2529</v>
      </c>
      <c r="G152" s="184" t="s">
        <v>316</v>
      </c>
      <c r="H152" s="185">
        <v>18</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4515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2535</v>
      </c>
      <c r="G154" s="184" t="s">
        <v>1374</v>
      </c>
      <c r="H154" s="185">
        <v>5</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4516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446</v>
      </c>
      <c r="D156" s="181" t="s">
        <v>258</v>
      </c>
      <c r="E156" s="182" t="s">
        <v>2511</v>
      </c>
      <c r="F156" s="183" t="s">
        <v>2540</v>
      </c>
      <c r="G156" s="184" t="s">
        <v>1488</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4.15" customHeight="1">
      <c r="A157" s="38"/>
      <c r="B157" s="180"/>
      <c r="C157" s="181" t="s">
        <v>7</v>
      </c>
      <c r="D157" s="181" t="s">
        <v>258</v>
      </c>
      <c r="E157" s="182" t="s">
        <v>2513</v>
      </c>
      <c r="F157" s="183" t="s">
        <v>2542</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2578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33" customHeight="1">
      <c r="A159" s="38"/>
      <c r="B159" s="180"/>
      <c r="C159" s="181" t="s">
        <v>458</v>
      </c>
      <c r="D159" s="181" t="s">
        <v>258</v>
      </c>
      <c r="E159" s="182" t="s">
        <v>2516</v>
      </c>
      <c r="F159" s="183" t="s">
        <v>2639</v>
      </c>
      <c r="G159" s="184" t="s">
        <v>1488</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c r="A160" s="38"/>
      <c r="B160" s="39"/>
      <c r="C160" s="38"/>
      <c r="D160" s="195" t="s">
        <v>1362</v>
      </c>
      <c r="E160" s="38"/>
      <c r="F160" s="239" t="s">
        <v>2578</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464</v>
      </c>
      <c r="D161" s="181" t="s">
        <v>258</v>
      </c>
      <c r="E161" s="182" t="s">
        <v>2518</v>
      </c>
      <c r="F161" s="183" t="s">
        <v>2641</v>
      </c>
      <c r="G161" s="184" t="s">
        <v>1779</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674</v>
      </c>
    </row>
    <row r="162" s="2" customFormat="1">
      <c r="A162" s="38"/>
      <c r="B162" s="39"/>
      <c r="C162" s="38"/>
      <c r="D162" s="195" t="s">
        <v>1362</v>
      </c>
      <c r="E162" s="38"/>
      <c r="F162" s="239" t="s">
        <v>4516</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472</v>
      </c>
      <c r="D163" s="181" t="s">
        <v>258</v>
      </c>
      <c r="E163" s="182" t="s">
        <v>2521</v>
      </c>
      <c r="F163" s="183" t="s">
        <v>2644</v>
      </c>
      <c r="G163" s="184" t="s">
        <v>1779</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682</v>
      </c>
    </row>
    <row r="164" s="2" customFormat="1">
      <c r="A164" s="38"/>
      <c r="B164" s="39"/>
      <c r="C164" s="38"/>
      <c r="D164" s="195" t="s">
        <v>1362</v>
      </c>
      <c r="E164" s="38"/>
      <c r="F164" s="239" t="s">
        <v>4516</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480</v>
      </c>
      <c r="D165" s="181" t="s">
        <v>258</v>
      </c>
      <c r="E165" s="182" t="s">
        <v>2523</v>
      </c>
      <c r="F165" s="183" t="s">
        <v>2647</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690</v>
      </c>
    </row>
    <row r="166" s="2" customFormat="1">
      <c r="A166" s="38"/>
      <c r="B166" s="39"/>
      <c r="C166" s="38"/>
      <c r="D166" s="195" t="s">
        <v>1362</v>
      </c>
      <c r="E166" s="38"/>
      <c r="F166" s="239" t="s">
        <v>4517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1.75" customHeight="1">
      <c r="A167" s="38"/>
      <c r="B167" s="180"/>
      <c r="C167" s="181" t="s">
        <v>486</v>
      </c>
      <c r="D167" s="181" t="s">
        <v>258</v>
      </c>
      <c r="E167" s="182" t="s">
        <v>2526</v>
      </c>
      <c r="F167" s="183" t="s">
        <v>2471</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698</v>
      </c>
    </row>
    <row r="168" s="2" customFormat="1">
      <c r="A168" s="38"/>
      <c r="B168" s="39"/>
      <c r="C168" s="38"/>
      <c r="D168" s="195" t="s">
        <v>1362</v>
      </c>
      <c r="E168" s="38"/>
      <c r="F168" s="239" t="s">
        <v>2578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492</v>
      </c>
      <c r="D169" s="181" t="s">
        <v>258</v>
      </c>
      <c r="E169" s="182" t="s">
        <v>2528</v>
      </c>
      <c r="F169" s="183" t="s">
        <v>2473</v>
      </c>
      <c r="G169" s="184" t="s">
        <v>1779</v>
      </c>
      <c r="H169" s="185">
        <v>3</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706</v>
      </c>
    </row>
    <row r="170" s="2" customFormat="1">
      <c r="A170" s="38"/>
      <c r="B170" s="39"/>
      <c r="C170" s="38"/>
      <c r="D170" s="195" t="s">
        <v>1362</v>
      </c>
      <c r="E170" s="38"/>
      <c r="F170" s="239" t="s">
        <v>4518</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504</v>
      </c>
      <c r="D171" s="181" t="s">
        <v>258</v>
      </c>
      <c r="E171" s="182" t="s">
        <v>2531</v>
      </c>
      <c r="F171" s="183" t="s">
        <v>2652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c r="A172" s="38"/>
      <c r="B172" s="39"/>
      <c r="C172" s="38"/>
      <c r="D172" s="195" t="s">
        <v>1362</v>
      </c>
      <c r="E172" s="38"/>
      <c r="F172" s="239" t="s">
        <v>4519</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510</v>
      </c>
      <c r="D173" s="181" t="s">
        <v>258</v>
      </c>
      <c r="E173" s="182" t="s">
        <v>2534</v>
      </c>
      <c r="F173" s="183" t="s">
        <v>2654</v>
      </c>
      <c r="G173" s="184" t="s">
        <v>1374</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722</v>
      </c>
    </row>
    <row r="174" s="2" customFormat="1">
      <c r="A174" s="38"/>
      <c r="B174" s="39"/>
      <c r="C174" s="38"/>
      <c r="D174" s="195" t="s">
        <v>1362</v>
      </c>
      <c r="E174" s="38"/>
      <c r="F174" s="239" t="s">
        <v>4519</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515</v>
      </c>
      <c r="D175" s="181" t="s">
        <v>258</v>
      </c>
      <c r="E175" s="182" t="s">
        <v>2537</v>
      </c>
      <c r="F175" s="183" t="s">
        <v>3221</v>
      </c>
      <c r="G175" s="184" t="s">
        <v>2658</v>
      </c>
      <c r="H175" s="185">
        <v>150</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730</v>
      </c>
    </row>
    <row r="176" s="2" customFormat="1">
      <c r="A176" s="38"/>
      <c r="B176" s="39"/>
      <c r="C176" s="38"/>
      <c r="D176" s="195" t="s">
        <v>1362</v>
      </c>
      <c r="E176" s="38"/>
      <c r="F176" s="239" t="s">
        <v>2659</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519</v>
      </c>
      <c r="D177" s="181" t="s">
        <v>258</v>
      </c>
      <c r="E177" s="182" t="s">
        <v>2539</v>
      </c>
      <c r="F177" s="183" t="s">
        <v>2477</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738</v>
      </c>
    </row>
    <row r="178" s="2" customFormat="1">
      <c r="A178" s="38"/>
      <c r="B178" s="39"/>
      <c r="C178" s="38"/>
      <c r="D178" s="195" t="s">
        <v>1362</v>
      </c>
      <c r="E178" s="38"/>
      <c r="F178" s="239" t="s">
        <v>2578</v>
      </c>
      <c r="G178" s="38"/>
      <c r="H178" s="38"/>
      <c r="I178" s="240"/>
      <c r="J178" s="38"/>
      <c r="K178" s="38"/>
      <c r="L178" s="39"/>
      <c r="M178" s="249"/>
      <c r="N178" s="250"/>
      <c r="O178" s="245"/>
      <c r="P178" s="245"/>
      <c r="Q178" s="245"/>
      <c r="R178" s="245"/>
      <c r="S178" s="245"/>
      <c r="T178" s="251"/>
      <c r="U178" s="38"/>
      <c r="V178" s="38"/>
      <c r="W178" s="38"/>
      <c r="X178" s="38"/>
      <c r="Y178" s="38"/>
      <c r="Z178" s="38"/>
      <c r="AA178" s="38"/>
      <c r="AB178" s="38"/>
      <c r="AC178" s="38"/>
      <c r="AD178" s="38"/>
      <c r="AE178" s="38"/>
      <c r="AT178" s="19" t="s">
        <v>1362</v>
      </c>
      <c r="AU178" s="19" t="s">
        <v>82</v>
      </c>
    </row>
    <row r="179" s="2" customFormat="1" ht="6.96" customHeight="1">
      <c r="A179" s="38"/>
      <c r="B179" s="60"/>
      <c r="C179" s="61"/>
      <c r="D179" s="61"/>
      <c r="E179" s="61"/>
      <c r="F179" s="61"/>
      <c r="G179" s="61"/>
      <c r="H179" s="61"/>
      <c r="I179" s="61"/>
      <c r="J179" s="61"/>
      <c r="K179" s="61"/>
      <c r="L179" s="39"/>
      <c r="M179" s="38"/>
      <c r="O179" s="38"/>
      <c r="P179" s="38"/>
      <c r="Q179" s="38"/>
      <c r="R179" s="38"/>
      <c r="S179" s="38"/>
      <c r="T179" s="38"/>
      <c r="U179" s="38"/>
      <c r="V179" s="38"/>
      <c r="W179" s="38"/>
      <c r="X179" s="38"/>
      <c r="Y179" s="38"/>
      <c r="Z179" s="38"/>
      <c r="AA179" s="38"/>
      <c r="AB179" s="38"/>
      <c r="AC179" s="38"/>
      <c r="AD179" s="38"/>
      <c r="AE179" s="38"/>
    </row>
  </sheetData>
  <autoFilter ref="C124:K17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ROUND((SUM(BE125:BE140)),  2)</f>
        <v>0</v>
      </c>
      <c r="G37" s="38"/>
      <c r="H37" s="38"/>
      <c r="I37" s="137">
        <v>0.20999999999999999</v>
      </c>
      <c r="J37" s="136">
        <f>ROUND(((SUM(BE125:BE140))*I37),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ROUND((SUM(BF125:BF140)),  2)</f>
        <v>0</v>
      </c>
      <c r="G38" s="38"/>
      <c r="H38" s="38"/>
      <c r="I38" s="137">
        <v>0.14999999999999999</v>
      </c>
      <c r="J38" s="136">
        <f>ROUND(((SUM(BF125:BF140))*I38),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(32)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4521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(32)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2664</v>
      </c>
      <c r="G126" s="12"/>
      <c r="H126" s="12"/>
      <c r="I126" s="170"/>
      <c r="J126" s="171">
        <f>BK126</f>
        <v>0</v>
      </c>
      <c r="K126" s="12"/>
      <c r="L126" s="167"/>
      <c r="M126" s="172"/>
      <c r="N126" s="173"/>
      <c r="O126" s="173"/>
      <c r="P126" s="174">
        <f>SUM(P127:P140)</f>
        <v>0</v>
      </c>
      <c r="Q126" s="173"/>
      <c r="R126" s="174">
        <f>SUM(R127:R140)</f>
        <v>0</v>
      </c>
      <c r="S126" s="173"/>
      <c r="T126" s="175">
        <f>SUM(T127:T140)</f>
        <v>0</v>
      </c>
      <c r="U126" s="12"/>
      <c r="V126" s="12"/>
      <c r="W126" s="12"/>
      <c r="X126" s="12"/>
      <c r="Y126" s="12"/>
      <c r="Z126" s="12"/>
      <c r="AA126" s="12"/>
      <c r="AB126" s="12"/>
      <c r="AC126" s="12"/>
      <c r="AD126" s="12"/>
      <c r="AE126" s="12"/>
      <c r="AR126" s="168" t="s">
        <v>82</v>
      </c>
      <c r="AT126" s="176" t="s">
        <v>74</v>
      </c>
      <c r="AU126" s="176" t="s">
        <v>75</v>
      </c>
      <c r="AY126" s="168" t="s">
        <v>253</v>
      </c>
      <c r="BK126" s="177">
        <f>SUM(BK127:BK140)</f>
        <v>0</v>
      </c>
    </row>
    <row r="127" s="2" customFormat="1" ht="16.5" customHeight="1">
      <c r="A127" s="38"/>
      <c r="B127" s="180"/>
      <c r="C127" s="181" t="s">
        <v>82</v>
      </c>
      <c r="D127" s="181" t="s">
        <v>258</v>
      </c>
      <c r="E127" s="182" t="s">
        <v>2446</v>
      </c>
      <c r="F127" s="183" t="s">
        <v>2665</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4494</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2669</v>
      </c>
      <c r="G129" s="184" t="s">
        <v>1374</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4494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109</v>
      </c>
      <c r="D133" s="181" t="s">
        <v>258</v>
      </c>
      <c r="E133" s="182" t="s">
        <v>2453</v>
      </c>
      <c r="F133" s="183" t="s">
        <v>2460</v>
      </c>
      <c r="G133" s="184" t="s">
        <v>1488</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4494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2456</v>
      </c>
      <c r="F135" s="183" t="s">
        <v>2685</v>
      </c>
      <c r="G135" s="184" t="s">
        <v>1779</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2459</v>
      </c>
      <c r="F137" s="183" t="s">
        <v>2687</v>
      </c>
      <c r="G137" s="184" t="s">
        <v>1779</v>
      </c>
      <c r="H137" s="185">
        <v>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4522</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2689</v>
      </c>
      <c r="G139" s="184" t="s">
        <v>1488</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4494</v>
      </c>
      <c r="G140" s="38"/>
      <c r="H140" s="38"/>
      <c r="I140" s="240"/>
      <c r="J140" s="38"/>
      <c r="K140" s="38"/>
      <c r="L140" s="39"/>
      <c r="M140" s="249"/>
      <c r="N140" s="250"/>
      <c r="O140" s="245"/>
      <c r="P140" s="245"/>
      <c r="Q140" s="245"/>
      <c r="R140" s="245"/>
      <c r="S140" s="245"/>
      <c r="T140" s="251"/>
      <c r="U140" s="38"/>
      <c r="V140" s="38"/>
      <c r="W140" s="38"/>
      <c r="X140" s="38"/>
      <c r="Y140" s="38"/>
      <c r="Z140" s="38"/>
      <c r="AA140" s="38"/>
      <c r="AB140" s="38"/>
      <c r="AC140" s="38"/>
      <c r="AD140" s="38"/>
      <c r="AE140" s="38"/>
      <c r="AT140" s="19" t="s">
        <v>1362</v>
      </c>
      <c r="AU140" s="19" t="s">
        <v>82</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ROUND((SUM(BE125:BE192)),  2)</f>
        <v>0</v>
      </c>
      <c r="G37" s="38"/>
      <c r="H37" s="38"/>
      <c r="I37" s="137">
        <v>0.20999999999999999</v>
      </c>
      <c r="J37" s="136">
        <f>ROUND(((SUM(BE125:BE192))*I37),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ROUND((SUM(BF125:BF192)),  2)</f>
        <v>0</v>
      </c>
      <c r="G38" s="38"/>
      <c r="H38" s="38"/>
      <c r="I38" s="137">
        <v>0.14999999999999999</v>
      </c>
      <c r="J38" s="136">
        <f>ROUND(((SUM(BF125:BF192))*I38),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(28)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(28)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SUM(P127:P192)</f>
        <v>0</v>
      </c>
      <c r="Q126" s="173"/>
      <c r="R126" s="174">
        <f>SUM(R127:R192)</f>
        <v>0</v>
      </c>
      <c r="S126" s="173"/>
      <c r="T126" s="175">
        <f>SUM(T127:T192)</f>
        <v>0</v>
      </c>
      <c r="U126" s="12"/>
      <c r="V126" s="12"/>
      <c r="W126" s="12"/>
      <c r="X126" s="12"/>
      <c r="Y126" s="12"/>
      <c r="Z126" s="12"/>
      <c r="AA126" s="12"/>
      <c r="AB126" s="12"/>
      <c r="AC126" s="12"/>
      <c r="AD126" s="12"/>
      <c r="AE126" s="12"/>
      <c r="AR126" s="168" t="s">
        <v>82</v>
      </c>
      <c r="AT126" s="176" t="s">
        <v>74</v>
      </c>
      <c r="AU126" s="176" t="s">
        <v>75</v>
      </c>
      <c r="AY126" s="168" t="s">
        <v>253</v>
      </c>
      <c r="BK126" s="177">
        <f>SUM(BK127:BK192)</f>
        <v>0</v>
      </c>
    </row>
    <row r="127" s="2" customFormat="1" ht="24.15" customHeight="1">
      <c r="A127" s="38"/>
      <c r="B127" s="180"/>
      <c r="C127" s="181" t="s">
        <v>82</v>
      </c>
      <c r="D127" s="181" t="s">
        <v>258</v>
      </c>
      <c r="E127" s="182" t="s">
        <v>2446</v>
      </c>
      <c r="F127" s="183" t="s">
        <v>4524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4525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4526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2694</v>
      </c>
      <c r="G130" s="184" t="s">
        <v>1374</v>
      </c>
      <c r="H130" s="185">
        <v>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2695</v>
      </c>
      <c r="G131" s="184" t="s">
        <v>1374</v>
      </c>
      <c r="H131" s="185">
        <v>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2461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5</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2455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3981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3981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4527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18</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4528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106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106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4529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4530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20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20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2566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2461</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4531</v>
      </c>
      <c r="G163" s="184" t="s">
        <v>1374</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4532</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2455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2679</v>
      </c>
      <c r="G166" s="184" t="s">
        <v>316</v>
      </c>
      <c r="H166" s="185">
        <v>162</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2680</v>
      </c>
      <c r="G167" s="184" t="s">
        <v>316</v>
      </c>
      <c r="H167" s="185">
        <v>162</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4533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2527</v>
      </c>
      <c r="G169" s="184" t="s">
        <v>316</v>
      </c>
      <c r="H169" s="185">
        <v>240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2529</v>
      </c>
      <c r="G170" s="184" t="s">
        <v>316</v>
      </c>
      <c r="H170" s="185">
        <v>240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4534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2535</v>
      </c>
      <c r="G172" s="184" t="s">
        <v>1374</v>
      </c>
      <c r="H172" s="185">
        <v>9</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c r="A173" s="38"/>
      <c r="B173" s="39"/>
      <c r="C173" s="38"/>
      <c r="D173" s="195" t="s">
        <v>1362</v>
      </c>
      <c r="E173" s="38"/>
      <c r="F173" s="239" t="s">
        <v>2760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349</v>
      </c>
      <c r="D174" s="181" t="s">
        <v>258</v>
      </c>
      <c r="E174" s="182" t="s">
        <v>2541</v>
      </c>
      <c r="F174" s="183" t="s">
        <v>3537</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2461</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541</v>
      </c>
      <c r="D176" s="181" t="s">
        <v>258</v>
      </c>
      <c r="E176" s="182" t="s">
        <v>2543</v>
      </c>
      <c r="F176" s="183" t="s">
        <v>2540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ht="24.15" customHeight="1">
      <c r="A177" s="38"/>
      <c r="B177" s="180"/>
      <c r="C177" s="181" t="s">
        <v>548</v>
      </c>
      <c r="D177" s="181" t="s">
        <v>258</v>
      </c>
      <c r="E177" s="182" t="s">
        <v>2544</v>
      </c>
      <c r="F177" s="183" t="s">
        <v>2542</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2461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33" customHeight="1">
      <c r="A179" s="38"/>
      <c r="B179" s="180"/>
      <c r="C179" s="181" t="s">
        <v>564</v>
      </c>
      <c r="D179" s="181" t="s">
        <v>258</v>
      </c>
      <c r="E179" s="182" t="s">
        <v>2547</v>
      </c>
      <c r="F179" s="183" t="s">
        <v>2639</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c r="A180" s="38"/>
      <c r="B180" s="39"/>
      <c r="C180" s="38"/>
      <c r="D180" s="195" t="s">
        <v>1362</v>
      </c>
      <c r="E180" s="38"/>
      <c r="F180" s="239" t="s">
        <v>2461</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572</v>
      </c>
      <c r="D181" s="181" t="s">
        <v>258</v>
      </c>
      <c r="E181" s="182" t="s">
        <v>2549</v>
      </c>
      <c r="F181" s="183" t="s">
        <v>2735</v>
      </c>
      <c r="G181" s="184" t="s">
        <v>1374</v>
      </c>
      <c r="H181" s="185">
        <v>46</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c r="A182" s="38"/>
      <c r="B182" s="39"/>
      <c r="C182" s="38"/>
      <c r="D182" s="195" t="s">
        <v>1362</v>
      </c>
      <c r="E182" s="38"/>
      <c r="F182" s="239" t="s">
        <v>4535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591</v>
      </c>
      <c r="D183" s="181" t="s">
        <v>258</v>
      </c>
      <c r="E183" s="182" t="s">
        <v>2550</v>
      </c>
      <c r="F183" s="183" t="s">
        <v>4536</v>
      </c>
      <c r="G183" s="184" t="s">
        <v>1779</v>
      </c>
      <c r="H183" s="185">
        <v>4</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785</v>
      </c>
    </row>
    <row r="184" s="2" customFormat="1">
      <c r="A184" s="38"/>
      <c r="B184" s="39"/>
      <c r="C184" s="38"/>
      <c r="D184" s="195" t="s">
        <v>1362</v>
      </c>
      <c r="E184" s="38"/>
      <c r="F184" s="239" t="s">
        <v>2464</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597</v>
      </c>
      <c r="D185" s="181" t="s">
        <v>258</v>
      </c>
      <c r="E185" s="182" t="s">
        <v>2551</v>
      </c>
      <c r="F185" s="183" t="s">
        <v>2471</v>
      </c>
      <c r="G185" s="184" t="s">
        <v>1488</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793</v>
      </c>
    </row>
    <row r="186" s="2" customFormat="1">
      <c r="A186" s="38"/>
      <c r="B186" s="39"/>
      <c r="C186" s="38"/>
      <c r="D186" s="195" t="s">
        <v>1362</v>
      </c>
      <c r="E186" s="38"/>
      <c r="F186" s="239" t="s">
        <v>2461</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608</v>
      </c>
      <c r="D187" s="181" t="s">
        <v>258</v>
      </c>
      <c r="E187" s="182" t="s">
        <v>2552</v>
      </c>
      <c r="F187" s="183" t="s">
        <v>2473</v>
      </c>
      <c r="G187" s="184" t="s">
        <v>1779</v>
      </c>
      <c r="H187" s="185">
        <v>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801</v>
      </c>
    </row>
    <row r="188" s="2" customFormat="1">
      <c r="A188" s="38"/>
      <c r="B188" s="39"/>
      <c r="C188" s="38"/>
      <c r="D188" s="195" t="s">
        <v>1362</v>
      </c>
      <c r="E188" s="38"/>
      <c r="F188" s="239" t="s">
        <v>2757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641</v>
      </c>
      <c r="D189" s="181" t="s">
        <v>258</v>
      </c>
      <c r="E189" s="182" t="s">
        <v>2623</v>
      </c>
      <c r="F189" s="183" t="s">
        <v>2475</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809</v>
      </c>
    </row>
    <row r="190" s="2" customFormat="1">
      <c r="A190" s="38"/>
      <c r="B190" s="39"/>
      <c r="C190" s="38"/>
      <c r="D190" s="195" t="s">
        <v>1362</v>
      </c>
      <c r="E190" s="38"/>
      <c r="F190" s="239" t="s">
        <v>2461</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650</v>
      </c>
      <c r="D191" s="181" t="s">
        <v>258</v>
      </c>
      <c r="E191" s="182" t="s">
        <v>2626</v>
      </c>
      <c r="F191" s="183" t="s">
        <v>2477</v>
      </c>
      <c r="G191" s="184" t="s">
        <v>1488</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817</v>
      </c>
    </row>
    <row r="192" s="2" customFormat="1">
      <c r="A192" s="38"/>
      <c r="B192" s="39"/>
      <c r="C192" s="38"/>
      <c r="D192" s="195" t="s">
        <v>1362</v>
      </c>
      <c r="E192" s="38"/>
      <c r="F192" s="239" t="s">
        <v>2461</v>
      </c>
      <c r="G192" s="38"/>
      <c r="H192" s="38"/>
      <c r="I192" s="240"/>
      <c r="J192" s="38"/>
      <c r="K192" s="38"/>
      <c r="L192" s="39"/>
      <c r="M192" s="249"/>
      <c r="N192" s="250"/>
      <c r="O192" s="245"/>
      <c r="P192" s="245"/>
      <c r="Q192" s="245"/>
      <c r="R192" s="245"/>
      <c r="S192" s="245"/>
      <c r="T192" s="251"/>
      <c r="U192" s="38"/>
      <c r="V192" s="38"/>
      <c r="W192" s="38"/>
      <c r="X192" s="38"/>
      <c r="Y192" s="38"/>
      <c r="Z192" s="38"/>
      <c r="AA192" s="38"/>
      <c r="AB192" s="38"/>
      <c r="AC192" s="38"/>
      <c r="AD192" s="38"/>
      <c r="AE192" s="38"/>
      <c r="AT192" s="19" t="s">
        <v>1362</v>
      </c>
      <c r="AU192" s="19" t="s">
        <v>82</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4:K19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ROUND((SUM(BE125:BE156)),  2)</f>
        <v>0</v>
      </c>
      <c r="G37" s="38"/>
      <c r="H37" s="38"/>
      <c r="I37" s="137">
        <v>0.20999999999999999</v>
      </c>
      <c r="J37" s="136">
        <f>ROUND(((SUM(BE125:BE156))*I37),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ROUND((SUM(BF125:BF156)),  2)</f>
        <v>0</v>
      </c>
      <c r="G38" s="38"/>
      <c r="H38" s="38"/>
      <c r="I38" s="137">
        <v>0.14999999999999999</v>
      </c>
      <c r="J38" s="136">
        <f>ROUND(((SUM(BF125:BF156))*I38),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ROUND((SUM(BH125:BH156)),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(29)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4538</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(29)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2741</v>
      </c>
      <c r="G126" s="12"/>
      <c r="H126" s="12"/>
      <c r="I126" s="170"/>
      <c r="J126" s="171">
        <f>BK126</f>
        <v>0</v>
      </c>
      <c r="K126" s="12"/>
      <c r="L126" s="167"/>
      <c r="M126" s="172"/>
      <c r="N126" s="173"/>
      <c r="O126" s="173"/>
      <c r="P126" s="174">
        <f>SUM(P127:P156)</f>
        <v>0</v>
      </c>
      <c r="Q126" s="173"/>
      <c r="R126" s="174">
        <f>SUM(R127:R156)</f>
        <v>0</v>
      </c>
      <c r="S126" s="173"/>
      <c r="T126" s="175">
        <f>SUM(T127:T156)</f>
        <v>0</v>
      </c>
      <c r="U126" s="12"/>
      <c r="V126" s="12"/>
      <c r="W126" s="12"/>
      <c r="X126" s="12"/>
      <c r="Y126" s="12"/>
      <c r="Z126" s="12"/>
      <c r="AA126" s="12"/>
      <c r="AB126" s="12"/>
      <c r="AC126" s="12"/>
      <c r="AD126" s="12"/>
      <c r="AE126" s="12"/>
      <c r="AR126" s="168" t="s">
        <v>82</v>
      </c>
      <c r="AT126" s="176" t="s">
        <v>74</v>
      </c>
      <c r="AU126" s="176" t="s">
        <v>75</v>
      </c>
      <c r="AY126" s="168" t="s">
        <v>253</v>
      </c>
      <c r="BK126" s="177">
        <f>SUM(BK127:BK156)</f>
        <v>0</v>
      </c>
    </row>
    <row r="127" s="2" customFormat="1" ht="16.5" customHeight="1">
      <c r="A127" s="38"/>
      <c r="B127" s="180"/>
      <c r="C127" s="181" t="s">
        <v>82</v>
      </c>
      <c r="D127" s="181" t="s">
        <v>258</v>
      </c>
      <c r="E127" s="182" t="s">
        <v>2446</v>
      </c>
      <c r="F127" s="183" t="s">
        <v>2742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2461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4539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103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103</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4540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2457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2461</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2540</v>
      </c>
      <c r="G144" s="184" t="s">
        <v>1488</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2542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33" customHeight="1">
      <c r="A147" s="38"/>
      <c r="B147" s="180"/>
      <c r="C147" s="181" t="s">
        <v>342</v>
      </c>
      <c r="D147" s="181" t="s">
        <v>258</v>
      </c>
      <c r="E147" s="182" t="s">
        <v>2497</v>
      </c>
      <c r="F147" s="183" t="s">
        <v>2460</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8</v>
      </c>
      <c r="D149" s="181" t="s">
        <v>258</v>
      </c>
      <c r="E149" s="182" t="s">
        <v>2499</v>
      </c>
      <c r="F149" s="183" t="s">
        <v>2751</v>
      </c>
      <c r="G149" s="184" t="s">
        <v>1779</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2750</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2473</v>
      </c>
      <c r="G151" s="184" t="s">
        <v>1779</v>
      </c>
      <c r="H151" s="185">
        <v>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2750</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2475</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2461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2477</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9"/>
      <c r="N156" s="250"/>
      <c r="O156" s="245"/>
      <c r="P156" s="245"/>
      <c r="Q156" s="245"/>
      <c r="R156" s="245"/>
      <c r="S156" s="245"/>
      <c r="T156" s="251"/>
      <c r="U156" s="38"/>
      <c r="V156" s="38"/>
      <c r="W156" s="38"/>
      <c r="X156" s="38"/>
      <c r="Y156" s="38"/>
      <c r="Z156" s="38"/>
      <c r="AA156" s="38"/>
      <c r="AB156" s="38"/>
      <c r="AC156" s="38"/>
      <c r="AD156" s="38"/>
      <c r="AE156" s="38"/>
      <c r="AT156" s="19" t="s">
        <v>1362</v>
      </c>
      <c r="AU156" s="19" t="s">
        <v>82</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4:K15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(34)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(34)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4543</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4544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4544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4545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4546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4547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4548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4549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4544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2473</v>
      </c>
      <c r="G147" s="184" t="s">
        <v>1779</v>
      </c>
      <c r="H147" s="185">
        <v>3</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4543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2474</v>
      </c>
      <c r="F149" s="183" t="s">
        <v>2475</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4544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332</v>
      </c>
      <c r="D151" s="181" t="s">
        <v>258</v>
      </c>
      <c r="E151" s="182" t="s">
        <v>2476</v>
      </c>
      <c r="F151" s="183" t="s">
        <v>2771</v>
      </c>
      <c r="G151" s="184" t="s">
        <v>1488</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4544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4544</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ROUND((SUM(BE133:BE220)),  2)</f>
        <v>0</v>
      </c>
      <c r="G37" s="38"/>
      <c r="H37" s="38"/>
      <c r="I37" s="137">
        <v>0.20999999999999999</v>
      </c>
      <c r="J37" s="136">
        <f>ROUND(((SUM(BE133:BE220))*I37),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ROUND((SUM(BF133:BF220)),  2)</f>
        <v>0</v>
      </c>
      <c r="G38" s="38"/>
      <c r="H38" s="38"/>
      <c r="I38" s="137">
        <v>0.14999999999999999</v>
      </c>
      <c r="J38" s="136">
        <f>ROUND(((SUM(BF133:BF220))*I38),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ROUND((SUM(BG133:BG220)),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ROUND((SUM(BH133:BH220)),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ROUND((SUM(BI133:BI220)),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4550</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4551</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4552</v>
      </c>
      <c r="E103" s="151"/>
      <c r="F103" s="151"/>
      <c r="G103" s="151"/>
      <c r="H103" s="151"/>
      <c r="I103" s="151"/>
      <c r="J103" s="152">
        <f>J188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4553</v>
      </c>
      <c r="E104" s="151"/>
      <c r="F104" s="151"/>
      <c r="G104" s="151"/>
      <c r="H104" s="151"/>
      <c r="I104" s="151"/>
      <c r="J104" s="152">
        <f>J193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4554</v>
      </c>
      <c r="E105" s="151"/>
      <c r="F105" s="151"/>
      <c r="G105" s="151"/>
      <c r="H105" s="151"/>
      <c r="I105" s="151"/>
      <c r="J105" s="152">
        <f>J196</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4555</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4556</v>
      </c>
      <c r="E107" s="151"/>
      <c r="F107" s="151"/>
      <c r="G107" s="151"/>
      <c r="H107" s="151"/>
      <c r="I107" s="151"/>
      <c r="J107" s="152">
        <f>J201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4557</v>
      </c>
      <c r="E108" s="151"/>
      <c r="F108" s="151"/>
      <c r="G108" s="151"/>
      <c r="H108" s="151"/>
      <c r="I108" s="151"/>
      <c r="J108" s="152">
        <f>J215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4558</v>
      </c>
      <c r="E109" s="151"/>
      <c r="F109" s="151"/>
      <c r="G109" s="151"/>
      <c r="H109" s="151"/>
      <c r="I109" s="151"/>
      <c r="J109" s="152">
        <f>J217</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4005</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D.1.4f - Vzduchotechnika</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P134+P157+P188+P193+P196+P199+P201+P215+P217</f>
        <v>0</v>
      </c>
      <c r="Q133" s="90"/>
      <c r="R133" s="164">
        <f>R134+R157+R188+R193+R196+R199+R201+R215+R217</f>
        <v>0</v>
      </c>
      <c r="S133" s="90"/>
      <c r="T133" s="165">
        <f>T134+T157+T188+T193+T196+T199+T201+T215+T217</f>
        <v>0</v>
      </c>
      <c r="U133" s="38"/>
      <c r="V133" s="38"/>
      <c r="W133" s="38"/>
      <c r="X133" s="38"/>
      <c r="Y133" s="38"/>
      <c r="Z133" s="38"/>
      <c r="AA133" s="38"/>
      <c r="AB133" s="38"/>
      <c r="AC133" s="38"/>
      <c r="AD133" s="38"/>
      <c r="AE133" s="38"/>
      <c r="AT133" s="19" t="s">
        <v>74</v>
      </c>
      <c r="AU133" s="19" t="s">
        <v>220</v>
      </c>
      <c r="BK133" s="166">
        <f>BK134+BK157+BK188+BK193+BK196+BK199+BK201+BK215+BK217</f>
        <v>0</v>
      </c>
    </row>
    <row r="134" s="12" customFormat="1" ht="25.92" customHeight="1">
      <c r="A134" s="12"/>
      <c r="B134" s="167"/>
      <c r="C134" s="12"/>
      <c r="D134" s="168" t="s">
        <v>74</v>
      </c>
      <c r="E134" s="169" t="s">
        <v>2848</v>
      </c>
      <c r="F134" s="169" t="s">
        <v>2998</v>
      </c>
      <c r="G134" s="12"/>
      <c r="H134" s="12"/>
      <c r="I134" s="170"/>
      <c r="J134" s="171">
        <f>BK134</f>
        <v>0</v>
      </c>
      <c r="K134" s="12"/>
      <c r="L134" s="167"/>
      <c r="M134" s="172"/>
      <c r="N134" s="173"/>
      <c r="O134" s="173"/>
      <c r="P134" s="174">
        <f>SUM(P135:P156)</f>
        <v>0</v>
      </c>
      <c r="Q134" s="173"/>
      <c r="R134" s="174">
        <f>SUM(R135:R156)</f>
        <v>0</v>
      </c>
      <c r="S134" s="173"/>
      <c r="T134" s="175">
        <f>SUM(T135:T156)</f>
        <v>0</v>
      </c>
      <c r="U134" s="12"/>
      <c r="V134" s="12"/>
      <c r="W134" s="12"/>
      <c r="X134" s="12"/>
      <c r="Y134" s="12"/>
      <c r="Z134" s="12"/>
      <c r="AA134" s="12"/>
      <c r="AB134" s="12"/>
      <c r="AC134" s="12"/>
      <c r="AD134" s="12"/>
      <c r="AE134" s="12"/>
      <c r="AR134" s="168" t="s">
        <v>82</v>
      </c>
      <c r="AT134" s="176" t="s">
        <v>74</v>
      </c>
      <c r="AU134" s="176" t="s">
        <v>75</v>
      </c>
      <c r="AY134" s="168" t="s">
        <v>253</v>
      </c>
      <c r="BK134" s="177">
        <f>SUM(BK135:BK156)</f>
        <v>0</v>
      </c>
    </row>
    <row r="135" s="2" customFormat="1" ht="55.5" customHeight="1">
      <c r="A135" s="38"/>
      <c r="B135" s="180"/>
      <c r="C135" s="181" t="s">
        <v>82</v>
      </c>
      <c r="D135" s="181" t="s">
        <v>258</v>
      </c>
      <c r="E135" s="182" t="s">
        <v>4559</v>
      </c>
      <c r="F135" s="183" t="s">
        <v>3008</v>
      </c>
      <c r="G135" s="184" t="s">
        <v>1374</v>
      </c>
      <c r="H135" s="185">
        <v>3</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85</v>
      </c>
    </row>
    <row r="136" s="2" customFormat="1">
      <c r="A136" s="38"/>
      <c r="B136" s="39"/>
      <c r="C136" s="38"/>
      <c r="D136" s="195" t="s">
        <v>1362</v>
      </c>
      <c r="E136" s="38"/>
      <c r="F136" s="239" t="s">
        <v>4560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55.5" customHeight="1">
      <c r="A137" s="38"/>
      <c r="B137" s="180"/>
      <c r="C137" s="181" t="s">
        <v>85</v>
      </c>
      <c r="D137" s="181" t="s">
        <v>258</v>
      </c>
      <c r="E137" s="182" t="s">
        <v>4561</v>
      </c>
      <c r="F137" s="183" t="s">
        <v>3010</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109</v>
      </c>
    </row>
    <row r="138" s="2" customFormat="1">
      <c r="A138" s="38"/>
      <c r="B138" s="39"/>
      <c r="C138" s="38"/>
      <c r="D138" s="195" t="s">
        <v>1362</v>
      </c>
      <c r="E138" s="38"/>
      <c r="F138" s="239" t="s">
        <v>4560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93</v>
      </c>
      <c r="D139" s="181" t="s">
        <v>258</v>
      </c>
      <c r="E139" s="182" t="s">
        <v>4562</v>
      </c>
      <c r="F139" s="183" t="s">
        <v>3018</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254</v>
      </c>
    </row>
    <row r="140" s="2" customFormat="1">
      <c r="A140" s="38"/>
      <c r="B140" s="39"/>
      <c r="C140" s="38"/>
      <c r="D140" s="195" t="s">
        <v>1362</v>
      </c>
      <c r="E140" s="38"/>
      <c r="F140" s="239" t="s">
        <v>4560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109</v>
      </c>
      <c r="D141" s="181" t="s">
        <v>258</v>
      </c>
      <c r="E141" s="182" t="s">
        <v>4563</v>
      </c>
      <c r="F141" s="183" t="s">
        <v>3020</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305</v>
      </c>
    </row>
    <row r="142" s="2" customFormat="1">
      <c r="A142" s="38"/>
      <c r="B142" s="39"/>
      <c r="C142" s="38"/>
      <c r="D142" s="195" t="s">
        <v>1362</v>
      </c>
      <c r="E142" s="38"/>
      <c r="F142" s="239" t="s">
        <v>4560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4.15" customHeight="1">
      <c r="A143" s="38"/>
      <c r="B143" s="180"/>
      <c r="C143" s="181" t="s">
        <v>283</v>
      </c>
      <c r="D143" s="181" t="s">
        <v>258</v>
      </c>
      <c r="E143" s="182" t="s">
        <v>4564</v>
      </c>
      <c r="F143" s="183" t="s">
        <v>3054</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313</v>
      </c>
    </row>
    <row r="144" s="2" customFormat="1">
      <c r="A144" s="38"/>
      <c r="B144" s="39"/>
      <c r="C144" s="38"/>
      <c r="D144" s="195" t="s">
        <v>1362</v>
      </c>
      <c r="E144" s="38"/>
      <c r="F144" s="239" t="s">
        <v>4565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4566</v>
      </c>
      <c r="F145" s="183" t="s">
        <v>2963</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324</v>
      </c>
    </row>
    <row r="146" s="2" customFormat="1">
      <c r="A146" s="38"/>
      <c r="B146" s="39"/>
      <c r="C146" s="38"/>
      <c r="D146" s="195" t="s">
        <v>1362</v>
      </c>
      <c r="E146" s="38"/>
      <c r="F146" s="239" t="s">
        <v>4565</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297</v>
      </c>
      <c r="D147" s="181" t="s">
        <v>258</v>
      </c>
      <c r="E147" s="182" t="s">
        <v>4567</v>
      </c>
      <c r="F147" s="183" t="s">
        <v>2967</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c r="A148" s="38"/>
      <c r="B148" s="39"/>
      <c r="C148" s="38"/>
      <c r="D148" s="195" t="s">
        <v>1362</v>
      </c>
      <c r="E148" s="38"/>
      <c r="F148" s="239" t="s">
        <v>4565</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1.75" customHeight="1">
      <c r="A149" s="38"/>
      <c r="B149" s="180"/>
      <c r="C149" s="181" t="s">
        <v>305</v>
      </c>
      <c r="D149" s="181" t="s">
        <v>258</v>
      </c>
      <c r="E149" s="182" t="s">
        <v>4568</v>
      </c>
      <c r="F149" s="183" t="s">
        <v>2974</v>
      </c>
      <c r="G149" s="184" t="s">
        <v>2970</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335</v>
      </c>
    </row>
    <row r="150" s="2" customFormat="1">
      <c r="A150" s="38"/>
      <c r="B150" s="39"/>
      <c r="C150" s="38"/>
      <c r="D150" s="195" t="s">
        <v>1362</v>
      </c>
      <c r="E150" s="38"/>
      <c r="F150" s="239" t="s">
        <v>4565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1.75" customHeight="1">
      <c r="A151" s="38"/>
      <c r="B151" s="180"/>
      <c r="C151" s="181" t="s">
        <v>303</v>
      </c>
      <c r="D151" s="181" t="s">
        <v>258</v>
      </c>
      <c r="E151" s="182" t="s">
        <v>4569</v>
      </c>
      <c r="F151" s="183" t="s">
        <v>2976</v>
      </c>
      <c r="G151" s="184" t="s">
        <v>2970</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437</v>
      </c>
    </row>
    <row r="152" s="2" customFormat="1">
      <c r="A152" s="38"/>
      <c r="B152" s="39"/>
      <c r="C152" s="38"/>
      <c r="D152" s="195" t="s">
        <v>1362</v>
      </c>
      <c r="E152" s="38"/>
      <c r="F152" s="239" t="s">
        <v>4565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44.25" customHeight="1">
      <c r="A153" s="38"/>
      <c r="B153" s="180"/>
      <c r="C153" s="181" t="s">
        <v>313</v>
      </c>
      <c r="D153" s="181" t="s">
        <v>258</v>
      </c>
      <c r="E153" s="182" t="s">
        <v>4570</v>
      </c>
      <c r="F153" s="183" t="s">
        <v>3064</v>
      </c>
      <c r="G153" s="184" t="s">
        <v>279</v>
      </c>
      <c r="H153" s="185">
        <v>48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446</v>
      </c>
    </row>
    <row r="154" s="2" customFormat="1" ht="49.05" customHeight="1">
      <c r="A154" s="38"/>
      <c r="B154" s="180"/>
      <c r="C154" s="181" t="s">
        <v>320</v>
      </c>
      <c r="D154" s="181" t="s">
        <v>258</v>
      </c>
      <c r="E154" s="182" t="s">
        <v>4571</v>
      </c>
      <c r="F154" s="183" t="s">
        <v>3066</v>
      </c>
      <c r="G154" s="184" t="s">
        <v>279</v>
      </c>
      <c r="H154" s="185">
        <v>29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ht="44.25" customHeight="1">
      <c r="A155" s="38"/>
      <c r="B155" s="180"/>
      <c r="C155" s="181" t="s">
        <v>324</v>
      </c>
      <c r="D155" s="181" t="s">
        <v>258</v>
      </c>
      <c r="E155" s="182" t="s">
        <v>4572</v>
      </c>
      <c r="F155" s="183" t="s">
        <v>3068</v>
      </c>
      <c r="G155" s="184" t="s">
        <v>279</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ht="44.25" customHeight="1">
      <c r="A156" s="38"/>
      <c r="B156" s="180"/>
      <c r="C156" s="181" t="s">
        <v>332</v>
      </c>
      <c r="D156" s="181" t="s">
        <v>258</v>
      </c>
      <c r="E156" s="182" t="s">
        <v>4573</v>
      </c>
      <c r="F156" s="183" t="s">
        <v>3070</v>
      </c>
      <c r="G156" s="184" t="s">
        <v>279</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12" customFormat="1" ht="25.92" customHeight="1">
      <c r="A157" s="12"/>
      <c r="B157" s="167"/>
      <c r="C157" s="12"/>
      <c r="D157" s="168" t="s">
        <v>74</v>
      </c>
      <c r="E157" s="169" t="s">
        <v>2997</v>
      </c>
      <c r="F157" s="169" t="s">
        <v>3073</v>
      </c>
      <c r="G157" s="12"/>
      <c r="H157" s="12"/>
      <c r="I157" s="170"/>
      <c r="J157" s="171">
        <f>BK157</f>
        <v>0</v>
      </c>
      <c r="K157" s="12"/>
      <c r="L157" s="167"/>
      <c r="M157" s="172"/>
      <c r="N157" s="173"/>
      <c r="O157" s="173"/>
      <c r="P157" s="174">
        <f>SUM(P158:P187)</f>
        <v>0</v>
      </c>
      <c r="Q157" s="173"/>
      <c r="R157" s="174">
        <f>SUM(R158:R187)</f>
        <v>0</v>
      </c>
      <c r="S157" s="173"/>
      <c r="T157" s="175">
        <f>SUM(T158:T187)</f>
        <v>0</v>
      </c>
      <c r="U157" s="12"/>
      <c r="V157" s="12"/>
      <c r="W157" s="12"/>
      <c r="X157" s="12"/>
      <c r="Y157" s="12"/>
      <c r="Z157" s="12"/>
      <c r="AA157" s="12"/>
      <c r="AB157" s="12"/>
      <c r="AC157" s="12"/>
      <c r="AD157" s="12"/>
      <c r="AE157" s="12"/>
      <c r="AR157" s="168" t="s">
        <v>82</v>
      </c>
      <c r="AT157" s="176" t="s">
        <v>74</v>
      </c>
      <c r="AU157" s="176" t="s">
        <v>75</v>
      </c>
      <c r="AY157" s="168" t="s">
        <v>253</v>
      </c>
      <c r="BK157" s="177">
        <f>SUM(BK158:BK187)</f>
        <v>0</v>
      </c>
    </row>
    <row r="158" s="2" customFormat="1" ht="62.7" customHeight="1">
      <c r="A158" s="38"/>
      <c r="B158" s="180"/>
      <c r="C158" s="181" t="s">
        <v>342</v>
      </c>
      <c r="D158" s="181" t="s">
        <v>258</v>
      </c>
      <c r="E158" s="182" t="s">
        <v>4574</v>
      </c>
      <c r="F158" s="183" t="s">
        <v>4575</v>
      </c>
      <c r="G158" s="184" t="s">
        <v>1374</v>
      </c>
      <c r="H158" s="185">
        <v>2</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4560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8</v>
      </c>
      <c r="D160" s="181" t="s">
        <v>258</v>
      </c>
      <c r="E160" s="182" t="s">
        <v>4576</v>
      </c>
      <c r="F160" s="183" t="s">
        <v>3084</v>
      </c>
      <c r="G160" s="184" t="s">
        <v>1374</v>
      </c>
      <c r="H160" s="185">
        <v>2</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4577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335</v>
      </c>
      <c r="D162" s="181" t="s">
        <v>258</v>
      </c>
      <c r="E162" s="182" t="s">
        <v>4578</v>
      </c>
      <c r="F162" s="183" t="s">
        <v>3089</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4579</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357</v>
      </c>
      <c r="D164" s="181" t="s">
        <v>258</v>
      </c>
      <c r="E164" s="182" t="s">
        <v>4580</v>
      </c>
      <c r="F164" s="183" t="s">
        <v>3091</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4581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437</v>
      </c>
      <c r="D166" s="181" t="s">
        <v>258</v>
      </c>
      <c r="E166" s="182" t="s">
        <v>4582</v>
      </c>
      <c r="F166" s="183" t="s">
        <v>3099</v>
      </c>
      <c r="G166" s="184" t="s">
        <v>1374</v>
      </c>
      <c r="H166" s="185">
        <v>1</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4583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442</v>
      </c>
      <c r="D168" s="181" t="s">
        <v>258</v>
      </c>
      <c r="E168" s="182" t="s">
        <v>4584</v>
      </c>
      <c r="F168" s="183" t="s">
        <v>3101</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4583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4585</v>
      </c>
      <c r="F170" s="183" t="s">
        <v>3054</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4565</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4586</v>
      </c>
      <c r="F172" s="183" t="s">
        <v>2959</v>
      </c>
      <c r="G172" s="184" t="s">
        <v>1374</v>
      </c>
      <c r="H172" s="185">
        <v>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4565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458</v>
      </c>
      <c r="D174" s="181" t="s">
        <v>258</v>
      </c>
      <c r="E174" s="182" t="s">
        <v>4587</v>
      </c>
      <c r="F174" s="183" t="s">
        <v>2963</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4565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4588</v>
      </c>
      <c r="F176" s="183" t="s">
        <v>2965</v>
      </c>
      <c r="G176" s="184" t="s">
        <v>1374</v>
      </c>
      <c r="H176" s="185">
        <v>2</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4565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472</v>
      </c>
      <c r="D178" s="181" t="s">
        <v>258</v>
      </c>
      <c r="E178" s="182" t="s">
        <v>4589</v>
      </c>
      <c r="F178" s="183" t="s">
        <v>3116</v>
      </c>
      <c r="G178" s="184" t="s">
        <v>2970</v>
      </c>
      <c r="H178" s="185">
        <v>6</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4565</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1.75" customHeight="1">
      <c r="A180" s="38"/>
      <c r="B180" s="180"/>
      <c r="C180" s="181" t="s">
        <v>480</v>
      </c>
      <c r="D180" s="181" t="s">
        <v>258</v>
      </c>
      <c r="E180" s="182" t="s">
        <v>4590</v>
      </c>
      <c r="F180" s="183" t="s">
        <v>2974</v>
      </c>
      <c r="G180" s="184" t="s">
        <v>2970</v>
      </c>
      <c r="H180" s="185">
        <v>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4565</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486</v>
      </c>
      <c r="D182" s="181" t="s">
        <v>258</v>
      </c>
      <c r="E182" s="182" t="s">
        <v>4591</v>
      </c>
      <c r="F182" s="183" t="s">
        <v>2976</v>
      </c>
      <c r="G182" s="184" t="s">
        <v>2970</v>
      </c>
      <c r="H182" s="185">
        <v>6</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4565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44.25" customHeight="1">
      <c r="A184" s="38"/>
      <c r="B184" s="180"/>
      <c r="C184" s="181" t="s">
        <v>492</v>
      </c>
      <c r="D184" s="181" t="s">
        <v>258</v>
      </c>
      <c r="E184" s="182" t="s">
        <v>4592</v>
      </c>
      <c r="F184" s="183" t="s">
        <v>2980</v>
      </c>
      <c r="G184" s="184" t="s">
        <v>279</v>
      </c>
      <c r="H184" s="185">
        <v>20</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ht="49.05" customHeight="1">
      <c r="A185" s="38"/>
      <c r="B185" s="180"/>
      <c r="C185" s="181" t="s">
        <v>504</v>
      </c>
      <c r="D185" s="181" t="s">
        <v>258</v>
      </c>
      <c r="E185" s="182" t="s">
        <v>4593</v>
      </c>
      <c r="F185" s="183" t="s">
        <v>2982</v>
      </c>
      <c r="G185" s="184" t="s">
        <v>279</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714</v>
      </c>
    </row>
    <row r="186" s="2" customFormat="1" ht="44.25" customHeight="1">
      <c r="A186" s="38"/>
      <c r="B186" s="180"/>
      <c r="C186" s="181" t="s">
        <v>510</v>
      </c>
      <c r="D186" s="181" t="s">
        <v>258</v>
      </c>
      <c r="E186" s="182" t="s">
        <v>4594</v>
      </c>
      <c r="F186" s="183" t="s">
        <v>2984</v>
      </c>
      <c r="G186" s="184" t="s">
        <v>279</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722</v>
      </c>
    </row>
    <row r="187" s="2" customFormat="1" ht="44.25" customHeight="1">
      <c r="A187" s="38"/>
      <c r="B187" s="180"/>
      <c r="C187" s="181" t="s">
        <v>515</v>
      </c>
      <c r="D187" s="181" t="s">
        <v>258</v>
      </c>
      <c r="E187" s="182" t="s">
        <v>4595</v>
      </c>
      <c r="F187" s="183" t="s">
        <v>2986</v>
      </c>
      <c r="G187" s="184" t="s">
        <v>279</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12" customFormat="1" ht="25.92" customHeight="1">
      <c r="A188" s="12"/>
      <c r="B188" s="167"/>
      <c r="C188" s="12"/>
      <c r="D188" s="168" t="s">
        <v>74</v>
      </c>
      <c r="E188" s="169" t="s">
        <v>3072</v>
      </c>
      <c r="F188" s="169" t="s">
        <v>4596</v>
      </c>
      <c r="G188" s="12"/>
      <c r="H188" s="12"/>
      <c r="I188" s="170"/>
      <c r="J188" s="171">
        <f>BK188</f>
        <v>0</v>
      </c>
      <c r="K188" s="12"/>
      <c r="L188" s="167"/>
      <c r="M188" s="172"/>
      <c r="N188" s="173"/>
      <c r="O188" s="173"/>
      <c r="P188" s="174">
        <f>SUM(P189:P192)</f>
        <v>0</v>
      </c>
      <c r="Q188" s="173"/>
      <c r="R188" s="174">
        <f>SUM(R189:R192)</f>
        <v>0</v>
      </c>
      <c r="S188" s="173"/>
      <c r="T188" s="175">
        <f>SUM(T189:T192)</f>
        <v>0</v>
      </c>
      <c r="U188" s="12"/>
      <c r="V188" s="12"/>
      <c r="W188" s="12"/>
      <c r="X188" s="12"/>
      <c r="Y188" s="12"/>
      <c r="Z188" s="12"/>
      <c r="AA188" s="12"/>
      <c r="AB188" s="12"/>
      <c r="AC188" s="12"/>
      <c r="AD188" s="12"/>
      <c r="AE188" s="12"/>
      <c r="AR188" s="168" t="s">
        <v>82</v>
      </c>
      <c r="AT188" s="176" t="s">
        <v>74</v>
      </c>
      <c r="AU188" s="176" t="s">
        <v>75</v>
      </c>
      <c r="AY188" s="168" t="s">
        <v>253</v>
      </c>
      <c r="BK188" s="177">
        <f>SUM(BK189:BK192)</f>
        <v>0</v>
      </c>
    </row>
    <row r="189" s="2" customFormat="1" ht="49.05" customHeight="1">
      <c r="A189" s="38"/>
      <c r="B189" s="180"/>
      <c r="C189" s="181" t="s">
        <v>519</v>
      </c>
      <c r="D189" s="181" t="s">
        <v>258</v>
      </c>
      <c r="E189" s="182" t="s">
        <v>4597</v>
      </c>
      <c r="F189" s="183" t="s">
        <v>4598</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4599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4600</v>
      </c>
      <c r="F191" s="183" t="s">
        <v>4598</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4599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12" customFormat="1" ht="25.92" customHeight="1">
      <c r="A193" s="12"/>
      <c r="B193" s="167"/>
      <c r="C193" s="12"/>
      <c r="D193" s="168" t="s">
        <v>74</v>
      </c>
      <c r="E193" s="169" t="s">
        <v>3124</v>
      </c>
      <c r="F193" s="169" t="s">
        <v>3150</v>
      </c>
      <c r="G193" s="12"/>
      <c r="H193" s="12"/>
      <c r="I193" s="170"/>
      <c r="J193" s="171">
        <f>BK193</f>
        <v>0</v>
      </c>
      <c r="K193" s="12"/>
      <c r="L193" s="167"/>
      <c r="M193" s="172"/>
      <c r="N193" s="173"/>
      <c r="O193" s="173"/>
      <c r="P193" s="174">
        <f>SUM(P194:P195)</f>
        <v>0</v>
      </c>
      <c r="Q193" s="173"/>
      <c r="R193" s="174">
        <f>SUM(R194:R195)</f>
        <v>0</v>
      </c>
      <c r="S193" s="173"/>
      <c r="T193" s="175">
        <f>SUM(T194:T195)</f>
        <v>0</v>
      </c>
      <c r="U193" s="12"/>
      <c r="V193" s="12"/>
      <c r="W193" s="12"/>
      <c r="X193" s="12"/>
      <c r="Y193" s="12"/>
      <c r="Z193" s="12"/>
      <c r="AA193" s="12"/>
      <c r="AB193" s="12"/>
      <c r="AC193" s="12"/>
      <c r="AD193" s="12"/>
      <c r="AE193" s="12"/>
      <c r="AR193" s="168" t="s">
        <v>82</v>
      </c>
      <c r="AT193" s="176" t="s">
        <v>74</v>
      </c>
      <c r="AU193" s="176" t="s">
        <v>75</v>
      </c>
      <c r="AY193" s="168" t="s">
        <v>253</v>
      </c>
      <c r="BK193" s="177">
        <f>SUM(BK194:BK195)</f>
        <v>0</v>
      </c>
    </row>
    <row r="194" s="2" customFormat="1" ht="21.75" customHeight="1">
      <c r="A194" s="38"/>
      <c r="B194" s="180"/>
      <c r="C194" s="181" t="s">
        <v>541</v>
      </c>
      <c r="D194" s="181" t="s">
        <v>258</v>
      </c>
      <c r="E194" s="182" t="s">
        <v>3151</v>
      </c>
      <c r="F194" s="183" t="s">
        <v>3155</v>
      </c>
      <c r="G194" s="184" t="s">
        <v>279</v>
      </c>
      <c r="H194" s="185">
        <v>6</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753</v>
      </c>
    </row>
    <row r="195" s="2" customFormat="1">
      <c r="A195" s="38"/>
      <c r="B195" s="39"/>
      <c r="C195" s="38"/>
      <c r="D195" s="195" t="s">
        <v>1362</v>
      </c>
      <c r="E195" s="38"/>
      <c r="F195" s="239" t="s">
        <v>3156</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12" customFormat="1" ht="25.92" customHeight="1">
      <c r="A196" s="12"/>
      <c r="B196" s="167"/>
      <c r="C196" s="12"/>
      <c r="D196" s="168" t="s">
        <v>74</v>
      </c>
      <c r="E196" s="169" t="s">
        <v>4601</v>
      </c>
      <c r="F196" s="169" t="s">
        <v>4602</v>
      </c>
      <c r="G196" s="12"/>
      <c r="H196" s="12"/>
      <c r="I196" s="170"/>
      <c r="J196" s="171">
        <f>BK196</f>
        <v>0</v>
      </c>
      <c r="K196" s="12"/>
      <c r="L196" s="167"/>
      <c r="M196" s="172"/>
      <c r="N196" s="173"/>
      <c r="O196" s="173"/>
      <c r="P196" s="174">
        <f>SUM(P197:P198)</f>
        <v>0</v>
      </c>
      <c r="Q196" s="173"/>
      <c r="R196" s="174">
        <f>SUM(R197:R198)</f>
        <v>0</v>
      </c>
      <c r="S196" s="173"/>
      <c r="T196" s="175">
        <f>SUM(T197:T198)</f>
        <v>0</v>
      </c>
      <c r="U196" s="12"/>
      <c r="V196" s="12"/>
      <c r="W196" s="12"/>
      <c r="X196" s="12"/>
      <c r="Y196" s="12"/>
      <c r="Z196" s="12"/>
      <c r="AA196" s="12"/>
      <c r="AB196" s="12"/>
      <c r="AC196" s="12"/>
      <c r="AD196" s="12"/>
      <c r="AE196" s="12"/>
      <c r="AR196" s="168" t="s">
        <v>82</v>
      </c>
      <c r="AT196" s="176" t="s">
        <v>74</v>
      </c>
      <c r="AU196" s="176" t="s">
        <v>75</v>
      </c>
      <c r="AY196" s="168" t="s">
        <v>253</v>
      </c>
      <c r="BK196" s="177">
        <f>SUM(BK197:BK198)</f>
        <v>0</v>
      </c>
    </row>
    <row r="197" s="2" customFormat="1" ht="49.05" customHeight="1">
      <c r="A197" s="38"/>
      <c r="B197" s="180"/>
      <c r="C197" s="181" t="s">
        <v>548</v>
      </c>
      <c r="D197" s="181" t="s">
        <v>258</v>
      </c>
      <c r="E197" s="182" t="s">
        <v>3168</v>
      </c>
      <c r="F197" s="183" t="s">
        <v>3169</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761</v>
      </c>
    </row>
    <row r="198" s="2" customFormat="1">
      <c r="A198" s="38"/>
      <c r="B198" s="39"/>
      <c r="C198" s="38"/>
      <c r="D198" s="195" t="s">
        <v>1362</v>
      </c>
      <c r="E198" s="38"/>
      <c r="F198" s="239" t="s">
        <v>3170</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12" customFormat="1" ht="25.92" customHeight="1">
      <c r="A199" s="12"/>
      <c r="B199" s="167"/>
      <c r="C199" s="12"/>
      <c r="D199" s="168" t="s">
        <v>74</v>
      </c>
      <c r="E199" s="169" t="s">
        <v>3166</v>
      </c>
      <c r="F199" s="169" t="s">
        <v>3176</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564</v>
      </c>
      <c r="D200" s="181" t="s">
        <v>258</v>
      </c>
      <c r="E200" s="182" t="s">
        <v>3173</v>
      </c>
      <c r="F200" s="183" t="s">
        <v>3178</v>
      </c>
      <c r="G200" s="184" t="s">
        <v>1374</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12" customFormat="1" ht="25.92" customHeight="1">
      <c r="A201" s="12"/>
      <c r="B201" s="167"/>
      <c r="C201" s="12"/>
      <c r="D201" s="168" t="s">
        <v>74</v>
      </c>
      <c r="E201" s="169" t="s">
        <v>3171</v>
      </c>
      <c r="F201" s="169" t="s">
        <v>3187</v>
      </c>
      <c r="G201" s="12"/>
      <c r="H201" s="12"/>
      <c r="I201" s="170"/>
      <c r="J201" s="171">
        <f>BK201</f>
        <v>0</v>
      </c>
      <c r="K201" s="12"/>
      <c r="L201" s="167"/>
      <c r="M201" s="172"/>
      <c r="N201" s="173"/>
      <c r="O201" s="173"/>
      <c r="P201" s="174">
        <f>SUM(P202:P214)</f>
        <v>0</v>
      </c>
      <c r="Q201" s="173"/>
      <c r="R201" s="174">
        <f>SUM(R202:R214)</f>
        <v>0</v>
      </c>
      <c r="S201" s="173"/>
      <c r="T201" s="175">
        <f>SUM(T202:T214)</f>
        <v>0</v>
      </c>
      <c r="U201" s="12"/>
      <c r="V201" s="12"/>
      <c r="W201" s="12"/>
      <c r="X201" s="12"/>
      <c r="Y201" s="12"/>
      <c r="Z201" s="12"/>
      <c r="AA201" s="12"/>
      <c r="AB201" s="12"/>
      <c r="AC201" s="12"/>
      <c r="AD201" s="12"/>
      <c r="AE201" s="12"/>
      <c r="AR201" s="168" t="s">
        <v>82</v>
      </c>
      <c r="AT201" s="176" t="s">
        <v>74</v>
      </c>
      <c r="AU201" s="176" t="s">
        <v>75</v>
      </c>
      <c r="AY201" s="168" t="s">
        <v>253</v>
      </c>
      <c r="BK201" s="177">
        <f>SUM(BK202:BK214)</f>
        <v>0</v>
      </c>
    </row>
    <row r="202" s="2" customFormat="1" ht="24.15" customHeight="1">
      <c r="A202" s="38"/>
      <c r="B202" s="180"/>
      <c r="C202" s="181" t="s">
        <v>572</v>
      </c>
      <c r="D202" s="181" t="s">
        <v>258</v>
      </c>
      <c r="E202" s="182" t="s">
        <v>3177</v>
      </c>
      <c r="F202" s="183" t="s">
        <v>3189</v>
      </c>
      <c r="G202" s="184" t="s">
        <v>1779</v>
      </c>
      <c r="H202" s="185">
        <v>5</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ht="16.5" customHeight="1">
      <c r="A203" s="38"/>
      <c r="B203" s="180"/>
      <c r="C203" s="181" t="s">
        <v>591</v>
      </c>
      <c r="D203" s="181" t="s">
        <v>258</v>
      </c>
      <c r="E203" s="182" t="s">
        <v>3180</v>
      </c>
      <c r="F203" s="183" t="s">
        <v>3191</v>
      </c>
      <c r="G203" s="184" t="s">
        <v>1779</v>
      </c>
      <c r="H203" s="185">
        <v>3</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785</v>
      </c>
    </row>
    <row r="204" s="2" customFormat="1" ht="16.5" customHeight="1">
      <c r="A204" s="38"/>
      <c r="B204" s="180"/>
      <c r="C204" s="181" t="s">
        <v>597</v>
      </c>
      <c r="D204" s="181" t="s">
        <v>258</v>
      </c>
      <c r="E204" s="182" t="s">
        <v>3183</v>
      </c>
      <c r="F204" s="183" t="s">
        <v>3193</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793</v>
      </c>
    </row>
    <row r="205" s="2" customFormat="1" ht="16.5" customHeight="1">
      <c r="A205" s="38"/>
      <c r="B205" s="180"/>
      <c r="C205" s="181" t="s">
        <v>608</v>
      </c>
      <c r="D205" s="181" t="s">
        <v>258</v>
      </c>
      <c r="E205" s="182" t="s">
        <v>3185</v>
      </c>
      <c r="F205" s="183" t="s">
        <v>3195</v>
      </c>
      <c r="G205" s="184" t="s">
        <v>1779</v>
      </c>
      <c r="H205" s="185">
        <v>2</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ht="49.05" customHeight="1">
      <c r="A206" s="38"/>
      <c r="B206" s="180"/>
      <c r="C206" s="181" t="s">
        <v>641</v>
      </c>
      <c r="D206" s="181" t="s">
        <v>258</v>
      </c>
      <c r="E206" s="182" t="s">
        <v>4603</v>
      </c>
      <c r="F206" s="183" t="s">
        <v>3199</v>
      </c>
      <c r="G206" s="184" t="s">
        <v>1779</v>
      </c>
      <c r="H206" s="185">
        <v>15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809</v>
      </c>
    </row>
    <row r="207" s="2" customFormat="1">
      <c r="A207" s="38"/>
      <c r="B207" s="39"/>
      <c r="C207" s="38"/>
      <c r="D207" s="195" t="s">
        <v>1362</v>
      </c>
      <c r="E207" s="38"/>
      <c r="F207" s="239" t="s">
        <v>3200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650</v>
      </c>
      <c r="D208" s="181" t="s">
        <v>258</v>
      </c>
      <c r="E208" s="182" t="s">
        <v>3188</v>
      </c>
      <c r="F208" s="183" t="s">
        <v>3202</v>
      </c>
      <c r="G208" s="184" t="s">
        <v>1779</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817</v>
      </c>
    </row>
    <row r="209" s="2" customFormat="1" ht="37.8" customHeight="1">
      <c r="A209" s="38"/>
      <c r="B209" s="180"/>
      <c r="C209" s="181" t="s">
        <v>655</v>
      </c>
      <c r="D209" s="181" t="s">
        <v>258</v>
      </c>
      <c r="E209" s="182" t="s">
        <v>3190</v>
      </c>
      <c r="F209" s="183" t="s">
        <v>4604</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825</v>
      </c>
    </row>
    <row r="210" s="2" customFormat="1" ht="33" customHeight="1">
      <c r="A210" s="38"/>
      <c r="B210" s="180"/>
      <c r="C210" s="181" t="s">
        <v>659</v>
      </c>
      <c r="D210" s="181" t="s">
        <v>258</v>
      </c>
      <c r="E210" s="182" t="s">
        <v>3192</v>
      </c>
      <c r="F210" s="183" t="s">
        <v>4605</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833</v>
      </c>
    </row>
    <row r="211" s="2" customFormat="1" ht="37.8" customHeight="1">
      <c r="A211" s="38"/>
      <c r="B211" s="180"/>
      <c r="C211" s="181" t="s">
        <v>665</v>
      </c>
      <c r="D211" s="181" t="s">
        <v>258</v>
      </c>
      <c r="E211" s="182" t="s">
        <v>3194</v>
      </c>
      <c r="F211" s="183" t="s">
        <v>4606</v>
      </c>
      <c r="G211" s="184" t="s">
        <v>1374</v>
      </c>
      <c r="H211" s="185">
        <v>1</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843</v>
      </c>
    </row>
    <row r="212" s="2" customFormat="1">
      <c r="A212" s="38"/>
      <c r="B212" s="39"/>
      <c r="C212" s="38"/>
      <c r="D212" s="195" t="s">
        <v>1362</v>
      </c>
      <c r="E212" s="38"/>
      <c r="F212" s="239" t="s">
        <v>4607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670</v>
      </c>
      <c r="D213" s="181" t="s">
        <v>258</v>
      </c>
      <c r="E213" s="182" t="s">
        <v>3196</v>
      </c>
      <c r="F213" s="183" t="s">
        <v>3211</v>
      </c>
      <c r="G213" s="184" t="s">
        <v>1779</v>
      </c>
      <c r="H213" s="185">
        <v>22.5</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851</v>
      </c>
    </row>
    <row r="214" s="2" customFormat="1" ht="44.25" customHeight="1">
      <c r="A214" s="38"/>
      <c r="B214" s="180"/>
      <c r="C214" s="181" t="s">
        <v>674</v>
      </c>
      <c r="D214" s="181" t="s">
        <v>258</v>
      </c>
      <c r="E214" s="182" t="s">
        <v>3198</v>
      </c>
      <c r="F214" s="183" t="s">
        <v>3213</v>
      </c>
      <c r="G214" s="184" t="s">
        <v>1779</v>
      </c>
      <c r="H214" s="185">
        <v>7.5</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859</v>
      </c>
    </row>
    <row r="215" s="12" customFormat="1" ht="25.92" customHeight="1">
      <c r="A215" s="12"/>
      <c r="B215" s="167"/>
      <c r="C215" s="12"/>
      <c r="D215" s="168" t="s">
        <v>74</v>
      </c>
      <c r="E215" s="169" t="s">
        <v>3175</v>
      </c>
      <c r="F215" s="169" t="s">
        <v>3214</v>
      </c>
      <c r="G215" s="12"/>
      <c r="H215" s="12"/>
      <c r="I215" s="170"/>
      <c r="J215" s="171">
        <f>BK215</f>
        <v>0</v>
      </c>
      <c r="K215" s="12"/>
      <c r="L215" s="167"/>
      <c r="M215" s="172"/>
      <c r="N215" s="173"/>
      <c r="O215" s="173"/>
      <c r="P215" s="174">
        <f>P216</f>
        <v>0</v>
      </c>
      <c r="Q215" s="173"/>
      <c r="R215" s="174">
        <f>R216</f>
        <v>0</v>
      </c>
      <c r="S215" s="173"/>
      <c r="T215" s="175">
        <f>T216</f>
        <v>0</v>
      </c>
      <c r="U215" s="12"/>
      <c r="V215" s="12"/>
      <c r="W215" s="12"/>
      <c r="X215" s="12"/>
      <c r="Y215" s="12"/>
      <c r="Z215" s="12"/>
      <c r="AA215" s="12"/>
      <c r="AB215" s="12"/>
      <c r="AC215" s="12"/>
      <c r="AD215" s="12"/>
      <c r="AE215" s="12"/>
      <c r="AR215" s="168" t="s">
        <v>82</v>
      </c>
      <c r="AT215" s="176" t="s">
        <v>74</v>
      </c>
      <c r="AU215" s="176" t="s">
        <v>75</v>
      </c>
      <c r="AY215" s="168" t="s">
        <v>253</v>
      </c>
      <c r="BK215" s="177">
        <f>BK216</f>
        <v>0</v>
      </c>
    </row>
    <row r="216" s="2" customFormat="1" ht="21.75" customHeight="1">
      <c r="A216" s="38"/>
      <c r="B216" s="180"/>
      <c r="C216" s="181" t="s">
        <v>678</v>
      </c>
      <c r="D216" s="181" t="s">
        <v>258</v>
      </c>
      <c r="E216" s="182" t="s">
        <v>3201</v>
      </c>
      <c r="F216" s="183" t="s">
        <v>3216</v>
      </c>
      <c r="G216" s="184" t="s">
        <v>279</v>
      </c>
      <c r="H216" s="185">
        <v>73</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867</v>
      </c>
    </row>
    <row r="217" s="12" customFormat="1" ht="25.92" customHeight="1">
      <c r="A217" s="12"/>
      <c r="B217" s="167"/>
      <c r="C217" s="12"/>
      <c r="D217" s="168" t="s">
        <v>74</v>
      </c>
      <c r="E217" s="169" t="s">
        <v>313</v>
      </c>
      <c r="F217" s="169" t="s">
        <v>3219</v>
      </c>
      <c r="G217" s="12"/>
      <c r="H217" s="12"/>
      <c r="I217" s="170"/>
      <c r="J217" s="171">
        <f>BK217</f>
        <v>0</v>
      </c>
      <c r="K217" s="12"/>
      <c r="L217" s="167"/>
      <c r="M217" s="172"/>
      <c r="N217" s="173"/>
      <c r="O217" s="173"/>
      <c r="P217" s="174">
        <f>SUM(P218:P220)</f>
        <v>0</v>
      </c>
      <c r="Q217" s="173"/>
      <c r="R217" s="174">
        <f>SUM(R218:R220)</f>
        <v>0</v>
      </c>
      <c r="S217" s="173"/>
      <c r="T217" s="175">
        <f>SUM(T218:T220)</f>
        <v>0</v>
      </c>
      <c r="U217" s="12"/>
      <c r="V217" s="12"/>
      <c r="W217" s="12"/>
      <c r="X217" s="12"/>
      <c r="Y217" s="12"/>
      <c r="Z217" s="12"/>
      <c r="AA217" s="12"/>
      <c r="AB217" s="12"/>
      <c r="AC217" s="12"/>
      <c r="AD217" s="12"/>
      <c r="AE217" s="12"/>
      <c r="AR217" s="168" t="s">
        <v>82</v>
      </c>
      <c r="AT217" s="176" t="s">
        <v>74</v>
      </c>
      <c r="AU217" s="176" t="s">
        <v>75</v>
      </c>
      <c r="AY217" s="168" t="s">
        <v>253</v>
      </c>
      <c r="BK217" s="177">
        <f>SUM(BK218:BK220)</f>
        <v>0</v>
      </c>
    </row>
    <row r="218" s="2" customFormat="1" ht="16.5" customHeight="1">
      <c r="A218" s="38"/>
      <c r="B218" s="180"/>
      <c r="C218" s="181" t="s">
        <v>682</v>
      </c>
      <c r="D218" s="181" t="s">
        <v>258</v>
      </c>
      <c r="E218" s="182" t="s">
        <v>3203</v>
      </c>
      <c r="F218" s="183" t="s">
        <v>3221</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876</v>
      </c>
    </row>
    <row r="219" s="2" customFormat="1" ht="16.5" customHeight="1">
      <c r="A219" s="38"/>
      <c r="B219" s="180"/>
      <c r="C219" s="181" t="s">
        <v>686</v>
      </c>
      <c r="D219" s="181" t="s">
        <v>258</v>
      </c>
      <c r="E219" s="182" t="s">
        <v>3205</v>
      </c>
      <c r="F219" s="183" t="s">
        <v>1775</v>
      </c>
      <c r="G219" s="184" t="s">
        <v>1374</v>
      </c>
      <c r="H219" s="185">
        <v>1</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884</v>
      </c>
    </row>
    <row r="220" s="2" customFormat="1" ht="16.5" customHeight="1">
      <c r="A220" s="38"/>
      <c r="B220" s="180"/>
      <c r="C220" s="181" t="s">
        <v>690</v>
      </c>
      <c r="D220" s="181" t="s">
        <v>258</v>
      </c>
      <c r="E220" s="182" t="s">
        <v>3207</v>
      </c>
      <c r="F220" s="183" t="s">
        <v>3224</v>
      </c>
      <c r="G220" s="184" t="s">
        <v>1374</v>
      </c>
      <c r="H220" s="185">
        <v>1</v>
      </c>
      <c r="I220" s="186"/>
      <c r="J220" s="187">
        <f>ROUND(I220*H220,2)</f>
        <v>0</v>
      </c>
      <c r="K220" s="183" t="s">
        <v>1361</v>
      </c>
      <c r="L220" s="39"/>
      <c r="M220" s="243" t="s">
        <v>1</v>
      </c>
      <c r="N220" s="244" t="s">
        <v>40</v>
      </c>
      <c r="O220" s="245"/>
      <c r="P220" s="246">
        <f>O220*H220</f>
        <v>0</v>
      </c>
      <c r="Q220" s="246">
        <v>0</v>
      </c>
      <c r="R220" s="246">
        <f>Q220*H220</f>
        <v>0</v>
      </c>
      <c r="S220" s="246">
        <v>0</v>
      </c>
      <c r="T220" s="247">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892</v>
      </c>
    </row>
    <row r="221" s="2" customFormat="1" ht="6.96" customHeight="1">
      <c r="A221" s="38"/>
      <c r="B221" s="60"/>
      <c r="C221" s="61"/>
      <c r="D221" s="61"/>
      <c r="E221" s="61"/>
      <c r="F221" s="61"/>
      <c r="G221" s="61"/>
      <c r="H221" s="61"/>
      <c r="I221" s="61"/>
      <c r="J221" s="61"/>
      <c r="K221" s="61"/>
      <c r="L221" s="39"/>
      <c r="M221" s="38"/>
      <c r="O221" s="38"/>
      <c r="P221" s="38"/>
      <c r="Q221" s="38"/>
      <c r="R221" s="38"/>
      <c r="S221" s="38"/>
      <c r="T221" s="38"/>
      <c r="U221" s="38"/>
      <c r="V221" s="38"/>
      <c r="W221" s="38"/>
      <c r="X221" s="38"/>
      <c r="Y221" s="38"/>
      <c r="Z221" s="38"/>
      <c r="AA221" s="38"/>
      <c r="AB221" s="38"/>
      <c r="AC221" s="38"/>
      <c r="AD221" s="38"/>
      <c r="AE221" s="38"/>
    </row>
  </sheetData>
  <autoFilter ref="C132:K220"/>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ROUND((SUM(BE129:BE224)),  2)</f>
        <v>0</v>
      </c>
      <c r="G37" s="38"/>
      <c r="H37" s="38"/>
      <c r="I37" s="137">
        <v>0.20999999999999999</v>
      </c>
      <c r="J37" s="136">
        <f>ROUND(((SUM(BE129:BE224))*I37),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ROUND((SUM(BF129:BF224)),  2)</f>
        <v>0</v>
      </c>
      <c r="G38" s="38"/>
      <c r="H38" s="38"/>
      <c r="I38" s="137">
        <v>0.14999999999999999</v>
      </c>
      <c r="J38" s="136">
        <f>ROUND(((SUM(BF129:BF224))*I38),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ROUND((SUM(BG129:BG224)),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ROUND((SUM(BH129:BH224)),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ROUND((SUM(BI129:BI224)),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4608</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4609</v>
      </c>
      <c r="E102" s="151"/>
      <c r="F102" s="151"/>
      <c r="G102" s="151"/>
      <c r="H102" s="151"/>
      <c r="I102" s="151"/>
      <c r="J102" s="152">
        <f>J133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4610</v>
      </c>
      <c r="E103" s="151"/>
      <c r="F103" s="151"/>
      <c r="G103" s="151"/>
      <c r="H103" s="151"/>
      <c r="I103" s="151"/>
      <c r="J103" s="152">
        <f>J138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4611</v>
      </c>
      <c r="E104" s="151"/>
      <c r="F104" s="151"/>
      <c r="G104" s="151"/>
      <c r="H104" s="151"/>
      <c r="I104" s="151"/>
      <c r="J104" s="152">
        <f>J155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4612</v>
      </c>
      <c r="E105" s="151"/>
      <c r="F105" s="151"/>
      <c r="G105" s="151"/>
      <c r="H105" s="151"/>
      <c r="I105" s="151"/>
      <c r="J105" s="152">
        <f>J172</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4005</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P130+P133+P138+P155+P172</f>
        <v>0</v>
      </c>
      <c r="Q129" s="90"/>
      <c r="R129" s="164">
        <f>R130+R133+R138+R155+R172</f>
        <v>0</v>
      </c>
      <c r="S129" s="90"/>
      <c r="T129" s="165">
        <f>T130+T133+T138+T155+T172</f>
        <v>0</v>
      </c>
      <c r="U129" s="38"/>
      <c r="V129" s="38"/>
      <c r="W129" s="38"/>
      <c r="X129" s="38"/>
      <c r="Y129" s="38"/>
      <c r="Z129" s="38"/>
      <c r="AA129" s="38"/>
      <c r="AB129" s="38"/>
      <c r="AC129" s="38"/>
      <c r="AD129" s="38"/>
      <c r="AE129" s="38"/>
      <c r="AT129" s="19" t="s">
        <v>74</v>
      </c>
      <c r="AU129" s="19" t="s">
        <v>220</v>
      </c>
      <c r="BK129" s="166">
        <f>BK130+BK133+BK138+BK155+BK172</f>
        <v>0</v>
      </c>
    </row>
    <row r="130" s="12" customFormat="1" ht="25.92" customHeight="1">
      <c r="A130" s="12"/>
      <c r="B130" s="167"/>
      <c r="C130" s="12"/>
      <c r="D130" s="168" t="s">
        <v>74</v>
      </c>
      <c r="E130" s="169" t="s">
        <v>4613</v>
      </c>
      <c r="F130" s="169" t="s">
        <v>3233</v>
      </c>
      <c r="G130" s="12"/>
      <c r="H130" s="12"/>
      <c r="I130" s="170"/>
      <c r="J130" s="171">
        <f>BK130</f>
        <v>0</v>
      </c>
      <c r="K130" s="12"/>
      <c r="L130" s="167"/>
      <c r="M130" s="172"/>
      <c r="N130" s="173"/>
      <c r="O130" s="173"/>
      <c r="P130" s="174">
        <f>SUM(P131:P132)</f>
        <v>0</v>
      </c>
      <c r="Q130" s="173"/>
      <c r="R130" s="174">
        <f>SUM(R131:R132)</f>
        <v>0</v>
      </c>
      <c r="S130" s="173"/>
      <c r="T130" s="175">
        <f>SUM(T131:T132)</f>
        <v>0</v>
      </c>
      <c r="U130" s="12"/>
      <c r="V130" s="12"/>
      <c r="W130" s="12"/>
      <c r="X130" s="12"/>
      <c r="Y130" s="12"/>
      <c r="Z130" s="12"/>
      <c r="AA130" s="12"/>
      <c r="AB130" s="12"/>
      <c r="AC130" s="12"/>
      <c r="AD130" s="12"/>
      <c r="AE130" s="12"/>
      <c r="AR130" s="168" t="s">
        <v>82</v>
      </c>
      <c r="AT130" s="176" t="s">
        <v>74</v>
      </c>
      <c r="AU130" s="176" t="s">
        <v>75</v>
      </c>
      <c r="AY130" s="168" t="s">
        <v>253</v>
      </c>
      <c r="BK130" s="177">
        <f>SUM(BK131:BK132)</f>
        <v>0</v>
      </c>
    </row>
    <row r="131" s="2" customFormat="1" ht="55.5" customHeight="1">
      <c r="A131" s="38"/>
      <c r="B131" s="180"/>
      <c r="C131" s="181" t="s">
        <v>82</v>
      </c>
      <c r="D131" s="181" t="s">
        <v>258</v>
      </c>
      <c r="E131" s="182" t="s">
        <v>3234</v>
      </c>
      <c r="F131" s="183" t="s">
        <v>3252</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12" customFormat="1" ht="25.92" customHeight="1">
      <c r="A133" s="12"/>
      <c r="B133" s="167"/>
      <c r="C133" s="12"/>
      <c r="D133" s="168" t="s">
        <v>74</v>
      </c>
      <c r="E133" s="169" t="s">
        <v>4614</v>
      </c>
      <c r="F133" s="169" t="s">
        <v>3265</v>
      </c>
      <c r="G133" s="12"/>
      <c r="H133" s="12"/>
      <c r="I133" s="170"/>
      <c r="J133" s="171">
        <f>BK133</f>
        <v>0</v>
      </c>
      <c r="K133" s="12"/>
      <c r="L133" s="167"/>
      <c r="M133" s="172"/>
      <c r="N133" s="173"/>
      <c r="O133" s="173"/>
      <c r="P133" s="174">
        <f>SUM(P134:P137)</f>
        <v>0</v>
      </c>
      <c r="Q133" s="173"/>
      <c r="R133" s="174">
        <f>SUM(R134:R137)</f>
        <v>0</v>
      </c>
      <c r="S133" s="173"/>
      <c r="T133" s="175">
        <f>SUM(T134:T137)</f>
        <v>0</v>
      </c>
      <c r="U133" s="12"/>
      <c r="V133" s="12"/>
      <c r="W133" s="12"/>
      <c r="X133" s="12"/>
      <c r="Y133" s="12"/>
      <c r="Z133" s="12"/>
      <c r="AA133" s="12"/>
      <c r="AB133" s="12"/>
      <c r="AC133" s="12"/>
      <c r="AD133" s="12"/>
      <c r="AE133" s="12"/>
      <c r="AR133" s="168" t="s">
        <v>82</v>
      </c>
      <c r="AT133" s="176" t="s">
        <v>74</v>
      </c>
      <c r="AU133" s="176" t="s">
        <v>75</v>
      </c>
      <c r="AY133" s="168" t="s">
        <v>253</v>
      </c>
      <c r="BK133" s="177">
        <f>SUM(BK134:BK137)</f>
        <v>0</v>
      </c>
    </row>
    <row r="134" s="2" customFormat="1" ht="24.15" customHeight="1">
      <c r="A134" s="38"/>
      <c r="B134" s="180"/>
      <c r="C134" s="181" t="s">
        <v>85</v>
      </c>
      <c r="D134" s="181" t="s">
        <v>258</v>
      </c>
      <c r="E134" s="182" t="s">
        <v>3277</v>
      </c>
      <c r="F134" s="183" t="s">
        <v>3278</v>
      </c>
      <c r="G134" s="184" t="s">
        <v>1374</v>
      </c>
      <c r="H134" s="185">
        <v>9</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3268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7.8" customHeight="1">
      <c r="A136" s="38"/>
      <c r="B136" s="180"/>
      <c r="C136" s="181" t="s">
        <v>93</v>
      </c>
      <c r="D136" s="181" t="s">
        <v>258</v>
      </c>
      <c r="E136" s="182" t="s">
        <v>3281</v>
      </c>
      <c r="F136" s="183" t="s">
        <v>3286</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3268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4615</v>
      </c>
      <c r="F138" s="169" t="s">
        <v>3318</v>
      </c>
      <c r="G138" s="12"/>
      <c r="H138" s="12"/>
      <c r="I138" s="170"/>
      <c r="J138" s="171">
        <f>BK138</f>
        <v>0</v>
      </c>
      <c r="K138" s="12"/>
      <c r="L138" s="167"/>
      <c r="M138" s="172"/>
      <c r="N138" s="173"/>
      <c r="O138" s="173"/>
      <c r="P138" s="174">
        <f>SUM(P139:P154)</f>
        <v>0</v>
      </c>
      <c r="Q138" s="173"/>
      <c r="R138" s="174">
        <f>SUM(R139:R154)</f>
        <v>0</v>
      </c>
      <c r="S138" s="173"/>
      <c r="T138" s="175">
        <f>SUM(T139:T154)</f>
        <v>0</v>
      </c>
      <c r="U138" s="12"/>
      <c r="V138" s="12"/>
      <c r="W138" s="12"/>
      <c r="X138" s="12"/>
      <c r="Y138" s="12"/>
      <c r="Z138" s="12"/>
      <c r="AA138" s="12"/>
      <c r="AB138" s="12"/>
      <c r="AC138" s="12"/>
      <c r="AD138" s="12"/>
      <c r="AE138" s="12"/>
      <c r="AR138" s="168" t="s">
        <v>82</v>
      </c>
      <c r="AT138" s="176" t="s">
        <v>74</v>
      </c>
      <c r="AU138" s="176" t="s">
        <v>75</v>
      </c>
      <c r="AY138" s="168" t="s">
        <v>253</v>
      </c>
      <c r="BK138" s="177">
        <f>SUM(BK139:BK154)</f>
        <v>0</v>
      </c>
    </row>
    <row r="139" s="2" customFormat="1" ht="21.75" customHeight="1">
      <c r="A139" s="38"/>
      <c r="B139" s="180"/>
      <c r="C139" s="181" t="s">
        <v>109</v>
      </c>
      <c r="D139" s="181" t="s">
        <v>258</v>
      </c>
      <c r="E139" s="182" t="s">
        <v>3319</v>
      </c>
      <c r="F139" s="183" t="s">
        <v>3324</v>
      </c>
      <c r="G139" s="184" t="s">
        <v>316</v>
      </c>
      <c r="H139" s="185">
        <v>765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3268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283</v>
      </c>
      <c r="D141" s="181" t="s">
        <v>258</v>
      </c>
      <c r="E141" s="182" t="s">
        <v>3321</v>
      </c>
      <c r="F141" s="183" t="s">
        <v>3328</v>
      </c>
      <c r="G141" s="184" t="s">
        <v>316</v>
      </c>
      <c r="H141" s="185">
        <v>150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3268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254</v>
      </c>
      <c r="D143" s="181" t="s">
        <v>258</v>
      </c>
      <c r="E143" s="182" t="s">
        <v>3323</v>
      </c>
      <c r="F143" s="183" t="s">
        <v>4616</v>
      </c>
      <c r="G143" s="184" t="s">
        <v>316</v>
      </c>
      <c r="H143" s="185">
        <v>180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3268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297</v>
      </c>
      <c r="D145" s="181" t="s">
        <v>258</v>
      </c>
      <c r="E145" s="182" t="s">
        <v>3325</v>
      </c>
      <c r="F145" s="183" t="s">
        <v>4617</v>
      </c>
      <c r="G145" s="184" t="s">
        <v>316</v>
      </c>
      <c r="H145" s="185">
        <v>180</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3268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305</v>
      </c>
      <c r="D147" s="181" t="s">
        <v>258</v>
      </c>
      <c r="E147" s="182" t="s">
        <v>3327</v>
      </c>
      <c r="F147" s="183" t="s">
        <v>3352</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3316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303</v>
      </c>
      <c r="D149" s="181" t="s">
        <v>258</v>
      </c>
      <c r="E149" s="182" t="s">
        <v>3329</v>
      </c>
      <c r="F149" s="183" t="s">
        <v>3354</v>
      </c>
      <c r="G149" s="184" t="s">
        <v>1374</v>
      </c>
      <c r="H149" s="185">
        <v>9</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3316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313</v>
      </c>
      <c r="D151" s="181" t="s">
        <v>258</v>
      </c>
      <c r="E151" s="182" t="s">
        <v>3331</v>
      </c>
      <c r="F151" s="183" t="s">
        <v>3356</v>
      </c>
      <c r="G151" s="184" t="s">
        <v>1374</v>
      </c>
      <c r="H151" s="185">
        <v>53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3316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320</v>
      </c>
      <c r="D153" s="181" t="s">
        <v>258</v>
      </c>
      <c r="E153" s="182" t="s">
        <v>3333</v>
      </c>
      <c r="F153" s="183" t="s">
        <v>3362</v>
      </c>
      <c r="G153" s="184" t="s">
        <v>1374</v>
      </c>
      <c r="H153" s="185">
        <v>108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3268</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12" customFormat="1" ht="25.92" customHeight="1">
      <c r="A155" s="12"/>
      <c r="B155" s="167"/>
      <c r="C155" s="12"/>
      <c r="D155" s="168" t="s">
        <v>74</v>
      </c>
      <c r="E155" s="169" t="s">
        <v>4618</v>
      </c>
      <c r="F155" s="169" t="s">
        <v>3364</v>
      </c>
      <c r="G155" s="12"/>
      <c r="H155" s="12"/>
      <c r="I155" s="170"/>
      <c r="J155" s="171">
        <f>BK155</f>
        <v>0</v>
      </c>
      <c r="K155" s="12"/>
      <c r="L155" s="167"/>
      <c r="M155" s="172"/>
      <c r="N155" s="173"/>
      <c r="O155" s="173"/>
      <c r="P155" s="174">
        <f>SUM(P156:P171)</f>
        <v>0</v>
      </c>
      <c r="Q155" s="173"/>
      <c r="R155" s="174">
        <f>SUM(R156:R171)</f>
        <v>0</v>
      </c>
      <c r="S155" s="173"/>
      <c r="T155" s="175">
        <f>SUM(T156:T171)</f>
        <v>0</v>
      </c>
      <c r="U155" s="12"/>
      <c r="V155" s="12"/>
      <c r="W155" s="12"/>
      <c r="X155" s="12"/>
      <c r="Y155" s="12"/>
      <c r="Z155" s="12"/>
      <c r="AA155" s="12"/>
      <c r="AB155" s="12"/>
      <c r="AC155" s="12"/>
      <c r="AD155" s="12"/>
      <c r="AE155" s="12"/>
      <c r="AR155" s="168" t="s">
        <v>82</v>
      </c>
      <c r="AT155" s="176" t="s">
        <v>74</v>
      </c>
      <c r="AU155" s="176" t="s">
        <v>75</v>
      </c>
      <c r="AY155" s="168" t="s">
        <v>253</v>
      </c>
      <c r="BK155" s="177">
        <f>SUM(BK156:BK171)</f>
        <v>0</v>
      </c>
    </row>
    <row r="156" s="2" customFormat="1" ht="16.5" customHeight="1">
      <c r="A156" s="38"/>
      <c r="B156" s="180"/>
      <c r="C156" s="181" t="s">
        <v>324</v>
      </c>
      <c r="D156" s="181" t="s">
        <v>258</v>
      </c>
      <c r="E156" s="182" t="s">
        <v>3365</v>
      </c>
      <c r="F156" s="183" t="s">
        <v>3352</v>
      </c>
      <c r="G156" s="184" t="s">
        <v>1374</v>
      </c>
      <c r="H156" s="185">
        <v>9</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3316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332</v>
      </c>
      <c r="D158" s="181" t="s">
        <v>258</v>
      </c>
      <c r="E158" s="182" t="s">
        <v>3366</v>
      </c>
      <c r="F158" s="183" t="s">
        <v>3354</v>
      </c>
      <c r="G158" s="184" t="s">
        <v>1374</v>
      </c>
      <c r="H158" s="185">
        <v>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3316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342</v>
      </c>
      <c r="D160" s="181" t="s">
        <v>258</v>
      </c>
      <c r="E160" s="182" t="s">
        <v>3368</v>
      </c>
      <c r="F160" s="183" t="s">
        <v>3374</v>
      </c>
      <c r="G160" s="184" t="s">
        <v>1374</v>
      </c>
      <c r="H160" s="185">
        <v>54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3316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8</v>
      </c>
      <c r="D162" s="181" t="s">
        <v>258</v>
      </c>
      <c r="E162" s="182" t="s">
        <v>3370</v>
      </c>
      <c r="F162" s="183" t="s">
        <v>3380</v>
      </c>
      <c r="G162" s="184" t="s">
        <v>1374</v>
      </c>
      <c r="H162" s="185">
        <v>27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335</v>
      </c>
      <c r="D164" s="181" t="s">
        <v>258</v>
      </c>
      <c r="E164" s="182" t="s">
        <v>3371</v>
      </c>
      <c r="F164" s="183" t="s">
        <v>3382</v>
      </c>
      <c r="G164" s="184" t="s">
        <v>316</v>
      </c>
      <c r="H164" s="185">
        <v>915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3372</v>
      </c>
      <c r="F166" s="183" t="s">
        <v>3384</v>
      </c>
      <c r="G166" s="184" t="s">
        <v>316</v>
      </c>
      <c r="H166" s="185">
        <v>360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3373</v>
      </c>
      <c r="F168" s="183" t="s">
        <v>3386</v>
      </c>
      <c r="G168" s="184" t="s">
        <v>1374</v>
      </c>
      <c r="H168" s="185">
        <v>108</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3375</v>
      </c>
      <c r="F170" s="183" t="s">
        <v>3388</v>
      </c>
      <c r="G170" s="184" t="s">
        <v>1374</v>
      </c>
      <c r="H170" s="185">
        <v>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3316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12" customFormat="1" ht="25.92" customHeight="1">
      <c r="A172" s="12"/>
      <c r="B172" s="167"/>
      <c r="C172" s="12"/>
      <c r="D172" s="168" t="s">
        <v>74</v>
      </c>
      <c r="E172" s="169" t="s">
        <v>4619</v>
      </c>
      <c r="F172" s="169" t="s">
        <v>3392</v>
      </c>
      <c r="G172" s="12"/>
      <c r="H172" s="12"/>
      <c r="I172" s="170"/>
      <c r="J172" s="171">
        <f>BK172</f>
        <v>0</v>
      </c>
      <c r="K172" s="12"/>
      <c r="L172" s="167"/>
      <c r="M172" s="172"/>
      <c r="N172" s="173"/>
      <c r="O172" s="173"/>
      <c r="P172" s="174">
        <f>SUM(P173:P224)</f>
        <v>0</v>
      </c>
      <c r="Q172" s="173"/>
      <c r="R172" s="174">
        <f>SUM(R173:R224)</f>
        <v>0</v>
      </c>
      <c r="S172" s="173"/>
      <c r="T172" s="175">
        <f>SUM(T173:T224)</f>
        <v>0</v>
      </c>
      <c r="U172" s="12"/>
      <c r="V172" s="12"/>
      <c r="W172" s="12"/>
      <c r="X172" s="12"/>
      <c r="Y172" s="12"/>
      <c r="Z172" s="12"/>
      <c r="AA172" s="12"/>
      <c r="AB172" s="12"/>
      <c r="AC172" s="12"/>
      <c r="AD172" s="12"/>
      <c r="AE172" s="12"/>
      <c r="AR172" s="168" t="s">
        <v>82</v>
      </c>
      <c r="AT172" s="176" t="s">
        <v>74</v>
      </c>
      <c r="AU172" s="176" t="s">
        <v>75</v>
      </c>
      <c r="AY172" s="168" t="s">
        <v>253</v>
      </c>
      <c r="BK172" s="177">
        <f>SUM(BK173:BK224)</f>
        <v>0</v>
      </c>
    </row>
    <row r="173" s="2" customFormat="1" ht="21.75" customHeight="1">
      <c r="A173" s="38"/>
      <c r="B173" s="180"/>
      <c r="C173" s="181" t="s">
        <v>446</v>
      </c>
      <c r="D173" s="181" t="s">
        <v>258</v>
      </c>
      <c r="E173" s="182" t="s">
        <v>3393</v>
      </c>
      <c r="F173" s="183" t="s">
        <v>3400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641</v>
      </c>
    </row>
    <row r="174" s="2" customFormat="1">
      <c r="A174" s="38"/>
      <c r="B174" s="39"/>
      <c r="C174" s="38"/>
      <c r="D174" s="195" t="s">
        <v>1362</v>
      </c>
      <c r="E174" s="38"/>
      <c r="F174" s="239" t="s">
        <v>3395</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7</v>
      </c>
      <c r="D175" s="181" t="s">
        <v>258</v>
      </c>
      <c r="E175" s="182" t="s">
        <v>3396</v>
      </c>
      <c r="F175" s="183" t="s">
        <v>3402</v>
      </c>
      <c r="G175" s="184" t="s">
        <v>3398</v>
      </c>
      <c r="H175" s="185">
        <v>27</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655</v>
      </c>
    </row>
    <row r="176" s="2" customFormat="1">
      <c r="A176" s="38"/>
      <c r="B176" s="39"/>
      <c r="C176" s="38"/>
      <c r="D176" s="195" t="s">
        <v>1362</v>
      </c>
      <c r="E176" s="38"/>
      <c r="F176" s="239" t="s">
        <v>3395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3399</v>
      </c>
      <c r="F177" s="183" t="s">
        <v>3404</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3395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1.75" customHeight="1">
      <c r="A179" s="38"/>
      <c r="B179" s="180"/>
      <c r="C179" s="181" t="s">
        <v>464</v>
      </c>
      <c r="D179" s="181" t="s">
        <v>258</v>
      </c>
      <c r="E179" s="182" t="s">
        <v>3401</v>
      </c>
      <c r="F179" s="183" t="s">
        <v>3406</v>
      </c>
      <c r="G179" s="184" t="s">
        <v>3398</v>
      </c>
      <c r="H179" s="185">
        <v>35</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3395</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3403</v>
      </c>
      <c r="F181" s="183" t="s">
        <v>3408</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3395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480</v>
      </c>
      <c r="D183" s="181" t="s">
        <v>258</v>
      </c>
      <c r="E183" s="182" t="s">
        <v>3405</v>
      </c>
      <c r="F183" s="183" t="s">
        <v>3410</v>
      </c>
      <c r="G183" s="184" t="s">
        <v>3398</v>
      </c>
      <c r="H183" s="185">
        <v>45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3395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486</v>
      </c>
      <c r="D185" s="181" t="s">
        <v>258</v>
      </c>
      <c r="E185" s="182" t="s">
        <v>3407</v>
      </c>
      <c r="F185" s="183" t="s">
        <v>3426</v>
      </c>
      <c r="G185" s="184" t="s">
        <v>3398</v>
      </c>
      <c r="H185" s="185">
        <v>50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3395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492</v>
      </c>
      <c r="D187" s="181" t="s">
        <v>258</v>
      </c>
      <c r="E187" s="182" t="s">
        <v>3409</v>
      </c>
      <c r="F187" s="183" t="s">
        <v>3428</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3395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504</v>
      </c>
      <c r="D189" s="181" t="s">
        <v>258</v>
      </c>
      <c r="E189" s="182" t="s">
        <v>3411</v>
      </c>
      <c r="F189" s="183" t="s">
        <v>3430</v>
      </c>
      <c r="G189" s="184" t="s">
        <v>3398</v>
      </c>
      <c r="H189" s="185">
        <v>5</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3395</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3413</v>
      </c>
      <c r="F191" s="183" t="s">
        <v>3436</v>
      </c>
      <c r="G191" s="184" t="s">
        <v>3398</v>
      </c>
      <c r="H191" s="185">
        <v>108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3395</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3415</v>
      </c>
      <c r="F193" s="183" t="s">
        <v>3438</v>
      </c>
      <c r="G193" s="184" t="s">
        <v>3398</v>
      </c>
      <c r="H193" s="185">
        <v>55</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3395</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3417</v>
      </c>
      <c r="F195" s="183" t="s">
        <v>3444</v>
      </c>
      <c r="G195" s="184" t="s">
        <v>1374</v>
      </c>
      <c r="H195" s="185">
        <v>9</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3395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37.8" customHeight="1">
      <c r="A197" s="38"/>
      <c r="B197" s="180"/>
      <c r="C197" s="181" t="s">
        <v>349</v>
      </c>
      <c r="D197" s="181" t="s">
        <v>258</v>
      </c>
      <c r="E197" s="182" t="s">
        <v>3419</v>
      </c>
      <c r="F197" s="183" t="s">
        <v>3446</v>
      </c>
      <c r="G197" s="184" t="s">
        <v>3398</v>
      </c>
      <c r="H197" s="185">
        <v>108</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745</v>
      </c>
    </row>
    <row r="198" s="2" customFormat="1">
      <c r="A198" s="38"/>
      <c r="B198" s="39"/>
      <c r="C198" s="38"/>
      <c r="D198" s="195" t="s">
        <v>1362</v>
      </c>
      <c r="E198" s="38"/>
      <c r="F198" s="239" t="s">
        <v>3395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1.75" customHeight="1">
      <c r="A199" s="38"/>
      <c r="B199" s="180"/>
      <c r="C199" s="181" t="s">
        <v>541</v>
      </c>
      <c r="D199" s="181" t="s">
        <v>258</v>
      </c>
      <c r="E199" s="182" t="s">
        <v>3421</v>
      </c>
      <c r="F199" s="183" t="s">
        <v>3448</v>
      </c>
      <c r="G199" s="184" t="s">
        <v>3398</v>
      </c>
      <c r="H199" s="185">
        <v>55</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753</v>
      </c>
    </row>
    <row r="200" s="2" customFormat="1">
      <c r="A200" s="38"/>
      <c r="B200" s="39"/>
      <c r="C200" s="38"/>
      <c r="D200" s="195" t="s">
        <v>1362</v>
      </c>
      <c r="E200" s="38"/>
      <c r="F200" s="239" t="s">
        <v>3395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24.15" customHeight="1">
      <c r="A201" s="38"/>
      <c r="B201" s="180"/>
      <c r="C201" s="181" t="s">
        <v>548</v>
      </c>
      <c r="D201" s="181" t="s">
        <v>258</v>
      </c>
      <c r="E201" s="182" t="s">
        <v>3423</v>
      </c>
      <c r="F201" s="183" t="s">
        <v>3452</v>
      </c>
      <c r="G201" s="184" t="s">
        <v>3398</v>
      </c>
      <c r="H201" s="185">
        <v>163</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761</v>
      </c>
    </row>
    <row r="202" s="2" customFormat="1">
      <c r="A202" s="38"/>
      <c r="B202" s="39"/>
      <c r="C202" s="38"/>
      <c r="D202" s="195" t="s">
        <v>1362</v>
      </c>
      <c r="E202" s="38"/>
      <c r="F202" s="239" t="s">
        <v>3395</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37.8" customHeight="1">
      <c r="A203" s="38"/>
      <c r="B203" s="180"/>
      <c r="C203" s="181" t="s">
        <v>564</v>
      </c>
      <c r="D203" s="181" t="s">
        <v>258</v>
      </c>
      <c r="E203" s="182" t="s">
        <v>3425</v>
      </c>
      <c r="F203" s="183" t="s">
        <v>3454</v>
      </c>
      <c r="G203" s="184" t="s">
        <v>1374</v>
      </c>
      <c r="H203" s="185">
        <v>5</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769</v>
      </c>
    </row>
    <row r="204" s="2" customFormat="1">
      <c r="A204" s="38"/>
      <c r="B204" s="39"/>
      <c r="C204" s="38"/>
      <c r="D204" s="195" t="s">
        <v>1362</v>
      </c>
      <c r="E204" s="38"/>
      <c r="F204" s="239" t="s">
        <v>3395</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181" t="s">
        <v>572</v>
      </c>
      <c r="D205" s="181" t="s">
        <v>258</v>
      </c>
      <c r="E205" s="182" t="s">
        <v>3427</v>
      </c>
      <c r="F205" s="183" t="s">
        <v>3456</v>
      </c>
      <c r="G205" s="184" t="s">
        <v>1374</v>
      </c>
      <c r="H205" s="185">
        <v>3</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777</v>
      </c>
    </row>
    <row r="206" s="2" customFormat="1">
      <c r="A206" s="38"/>
      <c r="B206" s="39"/>
      <c r="C206" s="38"/>
      <c r="D206" s="195" t="s">
        <v>1362</v>
      </c>
      <c r="E206" s="38"/>
      <c r="F206" s="239" t="s">
        <v>3395</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16.5" customHeight="1">
      <c r="A207" s="38"/>
      <c r="B207" s="180"/>
      <c r="C207" s="181" t="s">
        <v>591</v>
      </c>
      <c r="D207" s="181" t="s">
        <v>258</v>
      </c>
      <c r="E207" s="182" t="s">
        <v>3429</v>
      </c>
      <c r="F207" s="183" t="s">
        <v>3460</v>
      </c>
      <c r="G207" s="184" t="s">
        <v>3398</v>
      </c>
      <c r="H207" s="185">
        <v>90</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785</v>
      </c>
    </row>
    <row r="208" s="2" customFormat="1">
      <c r="A208" s="38"/>
      <c r="B208" s="39"/>
      <c r="C208" s="38"/>
      <c r="D208" s="195" t="s">
        <v>1362</v>
      </c>
      <c r="E208" s="38"/>
      <c r="F208" s="239" t="s">
        <v>3461</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16.5" customHeight="1">
      <c r="A209" s="38"/>
      <c r="B209" s="180"/>
      <c r="C209" s="181" t="s">
        <v>597</v>
      </c>
      <c r="D209" s="181" t="s">
        <v>258</v>
      </c>
      <c r="E209" s="182" t="s">
        <v>3431</v>
      </c>
      <c r="F209" s="183" t="s">
        <v>3463</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793</v>
      </c>
    </row>
    <row r="210" s="2" customFormat="1">
      <c r="A210" s="38"/>
      <c r="B210" s="39"/>
      <c r="C210" s="38"/>
      <c r="D210" s="195" t="s">
        <v>1362</v>
      </c>
      <c r="E210" s="38"/>
      <c r="F210" s="239" t="s">
        <v>3461</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24.15" customHeight="1">
      <c r="A211" s="38"/>
      <c r="B211" s="180"/>
      <c r="C211" s="181" t="s">
        <v>608</v>
      </c>
      <c r="D211" s="181" t="s">
        <v>258</v>
      </c>
      <c r="E211" s="182" t="s">
        <v>3433</v>
      </c>
      <c r="F211" s="183" t="s">
        <v>3465</v>
      </c>
      <c r="G211" s="184" t="s">
        <v>3398</v>
      </c>
      <c r="H211" s="185">
        <v>90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801</v>
      </c>
    </row>
    <row r="212" s="2" customFormat="1">
      <c r="A212" s="38"/>
      <c r="B212" s="39"/>
      <c r="C212" s="38"/>
      <c r="D212" s="195" t="s">
        <v>1362</v>
      </c>
      <c r="E212" s="38"/>
      <c r="F212" s="239" t="s">
        <v>3461</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641</v>
      </c>
      <c r="D213" s="181" t="s">
        <v>258</v>
      </c>
      <c r="E213" s="182" t="s">
        <v>3435</v>
      </c>
      <c r="F213" s="183" t="s">
        <v>3467</v>
      </c>
      <c r="G213" s="184" t="s">
        <v>1374</v>
      </c>
      <c r="H213" s="185">
        <v>1</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809</v>
      </c>
    </row>
    <row r="214" s="2" customFormat="1">
      <c r="A214" s="38"/>
      <c r="B214" s="39"/>
      <c r="C214" s="38"/>
      <c r="D214" s="195" t="s">
        <v>1362</v>
      </c>
      <c r="E214" s="38"/>
      <c r="F214" s="239" t="s">
        <v>3461</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16.5" customHeight="1">
      <c r="A215" s="38"/>
      <c r="B215" s="180"/>
      <c r="C215" s="181" t="s">
        <v>650</v>
      </c>
      <c r="D215" s="181" t="s">
        <v>258</v>
      </c>
      <c r="E215" s="182" t="s">
        <v>3437</v>
      </c>
      <c r="F215" s="183" t="s">
        <v>3469</v>
      </c>
      <c r="G215" s="184" t="s">
        <v>1779</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817</v>
      </c>
    </row>
    <row r="216" s="2" customFormat="1">
      <c r="A216" s="38"/>
      <c r="B216" s="39"/>
      <c r="C216" s="38"/>
      <c r="D216" s="195" t="s">
        <v>1362</v>
      </c>
      <c r="E216" s="38"/>
      <c r="F216" s="239" t="s">
        <v>3461</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16.5" customHeight="1">
      <c r="A217" s="38"/>
      <c r="B217" s="180"/>
      <c r="C217" s="181" t="s">
        <v>655</v>
      </c>
      <c r="D217" s="181" t="s">
        <v>258</v>
      </c>
      <c r="E217" s="182" t="s">
        <v>3439</v>
      </c>
      <c r="F217" s="183" t="s">
        <v>3471</v>
      </c>
      <c r="G217" s="184" t="s">
        <v>1374</v>
      </c>
      <c r="H217" s="185">
        <v>1</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825</v>
      </c>
    </row>
    <row r="218" s="2" customFormat="1">
      <c r="A218" s="38"/>
      <c r="B218" s="39"/>
      <c r="C218" s="38"/>
      <c r="D218" s="195" t="s">
        <v>1362</v>
      </c>
      <c r="E218" s="38"/>
      <c r="F218" s="239" t="s">
        <v>3461</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659</v>
      </c>
      <c r="D219" s="181" t="s">
        <v>258</v>
      </c>
      <c r="E219" s="182" t="s">
        <v>3441</v>
      </c>
      <c r="F219" s="183" t="s">
        <v>3473</v>
      </c>
      <c r="G219" s="184" t="s">
        <v>1779</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833</v>
      </c>
    </row>
    <row r="220" s="2" customFormat="1">
      <c r="A220" s="38"/>
      <c r="B220" s="39"/>
      <c r="C220" s="38"/>
      <c r="D220" s="195" t="s">
        <v>1362</v>
      </c>
      <c r="E220" s="38"/>
      <c r="F220" s="239" t="s">
        <v>3461</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665</v>
      </c>
      <c r="D221" s="181" t="s">
        <v>258</v>
      </c>
      <c r="E221" s="182" t="s">
        <v>3443</v>
      </c>
      <c r="F221" s="183" t="s">
        <v>3475</v>
      </c>
      <c r="G221" s="184" t="s">
        <v>1779</v>
      </c>
      <c r="H221" s="185">
        <v>9</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843</v>
      </c>
    </row>
    <row r="222" s="2" customFormat="1">
      <c r="A222" s="38"/>
      <c r="B222" s="39"/>
      <c r="C222" s="38"/>
      <c r="D222" s="195" t="s">
        <v>1362</v>
      </c>
      <c r="E222" s="38"/>
      <c r="F222" s="239" t="s">
        <v>3461</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670</v>
      </c>
      <c r="D223" s="181" t="s">
        <v>258</v>
      </c>
      <c r="E223" s="182" t="s">
        <v>3445</v>
      </c>
      <c r="F223" s="183" t="s">
        <v>3477</v>
      </c>
      <c r="G223" s="184" t="s">
        <v>1779</v>
      </c>
      <c r="H223" s="185">
        <v>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851</v>
      </c>
    </row>
    <row r="224" s="2" customFormat="1">
      <c r="A224" s="38"/>
      <c r="B224" s="39"/>
      <c r="C224" s="38"/>
      <c r="D224" s="195" t="s">
        <v>1362</v>
      </c>
      <c r="E224" s="38"/>
      <c r="F224" s="239" t="s">
        <v>3461</v>
      </c>
      <c r="G224" s="38"/>
      <c r="H224" s="38"/>
      <c r="I224" s="240"/>
      <c r="J224" s="38"/>
      <c r="K224" s="38"/>
      <c r="L224" s="39"/>
      <c r="M224" s="249"/>
      <c r="N224" s="250"/>
      <c r="O224" s="245"/>
      <c r="P224" s="245"/>
      <c r="Q224" s="245"/>
      <c r="R224" s="245"/>
      <c r="S224" s="245"/>
      <c r="T224" s="251"/>
      <c r="U224" s="38"/>
      <c r="V224" s="38"/>
      <c r="W224" s="38"/>
      <c r="X224" s="38"/>
      <c r="Y224" s="38"/>
      <c r="Z224" s="38"/>
      <c r="AA224" s="38"/>
      <c r="AB224" s="38"/>
      <c r="AC224" s="38"/>
      <c r="AD224" s="38"/>
      <c r="AE224" s="38"/>
      <c r="AT224" s="19" t="s">
        <v>1362</v>
      </c>
      <c r="AU224" s="19" t="s">
        <v>82</v>
      </c>
    </row>
    <row r="225" s="2" customFormat="1" ht="6.96" customHeight="1">
      <c r="A225" s="38"/>
      <c r="B225" s="60"/>
      <c r="C225" s="61"/>
      <c r="D225" s="61"/>
      <c r="E225" s="61"/>
      <c r="F225" s="61"/>
      <c r="G225" s="61"/>
      <c r="H225" s="61"/>
      <c r="I225" s="61"/>
      <c r="J225" s="61"/>
      <c r="K225" s="61"/>
      <c r="L225" s="39"/>
      <c r="M225" s="38"/>
      <c r="O225" s="38"/>
      <c r="P225" s="38"/>
      <c r="Q225" s="38"/>
      <c r="R225" s="38"/>
      <c r="S225" s="38"/>
      <c r="T225" s="38"/>
      <c r="U225" s="38"/>
      <c r="V225" s="38"/>
      <c r="W225" s="38"/>
      <c r="X225" s="38"/>
      <c r="Y225" s="38"/>
      <c r="Z225" s="38"/>
      <c r="AA225" s="38"/>
      <c r="AB225" s="38"/>
      <c r="AC225" s="38"/>
      <c r="AD225" s="38"/>
      <c r="AE225" s="38"/>
    </row>
  </sheetData>
  <autoFilter ref="C128:K224"/>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ROUND((SUM(BE125:BE195)),  2)</f>
        <v>0</v>
      </c>
      <c r="G37" s="38"/>
      <c r="H37" s="38"/>
      <c r="I37" s="137">
        <v>0.20999999999999999</v>
      </c>
      <c r="J37" s="136">
        <f>ROUND(((SUM(BE125:BE195))*I37),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ROUND((SUM(BF125:BF195)),  2)</f>
        <v>0</v>
      </c>
      <c r="G38" s="38"/>
      <c r="H38" s="38"/>
      <c r="I38" s="137">
        <v>0.14999999999999999</v>
      </c>
      <c r="J38" s="136">
        <f>ROUND(((SUM(BF125:BF195))*I38),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(8)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(8)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SUM(P127:P195)</f>
        <v>0</v>
      </c>
      <c r="Q126" s="173"/>
      <c r="R126" s="174">
        <f>SUM(R127:R195)</f>
        <v>0</v>
      </c>
      <c r="S126" s="173"/>
      <c r="T126" s="175">
        <f>SUM(T127:T195)</f>
        <v>0</v>
      </c>
      <c r="U126" s="12"/>
      <c r="V126" s="12"/>
      <c r="W126" s="12"/>
      <c r="X126" s="12"/>
      <c r="Y126" s="12"/>
      <c r="Z126" s="12"/>
      <c r="AA126" s="12"/>
      <c r="AB126" s="12"/>
      <c r="AC126" s="12"/>
      <c r="AD126" s="12"/>
      <c r="AE126" s="12"/>
      <c r="AR126" s="168" t="s">
        <v>82</v>
      </c>
      <c r="AT126" s="176" t="s">
        <v>74</v>
      </c>
      <c r="AU126" s="176" t="s">
        <v>75</v>
      </c>
      <c r="AY126" s="168" t="s">
        <v>253</v>
      </c>
      <c r="BK126" s="177">
        <f>SUM(BK127:BK195)</f>
        <v>0</v>
      </c>
    </row>
    <row r="127" s="2" customFormat="1" ht="24.15" customHeight="1">
      <c r="A127" s="38"/>
      <c r="B127" s="180"/>
      <c r="C127" s="181" t="s">
        <v>82</v>
      </c>
      <c r="D127" s="181" t="s">
        <v>258</v>
      </c>
      <c r="E127" s="182" t="s">
        <v>2446</v>
      </c>
      <c r="F127" s="183" t="s">
        <v>3489</v>
      </c>
      <c r="G127" s="184" t="s">
        <v>1374</v>
      </c>
      <c r="H127" s="185">
        <v>21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3490</v>
      </c>
      <c r="G128" s="184" t="s">
        <v>1374</v>
      </c>
      <c r="H128" s="185">
        <v>21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4621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3492</v>
      </c>
      <c r="G130" s="184" t="s">
        <v>1374</v>
      </c>
      <c r="H130" s="185">
        <v>21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3493</v>
      </c>
      <c r="G131" s="184" t="s">
        <v>1374</v>
      </c>
      <c r="H131" s="185">
        <v>21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4621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3494</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3495</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4622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1.75" customHeight="1">
      <c r="A136" s="38"/>
      <c r="B136" s="180"/>
      <c r="C136" s="181" t="s">
        <v>297</v>
      </c>
      <c r="D136" s="181" t="s">
        <v>258</v>
      </c>
      <c r="E136" s="182" t="s">
        <v>2462</v>
      </c>
      <c r="F136" s="183" t="s">
        <v>3497</v>
      </c>
      <c r="G136" s="184" t="s">
        <v>1374</v>
      </c>
      <c r="H136" s="185">
        <v>10</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1.75" customHeight="1">
      <c r="A137" s="38"/>
      <c r="B137" s="180"/>
      <c r="C137" s="181" t="s">
        <v>305</v>
      </c>
      <c r="D137" s="181" t="s">
        <v>258</v>
      </c>
      <c r="E137" s="182" t="s">
        <v>2465</v>
      </c>
      <c r="F137" s="183" t="s">
        <v>3498</v>
      </c>
      <c r="G137" s="184" t="s">
        <v>1374</v>
      </c>
      <c r="H137" s="185">
        <v>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4623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3500</v>
      </c>
      <c r="G139" s="184" t="s">
        <v>1374</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3501</v>
      </c>
      <c r="G140" s="184" t="s">
        <v>1374</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3523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3503</v>
      </c>
      <c r="G142" s="184" t="s">
        <v>1374</v>
      </c>
      <c r="H142" s="185">
        <v>8</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3504</v>
      </c>
      <c r="G143" s="184" t="s">
        <v>1374</v>
      </c>
      <c r="H143" s="185">
        <v>8</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3523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3509</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3510</v>
      </c>
      <c r="G146" s="184" t="s">
        <v>1374</v>
      </c>
      <c r="H146" s="185">
        <v>6</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4624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1.75" customHeight="1">
      <c r="A148" s="38"/>
      <c r="B148" s="180"/>
      <c r="C148" s="181" t="s">
        <v>8</v>
      </c>
      <c r="D148" s="181" t="s">
        <v>258</v>
      </c>
      <c r="E148" s="182" t="s">
        <v>2499</v>
      </c>
      <c r="F148" s="183" t="s">
        <v>3512</v>
      </c>
      <c r="G148" s="184" t="s">
        <v>316</v>
      </c>
      <c r="H148" s="185">
        <v>330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1.75" customHeight="1">
      <c r="A149" s="38"/>
      <c r="B149" s="180"/>
      <c r="C149" s="181" t="s">
        <v>335</v>
      </c>
      <c r="D149" s="181" t="s">
        <v>258</v>
      </c>
      <c r="E149" s="182" t="s">
        <v>2501</v>
      </c>
      <c r="F149" s="183" t="s">
        <v>3513</v>
      </c>
      <c r="G149" s="184" t="s">
        <v>316</v>
      </c>
      <c r="H149" s="185">
        <v>330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4625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3515</v>
      </c>
      <c r="G151" s="184" t="s">
        <v>316</v>
      </c>
      <c r="H151" s="185">
        <v>514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3516</v>
      </c>
      <c r="G152" s="184" t="s">
        <v>316</v>
      </c>
      <c r="H152" s="185">
        <v>514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4626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858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858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4627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3525</v>
      </c>
      <c r="G157" s="184" t="s">
        <v>1374</v>
      </c>
      <c r="H157" s="185">
        <v>964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3526</v>
      </c>
      <c r="G158" s="184" t="s">
        <v>1374</v>
      </c>
      <c r="H158" s="185">
        <v>964</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4628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3528</v>
      </c>
      <c r="G160" s="184" t="s">
        <v>1374</v>
      </c>
      <c r="H160" s="185">
        <v>64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3529</v>
      </c>
      <c r="G161" s="184" t="s">
        <v>1374</v>
      </c>
      <c r="H161" s="185">
        <v>64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4629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3531</v>
      </c>
      <c r="G163" s="184" t="s">
        <v>1374</v>
      </c>
      <c r="H163" s="185">
        <v>86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3532</v>
      </c>
      <c r="G164" s="184" t="s">
        <v>1374</v>
      </c>
      <c r="H164" s="185">
        <v>86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4630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2527</v>
      </c>
      <c r="G166" s="184" t="s">
        <v>316</v>
      </c>
      <c r="H166" s="185">
        <v>28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2529</v>
      </c>
      <c r="G167" s="184" t="s">
        <v>316</v>
      </c>
      <c r="H167" s="185">
        <v>28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3543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2535</v>
      </c>
      <c r="G169" s="184" t="s">
        <v>1374</v>
      </c>
      <c r="H169" s="185">
        <v>9</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c r="A170" s="38"/>
      <c r="B170" s="39"/>
      <c r="C170" s="38"/>
      <c r="D170" s="195" t="s">
        <v>1362</v>
      </c>
      <c r="E170" s="38"/>
      <c r="F170" s="239" t="s">
        <v>4631</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515</v>
      </c>
      <c r="D171" s="181" t="s">
        <v>258</v>
      </c>
      <c r="E171" s="182" t="s">
        <v>2537</v>
      </c>
      <c r="F171" s="183" t="s">
        <v>2457</v>
      </c>
      <c r="G171" s="184" t="s">
        <v>1374</v>
      </c>
      <c r="H171" s="185">
        <v>76</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730</v>
      </c>
    </row>
    <row r="172" s="2" customFormat="1">
      <c r="A172" s="38"/>
      <c r="B172" s="39"/>
      <c r="C172" s="38"/>
      <c r="D172" s="195" t="s">
        <v>1362</v>
      </c>
      <c r="E172" s="38"/>
      <c r="F172" s="239" t="s">
        <v>4632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519</v>
      </c>
      <c r="D173" s="181" t="s">
        <v>258</v>
      </c>
      <c r="E173" s="182" t="s">
        <v>2539</v>
      </c>
      <c r="F173" s="183" t="s">
        <v>2540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738</v>
      </c>
    </row>
    <row r="174" s="2" customFormat="1" ht="24.15" customHeight="1">
      <c r="A174" s="38"/>
      <c r="B174" s="180"/>
      <c r="C174" s="181" t="s">
        <v>349</v>
      </c>
      <c r="D174" s="181" t="s">
        <v>258</v>
      </c>
      <c r="E174" s="182" t="s">
        <v>2541</v>
      </c>
      <c r="F174" s="183" t="s">
        <v>2542</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3539</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3" customHeight="1">
      <c r="A176" s="38"/>
      <c r="B176" s="180"/>
      <c r="C176" s="181" t="s">
        <v>541</v>
      </c>
      <c r="D176" s="181" t="s">
        <v>258</v>
      </c>
      <c r="E176" s="182" t="s">
        <v>2543</v>
      </c>
      <c r="F176" s="183" t="s">
        <v>2460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c r="A177" s="38"/>
      <c r="B177" s="39"/>
      <c r="C177" s="38"/>
      <c r="D177" s="195" t="s">
        <v>1362</v>
      </c>
      <c r="E177" s="38"/>
      <c r="F177" s="239" t="s">
        <v>3539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548</v>
      </c>
      <c r="D178" s="181" t="s">
        <v>258</v>
      </c>
      <c r="E178" s="182" t="s">
        <v>2544</v>
      </c>
      <c r="F178" s="183" t="s">
        <v>3540</v>
      </c>
      <c r="G178" s="184" t="s">
        <v>1779</v>
      </c>
      <c r="H178" s="185">
        <v>14</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761</v>
      </c>
    </row>
    <row r="179" s="2" customFormat="1">
      <c r="A179" s="38"/>
      <c r="B179" s="39"/>
      <c r="C179" s="38"/>
      <c r="D179" s="195" t="s">
        <v>1362</v>
      </c>
      <c r="E179" s="38"/>
      <c r="F179" s="239" t="s">
        <v>4633</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564</v>
      </c>
      <c r="D180" s="181" t="s">
        <v>258</v>
      </c>
      <c r="E180" s="182" t="s">
        <v>2547</v>
      </c>
      <c r="F180" s="183" t="s">
        <v>3542</v>
      </c>
      <c r="G180" s="184" t="s">
        <v>1779</v>
      </c>
      <c r="H180" s="185">
        <v>16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c r="A181" s="38"/>
      <c r="B181" s="39"/>
      <c r="C181" s="38"/>
      <c r="D181" s="195" t="s">
        <v>1362</v>
      </c>
      <c r="E181" s="38"/>
      <c r="F181" s="239" t="s">
        <v>3548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572</v>
      </c>
      <c r="D182" s="181" t="s">
        <v>258</v>
      </c>
      <c r="E182" s="182" t="s">
        <v>2549</v>
      </c>
      <c r="F182" s="183" t="s">
        <v>2471</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777</v>
      </c>
    </row>
    <row r="183" s="2" customFormat="1">
      <c r="A183" s="38"/>
      <c r="B183" s="39"/>
      <c r="C183" s="38"/>
      <c r="D183" s="195" t="s">
        <v>1362</v>
      </c>
      <c r="E183" s="38"/>
      <c r="F183" s="239" t="s">
        <v>3539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591</v>
      </c>
      <c r="D184" s="181" t="s">
        <v>258</v>
      </c>
      <c r="E184" s="182" t="s">
        <v>2550</v>
      </c>
      <c r="F184" s="183" t="s">
        <v>3544</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785</v>
      </c>
    </row>
    <row r="185" s="2" customFormat="1">
      <c r="A185" s="38"/>
      <c r="B185" s="39"/>
      <c r="C185" s="38"/>
      <c r="D185" s="195" t="s">
        <v>1362</v>
      </c>
      <c r="E185" s="38"/>
      <c r="F185" s="239" t="s">
        <v>3539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597</v>
      </c>
      <c r="D186" s="181" t="s">
        <v>258</v>
      </c>
      <c r="E186" s="182" t="s">
        <v>2551</v>
      </c>
      <c r="F186" s="183" t="s">
        <v>3545</v>
      </c>
      <c r="G186" s="184" t="s">
        <v>1374</v>
      </c>
      <c r="H186" s="185">
        <v>24</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793</v>
      </c>
    </row>
    <row r="187" s="2" customFormat="1">
      <c r="A187" s="38"/>
      <c r="B187" s="39"/>
      <c r="C187" s="38"/>
      <c r="D187" s="195" t="s">
        <v>1362</v>
      </c>
      <c r="E187" s="38"/>
      <c r="F187" s="239" t="s">
        <v>3541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608</v>
      </c>
      <c r="D188" s="181" t="s">
        <v>258</v>
      </c>
      <c r="E188" s="182" t="s">
        <v>2552</v>
      </c>
      <c r="F188" s="183" t="s">
        <v>3547</v>
      </c>
      <c r="G188" s="184" t="s">
        <v>1779</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801</v>
      </c>
    </row>
    <row r="189" s="2" customFormat="1">
      <c r="A189" s="38"/>
      <c r="B189" s="39"/>
      <c r="C189" s="38"/>
      <c r="D189" s="195" t="s">
        <v>1362</v>
      </c>
      <c r="E189" s="38"/>
      <c r="F189" s="239" t="s">
        <v>4622</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641</v>
      </c>
      <c r="D190" s="181" t="s">
        <v>258</v>
      </c>
      <c r="E190" s="182" t="s">
        <v>2623</v>
      </c>
      <c r="F190" s="183" t="s">
        <v>2473</v>
      </c>
      <c r="G190" s="184" t="s">
        <v>1779</v>
      </c>
      <c r="H190" s="185">
        <v>12</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809</v>
      </c>
    </row>
    <row r="191" s="2" customFormat="1">
      <c r="A191" s="38"/>
      <c r="B191" s="39"/>
      <c r="C191" s="38"/>
      <c r="D191" s="195" t="s">
        <v>1362</v>
      </c>
      <c r="E191" s="38"/>
      <c r="F191" s="239" t="s">
        <v>4634</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650</v>
      </c>
      <c r="D192" s="181" t="s">
        <v>258</v>
      </c>
      <c r="E192" s="182" t="s">
        <v>2626</v>
      </c>
      <c r="F192" s="183" t="s">
        <v>2475</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817</v>
      </c>
    </row>
    <row r="193" s="2" customFormat="1">
      <c r="A193" s="38"/>
      <c r="B193" s="39"/>
      <c r="C193" s="38"/>
      <c r="D193" s="195" t="s">
        <v>1362</v>
      </c>
      <c r="E193" s="38"/>
      <c r="F193" s="239" t="s">
        <v>3539</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655</v>
      </c>
      <c r="D194" s="181" t="s">
        <v>258</v>
      </c>
      <c r="E194" s="182" t="s">
        <v>2627</v>
      </c>
      <c r="F194" s="183" t="s">
        <v>2477</v>
      </c>
      <c r="G194" s="184" t="s">
        <v>1488</v>
      </c>
      <c r="H194" s="185">
        <v>1</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825</v>
      </c>
    </row>
    <row r="195" s="2" customFormat="1">
      <c r="A195" s="38"/>
      <c r="B195" s="39"/>
      <c r="C195" s="38"/>
      <c r="D195" s="195" t="s">
        <v>1362</v>
      </c>
      <c r="E195" s="38"/>
      <c r="F195" s="239" t="s">
        <v>3539</v>
      </c>
      <c r="G195" s="38"/>
      <c r="H195" s="38"/>
      <c r="I195" s="240"/>
      <c r="J195" s="38"/>
      <c r="K195" s="38"/>
      <c r="L195" s="39"/>
      <c r="M195" s="249"/>
      <c r="N195" s="250"/>
      <c r="O195" s="245"/>
      <c r="P195" s="245"/>
      <c r="Q195" s="245"/>
      <c r="R195" s="245"/>
      <c r="S195" s="245"/>
      <c r="T195" s="251"/>
      <c r="U195" s="38"/>
      <c r="V195" s="38"/>
      <c r="W195" s="38"/>
      <c r="X195" s="38"/>
      <c r="Y195" s="38"/>
      <c r="Z195" s="38"/>
      <c r="AA195" s="38"/>
      <c r="AB195" s="38"/>
      <c r="AC195" s="38"/>
      <c r="AD195" s="38"/>
      <c r="AE195" s="38"/>
      <c r="AT195" s="19" t="s">
        <v>1362</v>
      </c>
      <c r="AU195" s="19" t="s">
        <v>82</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4:K195"/>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4635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ROUND((SUM(BE125:BE153)),  2)</f>
        <v>0</v>
      </c>
      <c r="G37" s="38"/>
      <c r="H37" s="38"/>
      <c r="I37" s="137">
        <v>0.20999999999999999</v>
      </c>
      <c r="J37" s="136">
        <f>ROUND(((SUM(BE125:BE153))*I37),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ROUND((SUM(BF125:BF153)),  2)</f>
        <v>0</v>
      </c>
      <c r="G38" s="38"/>
      <c r="H38" s="38"/>
      <c r="I38" s="137">
        <v>0.14999999999999999</v>
      </c>
      <c r="J38" s="136">
        <f>ROUND(((SUM(BF125:BF153))*I38),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(9)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(9)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SUM(P127:P153)</f>
        <v>0</v>
      </c>
      <c r="Q126" s="173"/>
      <c r="R126" s="174">
        <f>SUM(R127:R153)</f>
        <v>0</v>
      </c>
      <c r="S126" s="173"/>
      <c r="T126" s="175">
        <f>SUM(T127:T153)</f>
        <v>0</v>
      </c>
      <c r="U126" s="12"/>
      <c r="V126" s="12"/>
      <c r="W126" s="12"/>
      <c r="X126" s="12"/>
      <c r="Y126" s="12"/>
      <c r="Z126" s="12"/>
      <c r="AA126" s="12"/>
      <c r="AB126" s="12"/>
      <c r="AC126" s="12"/>
      <c r="AD126" s="12"/>
      <c r="AE126" s="12"/>
      <c r="AR126" s="168" t="s">
        <v>82</v>
      </c>
      <c r="AT126" s="176" t="s">
        <v>74</v>
      </c>
      <c r="AU126" s="176" t="s">
        <v>75</v>
      </c>
      <c r="AY126" s="168" t="s">
        <v>253</v>
      </c>
      <c r="BK126" s="177">
        <f>SUM(BK127:BK153)</f>
        <v>0</v>
      </c>
    </row>
    <row r="127" s="2" customFormat="1" ht="33" customHeight="1">
      <c r="A127" s="38"/>
      <c r="B127" s="180"/>
      <c r="C127" s="181" t="s">
        <v>82</v>
      </c>
      <c r="D127" s="181" t="s">
        <v>258</v>
      </c>
      <c r="E127" s="182" t="s">
        <v>2446</v>
      </c>
      <c r="F127" s="183" t="s">
        <v>3557</v>
      </c>
      <c r="G127" s="184" t="s">
        <v>1374</v>
      </c>
      <c r="H127" s="185">
        <v>13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3558</v>
      </c>
      <c r="G128" s="184" t="s">
        <v>1374</v>
      </c>
      <c r="H128" s="185">
        <v>13</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4636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3562</v>
      </c>
      <c r="G130" s="184" t="s">
        <v>316</v>
      </c>
      <c r="H130" s="185">
        <v>143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3563</v>
      </c>
      <c r="G131" s="184" t="s">
        <v>316</v>
      </c>
      <c r="H131" s="185">
        <v>143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4637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3574</v>
      </c>
      <c r="G133" s="184" t="s">
        <v>1374</v>
      </c>
      <c r="H133" s="185">
        <v>178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3575</v>
      </c>
      <c r="G134" s="184" t="s">
        <v>1374</v>
      </c>
      <c r="H134" s="185">
        <v>178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4638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3" customHeight="1">
      <c r="A136" s="38"/>
      <c r="B136" s="180"/>
      <c r="C136" s="181" t="s">
        <v>297</v>
      </c>
      <c r="D136" s="181" t="s">
        <v>258</v>
      </c>
      <c r="E136" s="182" t="s">
        <v>2462</v>
      </c>
      <c r="F136" s="183" t="s">
        <v>2460</v>
      </c>
      <c r="G136" s="184" t="s">
        <v>1488</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3554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3584</v>
      </c>
      <c r="G138" s="184" t="s">
        <v>1779</v>
      </c>
      <c r="H138" s="185">
        <v>3</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3570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303</v>
      </c>
      <c r="D140" s="181" t="s">
        <v>258</v>
      </c>
      <c r="E140" s="182" t="s">
        <v>2468</v>
      </c>
      <c r="F140" s="183" t="s">
        <v>2469</v>
      </c>
      <c r="G140" s="184" t="s">
        <v>1779</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c r="A141" s="38"/>
      <c r="B141" s="39"/>
      <c r="C141" s="38"/>
      <c r="D141" s="195" t="s">
        <v>1362</v>
      </c>
      <c r="E141" s="38"/>
      <c r="F141" s="239" t="s">
        <v>3570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1.75" customHeight="1">
      <c r="A142" s="38"/>
      <c r="B142" s="180"/>
      <c r="C142" s="181" t="s">
        <v>313</v>
      </c>
      <c r="D142" s="181" t="s">
        <v>258</v>
      </c>
      <c r="E142" s="182" t="s">
        <v>2470</v>
      </c>
      <c r="F142" s="183" t="s">
        <v>2471</v>
      </c>
      <c r="G142" s="184" t="s">
        <v>1488</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3554</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320</v>
      </c>
      <c r="D144" s="181" t="s">
        <v>258</v>
      </c>
      <c r="E144" s="182" t="s">
        <v>2472</v>
      </c>
      <c r="F144" s="183" t="s">
        <v>2473</v>
      </c>
      <c r="G144" s="184" t="s">
        <v>1779</v>
      </c>
      <c r="H144" s="185">
        <v>6</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c r="A145" s="38"/>
      <c r="B145" s="39"/>
      <c r="C145" s="38"/>
      <c r="D145" s="195" t="s">
        <v>1362</v>
      </c>
      <c r="E145" s="38"/>
      <c r="F145" s="239" t="s">
        <v>4639</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324</v>
      </c>
      <c r="D146" s="181" t="s">
        <v>258</v>
      </c>
      <c r="E146" s="182" t="s">
        <v>2474</v>
      </c>
      <c r="F146" s="183" t="s">
        <v>2475</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472</v>
      </c>
    </row>
    <row r="147" s="2" customFormat="1">
      <c r="A147" s="38"/>
      <c r="B147" s="39"/>
      <c r="C147" s="38"/>
      <c r="D147" s="195" t="s">
        <v>1362</v>
      </c>
      <c r="E147" s="38"/>
      <c r="F147" s="239" t="s">
        <v>3554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332</v>
      </c>
      <c r="D148" s="181" t="s">
        <v>258</v>
      </c>
      <c r="E148" s="182" t="s">
        <v>2476</v>
      </c>
      <c r="F148" s="183" t="s">
        <v>3588</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486</v>
      </c>
    </row>
    <row r="149" s="2" customFormat="1">
      <c r="A149" s="38"/>
      <c r="B149" s="39"/>
      <c r="C149" s="38"/>
      <c r="D149" s="195" t="s">
        <v>1362</v>
      </c>
      <c r="E149" s="38"/>
      <c r="F149" s="239" t="s">
        <v>3554</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342</v>
      </c>
      <c r="D150" s="181" t="s">
        <v>258</v>
      </c>
      <c r="E150" s="182" t="s">
        <v>2497</v>
      </c>
      <c r="F150" s="183" t="s">
        <v>3589</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504</v>
      </c>
    </row>
    <row r="151" s="2" customFormat="1">
      <c r="A151" s="38"/>
      <c r="B151" s="39"/>
      <c r="C151" s="38"/>
      <c r="D151" s="195" t="s">
        <v>1362</v>
      </c>
      <c r="E151" s="38"/>
      <c r="F151" s="239" t="s">
        <v>3554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8</v>
      </c>
      <c r="D152" s="181" t="s">
        <v>258</v>
      </c>
      <c r="E152" s="182" t="s">
        <v>2499</v>
      </c>
      <c r="F152" s="183" t="s">
        <v>2477</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515</v>
      </c>
    </row>
    <row r="153" s="2" customFormat="1">
      <c r="A153" s="38"/>
      <c r="B153" s="39"/>
      <c r="C153" s="38"/>
      <c r="D153" s="195" t="s">
        <v>1362</v>
      </c>
      <c r="E153" s="38"/>
      <c r="F153" s="239" t="s">
        <v>3554</v>
      </c>
      <c r="G153" s="38"/>
      <c r="H153" s="38"/>
      <c r="I153" s="240"/>
      <c r="J153" s="38"/>
      <c r="K153" s="38"/>
      <c r="L153" s="39"/>
      <c r="M153" s="249"/>
      <c r="N153" s="250"/>
      <c r="O153" s="245"/>
      <c r="P153" s="245"/>
      <c r="Q153" s="245"/>
      <c r="R153" s="245"/>
      <c r="S153" s="245"/>
      <c r="T153" s="251"/>
      <c r="U153" s="38"/>
      <c r="V153" s="38"/>
      <c r="W153" s="38"/>
      <c r="X153" s="38"/>
      <c r="Y153" s="38"/>
      <c r="Z153" s="38"/>
      <c r="AA153" s="38"/>
      <c r="AB153" s="38"/>
      <c r="AC153" s="38"/>
      <c r="AD153" s="38"/>
      <c r="AE153" s="38"/>
      <c r="AT153" s="19" t="s">
        <v>1362</v>
      </c>
      <c r="AU153" s="19" t="s">
        <v>82</v>
      </c>
    </row>
    <row r="154" s="2" customFormat="1" ht="6.96" customHeight="1">
      <c r="A154" s="38"/>
      <c r="B154" s="60"/>
      <c r="C154" s="61"/>
      <c r="D154" s="61"/>
      <c r="E154" s="61"/>
      <c r="F154" s="61"/>
      <c r="G154" s="61"/>
      <c r="H154" s="61"/>
      <c r="I154" s="61"/>
      <c r="J154" s="61"/>
      <c r="K154" s="61"/>
      <c r="L154" s="39"/>
      <c r="M154" s="38"/>
      <c r="O154" s="38"/>
      <c r="P154" s="38"/>
      <c r="Q154" s="38"/>
      <c r="R154" s="38"/>
      <c r="S154" s="38"/>
      <c r="T154" s="38"/>
      <c r="U154" s="38"/>
      <c r="V154" s="38"/>
      <c r="W154" s="38"/>
      <c r="X154" s="38"/>
      <c r="Y154" s="38"/>
      <c r="Z154" s="38"/>
      <c r="AA154" s="38"/>
      <c r="AB154" s="38"/>
      <c r="AC154" s="38"/>
      <c r="AD154" s="38"/>
      <c r="AE154" s="38"/>
    </row>
  </sheetData>
  <autoFilter ref="C124:K15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4640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ROUND((SUM(BE130:BE200)),  2)</f>
        <v>0</v>
      </c>
      <c r="G37" s="38"/>
      <c r="H37" s="38"/>
      <c r="I37" s="137">
        <v>0.20999999999999999</v>
      </c>
      <c r="J37" s="136">
        <f>ROUND(((SUM(BE130:BE200))*I37),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ROUND((SUM(BF130:BF200)),  2)</f>
        <v>0</v>
      </c>
      <c r="G38" s="38"/>
      <c r="H38" s="38"/>
      <c r="I38" s="137">
        <v>0.14999999999999999</v>
      </c>
      <c r="J38" s="136">
        <f>ROUND(((SUM(BF130:BF200))*I38),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ROUND((SUM(BH130:BH200)),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4641</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4642</v>
      </c>
      <c r="E102" s="151"/>
      <c r="F102" s="151"/>
      <c r="G102" s="151"/>
      <c r="H102" s="151"/>
      <c r="I102" s="151"/>
      <c r="J102" s="152">
        <f>J134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4643</v>
      </c>
      <c r="E103" s="151"/>
      <c r="F103" s="151"/>
      <c r="G103" s="151"/>
      <c r="H103" s="151"/>
      <c r="I103" s="151"/>
      <c r="J103" s="152">
        <f>J145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4644</v>
      </c>
      <c r="E104" s="151"/>
      <c r="F104" s="151"/>
      <c r="G104" s="151"/>
      <c r="H104" s="151"/>
      <c r="I104" s="151"/>
      <c r="J104" s="152">
        <f>J176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J197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4005</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P131+P134+P145+P176+P197+P199</f>
        <v>0</v>
      </c>
      <c r="Q130" s="90"/>
      <c r="R130" s="164">
        <f>R131+R134+R145+R176+R197+R199</f>
        <v>0</v>
      </c>
      <c r="S130" s="90"/>
      <c r="T130" s="165">
        <f>T131+T134+T145+T176+T197+T199</f>
        <v>0</v>
      </c>
      <c r="U130" s="38"/>
      <c r="V130" s="38"/>
      <c r="W130" s="38"/>
      <c r="X130" s="38"/>
      <c r="Y130" s="38"/>
      <c r="Z130" s="38"/>
      <c r="AA130" s="38"/>
      <c r="AB130" s="38"/>
      <c r="AC130" s="38"/>
      <c r="AD130" s="38"/>
      <c r="AE130" s="38"/>
      <c r="AT130" s="19" t="s">
        <v>74</v>
      </c>
      <c r="AU130" s="19" t="s">
        <v>220</v>
      </c>
      <c r="BK130" s="166">
        <f>BK131+BK134+BK145+BK176+BK197+BK199</f>
        <v>0</v>
      </c>
    </row>
    <row r="131" s="12" customFormat="1" ht="25.92" customHeight="1">
      <c r="A131" s="12"/>
      <c r="B131" s="167"/>
      <c r="C131" s="12"/>
      <c r="D131" s="168" t="s">
        <v>74</v>
      </c>
      <c r="E131" s="169" t="s">
        <v>4645</v>
      </c>
      <c r="F131" s="169" t="s">
        <v>3609</v>
      </c>
      <c r="G131" s="12"/>
      <c r="H131" s="12"/>
      <c r="I131" s="170"/>
      <c r="J131" s="171">
        <f>BK131</f>
        <v>0</v>
      </c>
      <c r="K131" s="12"/>
      <c r="L131" s="167"/>
      <c r="M131" s="172"/>
      <c r="N131" s="173"/>
      <c r="O131" s="173"/>
      <c r="P131" s="174">
        <f>SUM(P132:P133)</f>
        <v>0</v>
      </c>
      <c r="Q131" s="173"/>
      <c r="R131" s="174">
        <f>SUM(R132:R133)</f>
        <v>0</v>
      </c>
      <c r="S131" s="173"/>
      <c r="T131" s="175">
        <f>SUM(T132:T133)</f>
        <v>0</v>
      </c>
      <c r="U131" s="12"/>
      <c r="V131" s="12"/>
      <c r="W131" s="12"/>
      <c r="X131" s="12"/>
      <c r="Y131" s="12"/>
      <c r="Z131" s="12"/>
      <c r="AA131" s="12"/>
      <c r="AB131" s="12"/>
      <c r="AC131" s="12"/>
      <c r="AD131" s="12"/>
      <c r="AE131" s="12"/>
      <c r="AR131" s="168" t="s">
        <v>82</v>
      </c>
      <c r="AT131" s="176" t="s">
        <v>74</v>
      </c>
      <c r="AU131" s="176" t="s">
        <v>75</v>
      </c>
      <c r="AY131" s="168" t="s">
        <v>253</v>
      </c>
      <c r="BK131" s="177">
        <f>SUM(BK132:BK133)</f>
        <v>0</v>
      </c>
    </row>
    <row r="132" s="2" customFormat="1" ht="55.5" customHeight="1">
      <c r="A132" s="38"/>
      <c r="B132" s="180"/>
      <c r="C132" s="181" t="s">
        <v>82</v>
      </c>
      <c r="D132" s="181" t="s">
        <v>258</v>
      </c>
      <c r="E132" s="182" t="s">
        <v>4646</v>
      </c>
      <c r="F132" s="183" t="s">
        <v>3611</v>
      </c>
      <c r="G132" s="184" t="s">
        <v>513</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12" customFormat="1" ht="25.92" customHeight="1">
      <c r="A134" s="12"/>
      <c r="B134" s="167"/>
      <c r="C134" s="12"/>
      <c r="D134" s="168" t="s">
        <v>74</v>
      </c>
      <c r="E134" s="169" t="s">
        <v>4647</v>
      </c>
      <c r="F134" s="169" t="s">
        <v>3619</v>
      </c>
      <c r="G134" s="12"/>
      <c r="H134" s="12"/>
      <c r="I134" s="170"/>
      <c r="J134" s="171">
        <f>BK134</f>
        <v>0</v>
      </c>
      <c r="K134" s="12"/>
      <c r="L134" s="167"/>
      <c r="M134" s="172"/>
      <c r="N134" s="173"/>
      <c r="O134" s="173"/>
      <c r="P134" s="174">
        <f>SUM(P135:P144)</f>
        <v>0</v>
      </c>
      <c r="Q134" s="173"/>
      <c r="R134" s="174">
        <f>SUM(R135:R144)</f>
        <v>0</v>
      </c>
      <c r="S134" s="173"/>
      <c r="T134" s="175">
        <f>SUM(T135:T144)</f>
        <v>0</v>
      </c>
      <c r="U134" s="12"/>
      <c r="V134" s="12"/>
      <c r="W134" s="12"/>
      <c r="X134" s="12"/>
      <c r="Y134" s="12"/>
      <c r="Z134" s="12"/>
      <c r="AA134" s="12"/>
      <c r="AB134" s="12"/>
      <c r="AC134" s="12"/>
      <c r="AD134" s="12"/>
      <c r="AE134" s="12"/>
      <c r="AR134" s="168" t="s">
        <v>82</v>
      </c>
      <c r="AT134" s="176" t="s">
        <v>74</v>
      </c>
      <c r="AU134" s="176" t="s">
        <v>75</v>
      </c>
      <c r="AY134" s="168" t="s">
        <v>253</v>
      </c>
      <c r="BK134" s="177">
        <f>SUM(BK135:BK144)</f>
        <v>0</v>
      </c>
    </row>
    <row r="135" s="2" customFormat="1" ht="24.15" customHeight="1">
      <c r="A135" s="38"/>
      <c r="B135" s="180"/>
      <c r="C135" s="181" t="s">
        <v>85</v>
      </c>
      <c r="D135" s="181" t="s">
        <v>258</v>
      </c>
      <c r="E135" s="182" t="s">
        <v>3620</v>
      </c>
      <c r="F135" s="183" t="s">
        <v>3621</v>
      </c>
      <c r="G135" s="184" t="s">
        <v>316</v>
      </c>
      <c r="H135" s="185">
        <v>60</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109</v>
      </c>
    </row>
    <row r="136" s="2" customFormat="1">
      <c r="A136" s="38"/>
      <c r="B136" s="39"/>
      <c r="C136" s="38"/>
      <c r="D136" s="195" t="s">
        <v>1362</v>
      </c>
      <c r="E136" s="38"/>
      <c r="F136" s="239" t="s">
        <v>3622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1.75" customHeight="1">
      <c r="A137" s="38"/>
      <c r="B137" s="180"/>
      <c r="C137" s="181" t="s">
        <v>93</v>
      </c>
      <c r="D137" s="181" t="s">
        <v>258</v>
      </c>
      <c r="E137" s="182" t="s">
        <v>3625</v>
      </c>
      <c r="F137" s="183" t="s">
        <v>3626</v>
      </c>
      <c r="G137" s="184" t="s">
        <v>316</v>
      </c>
      <c r="H137" s="185">
        <v>60</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254</v>
      </c>
    </row>
    <row r="138" s="2" customFormat="1">
      <c r="A138" s="38"/>
      <c r="B138" s="39"/>
      <c r="C138" s="38"/>
      <c r="D138" s="195" t="s">
        <v>1362</v>
      </c>
      <c r="E138" s="38"/>
      <c r="F138" s="239" t="s">
        <v>3627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109</v>
      </c>
      <c r="D139" s="181" t="s">
        <v>258</v>
      </c>
      <c r="E139" s="182" t="s">
        <v>4648</v>
      </c>
      <c r="F139" s="183" t="s">
        <v>3637</v>
      </c>
      <c r="G139" s="184" t="s">
        <v>316</v>
      </c>
      <c r="H139" s="185">
        <v>20</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4649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283</v>
      </c>
      <c r="D141" s="181" t="s">
        <v>258</v>
      </c>
      <c r="E141" s="182" t="s">
        <v>4650</v>
      </c>
      <c r="F141" s="183" t="s">
        <v>3639</v>
      </c>
      <c r="G141" s="184" t="s">
        <v>316</v>
      </c>
      <c r="H141" s="185">
        <v>20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4649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254</v>
      </c>
      <c r="D143" s="181" t="s">
        <v>258</v>
      </c>
      <c r="E143" s="182" t="s">
        <v>4651</v>
      </c>
      <c r="F143" s="183" t="s">
        <v>3641</v>
      </c>
      <c r="G143" s="184" t="s">
        <v>316</v>
      </c>
      <c r="H143" s="185">
        <v>20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4649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4652</v>
      </c>
      <c r="F145" s="169" t="s">
        <v>3650</v>
      </c>
      <c r="G145" s="12"/>
      <c r="H145" s="12"/>
      <c r="I145" s="170"/>
      <c r="J145" s="171">
        <f>BK145</f>
        <v>0</v>
      </c>
      <c r="K145" s="12"/>
      <c r="L145" s="167"/>
      <c r="M145" s="172"/>
      <c r="N145" s="173"/>
      <c r="O145" s="173"/>
      <c r="P145" s="174">
        <f>SUM(P146:P175)</f>
        <v>0</v>
      </c>
      <c r="Q145" s="173"/>
      <c r="R145" s="174">
        <f>SUM(R146:R175)</f>
        <v>0</v>
      </c>
      <c r="S145" s="173"/>
      <c r="T145" s="175">
        <f>SUM(T146:T175)</f>
        <v>0</v>
      </c>
      <c r="U145" s="12"/>
      <c r="V145" s="12"/>
      <c r="W145" s="12"/>
      <c r="X145" s="12"/>
      <c r="Y145" s="12"/>
      <c r="Z145" s="12"/>
      <c r="AA145" s="12"/>
      <c r="AB145" s="12"/>
      <c r="AC145" s="12"/>
      <c r="AD145" s="12"/>
      <c r="AE145" s="12"/>
      <c r="AR145" s="168" t="s">
        <v>82</v>
      </c>
      <c r="AT145" s="176" t="s">
        <v>74</v>
      </c>
      <c r="AU145" s="176" t="s">
        <v>75</v>
      </c>
      <c r="AY145" s="168" t="s">
        <v>253</v>
      </c>
      <c r="BK145" s="177">
        <f>SUM(BK146:BK175)</f>
        <v>0</v>
      </c>
    </row>
    <row r="146" s="2" customFormat="1" ht="24.15" customHeight="1">
      <c r="A146" s="38"/>
      <c r="B146" s="180"/>
      <c r="C146" s="181" t="s">
        <v>297</v>
      </c>
      <c r="D146" s="181" t="s">
        <v>258</v>
      </c>
      <c r="E146" s="182" t="s">
        <v>3651</v>
      </c>
      <c r="F146" s="183" t="s">
        <v>3652</v>
      </c>
      <c r="G146" s="184" t="s">
        <v>279</v>
      </c>
      <c r="H146" s="185">
        <v>10</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3627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305</v>
      </c>
      <c r="D148" s="181" t="s">
        <v>258</v>
      </c>
      <c r="E148" s="182" t="s">
        <v>1796</v>
      </c>
      <c r="F148" s="183" t="s">
        <v>1797</v>
      </c>
      <c r="G148" s="184" t="s">
        <v>668</v>
      </c>
      <c r="H148" s="185">
        <v>20</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3627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303</v>
      </c>
      <c r="D150" s="181" t="s">
        <v>258</v>
      </c>
      <c r="E150" s="182" t="s">
        <v>1817</v>
      </c>
      <c r="F150" s="183" t="s">
        <v>1818</v>
      </c>
      <c r="G150" s="184" t="s">
        <v>513</v>
      </c>
      <c r="H150" s="185">
        <v>4</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4653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313</v>
      </c>
      <c r="D152" s="181" t="s">
        <v>258</v>
      </c>
      <c r="E152" s="182" t="s">
        <v>1821</v>
      </c>
      <c r="F152" s="183" t="s">
        <v>1822</v>
      </c>
      <c r="G152" s="184" t="s">
        <v>513</v>
      </c>
      <c r="H152" s="185">
        <v>2</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4653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320</v>
      </c>
      <c r="D154" s="181" t="s">
        <v>258</v>
      </c>
      <c r="E154" s="182" t="s">
        <v>3670</v>
      </c>
      <c r="F154" s="183" t="s">
        <v>3671</v>
      </c>
      <c r="G154" s="184" t="s">
        <v>513</v>
      </c>
      <c r="H154" s="185">
        <v>4</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c r="A155" s="38"/>
      <c r="B155" s="39"/>
      <c r="C155" s="38"/>
      <c r="D155" s="195" t="s">
        <v>1362</v>
      </c>
      <c r="E155" s="38"/>
      <c r="F155" s="239" t="s">
        <v>3682</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324</v>
      </c>
      <c r="D156" s="181" t="s">
        <v>258</v>
      </c>
      <c r="E156" s="182" t="s">
        <v>3672</v>
      </c>
      <c r="F156" s="183" t="s">
        <v>3673</v>
      </c>
      <c r="G156" s="184" t="s">
        <v>513</v>
      </c>
      <c r="H156" s="185">
        <v>8</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3682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4.15" customHeight="1">
      <c r="A158" s="38"/>
      <c r="B158" s="180"/>
      <c r="C158" s="181" t="s">
        <v>332</v>
      </c>
      <c r="D158" s="181" t="s">
        <v>258</v>
      </c>
      <c r="E158" s="182" t="s">
        <v>1827</v>
      </c>
      <c r="F158" s="183" t="s">
        <v>1828</v>
      </c>
      <c r="G158" s="184" t="s">
        <v>513</v>
      </c>
      <c r="H158" s="185">
        <v>4</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4654</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342</v>
      </c>
      <c r="D160" s="181" t="s">
        <v>258</v>
      </c>
      <c r="E160" s="182" t="s">
        <v>1831</v>
      </c>
      <c r="F160" s="183" t="s">
        <v>1832</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4655</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8</v>
      </c>
      <c r="D162" s="181" t="s">
        <v>258</v>
      </c>
      <c r="E162" s="182" t="s">
        <v>4656</v>
      </c>
      <c r="F162" s="183" t="s">
        <v>3706</v>
      </c>
      <c r="G162" s="184" t="s">
        <v>513</v>
      </c>
      <c r="H162" s="185">
        <v>4</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4657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335</v>
      </c>
      <c r="D164" s="181" t="s">
        <v>258</v>
      </c>
      <c r="E164" s="182" t="s">
        <v>4658</v>
      </c>
      <c r="F164" s="183" t="s">
        <v>3694</v>
      </c>
      <c r="G164" s="184" t="s">
        <v>513</v>
      </c>
      <c r="H164" s="185">
        <v>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3682</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357</v>
      </c>
      <c r="D166" s="181" t="s">
        <v>258</v>
      </c>
      <c r="E166" s="182" t="s">
        <v>1421</v>
      </c>
      <c r="F166" s="183" t="s">
        <v>1422</v>
      </c>
      <c r="G166" s="184" t="s">
        <v>870</v>
      </c>
      <c r="H166" s="185">
        <v>70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3713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3714</v>
      </c>
      <c r="F168" s="183" t="s">
        <v>3715</v>
      </c>
      <c r="G168" s="184" t="s">
        <v>1461</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3716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3714</v>
      </c>
      <c r="F170" s="183" t="s">
        <v>3715</v>
      </c>
      <c r="G170" s="184" t="s">
        <v>1461</v>
      </c>
      <c r="H170" s="185">
        <v>2</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3717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3714</v>
      </c>
      <c r="F172" s="183" t="s">
        <v>3715</v>
      </c>
      <c r="G172" s="184" t="s">
        <v>1461</v>
      </c>
      <c r="H172" s="185">
        <v>4</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3719</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7</v>
      </c>
      <c r="D174" s="181" t="s">
        <v>258</v>
      </c>
      <c r="E174" s="182" t="s">
        <v>1459</v>
      </c>
      <c r="F174" s="183" t="s">
        <v>1460</v>
      </c>
      <c r="G174" s="184" t="s">
        <v>1461</v>
      </c>
      <c r="H174" s="185">
        <v>2</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3720</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12" customFormat="1" ht="25.92" customHeight="1">
      <c r="A176" s="12"/>
      <c r="B176" s="167"/>
      <c r="C176" s="12"/>
      <c r="D176" s="168" t="s">
        <v>74</v>
      </c>
      <c r="E176" s="169" t="s">
        <v>4659</v>
      </c>
      <c r="F176" s="169" t="s">
        <v>4660</v>
      </c>
      <c r="G176" s="12"/>
      <c r="H176" s="12"/>
      <c r="I176" s="170"/>
      <c r="J176" s="171">
        <f>BK176</f>
        <v>0</v>
      </c>
      <c r="K176" s="12"/>
      <c r="L176" s="167"/>
      <c r="M176" s="172"/>
      <c r="N176" s="173"/>
      <c r="O176" s="173"/>
      <c r="P176" s="174">
        <f>SUM(P177:P196)</f>
        <v>0</v>
      </c>
      <c r="Q176" s="173"/>
      <c r="R176" s="174">
        <f>SUM(R177:R196)</f>
        <v>0</v>
      </c>
      <c r="S176" s="173"/>
      <c r="T176" s="175">
        <f>SUM(T177:T196)</f>
        <v>0</v>
      </c>
      <c r="U176" s="12"/>
      <c r="V176" s="12"/>
      <c r="W176" s="12"/>
      <c r="X176" s="12"/>
      <c r="Y176" s="12"/>
      <c r="Z176" s="12"/>
      <c r="AA176" s="12"/>
      <c r="AB176" s="12"/>
      <c r="AC176" s="12"/>
      <c r="AD176" s="12"/>
      <c r="AE176" s="12"/>
      <c r="AR176" s="168" t="s">
        <v>82</v>
      </c>
      <c r="AT176" s="176" t="s">
        <v>74</v>
      </c>
      <c r="AU176" s="176" t="s">
        <v>75</v>
      </c>
      <c r="AY176" s="168" t="s">
        <v>253</v>
      </c>
      <c r="BK176" s="177">
        <f>SUM(BK177:BK196)</f>
        <v>0</v>
      </c>
    </row>
    <row r="177" s="2" customFormat="1" ht="55.5" customHeight="1">
      <c r="A177" s="38"/>
      <c r="B177" s="180"/>
      <c r="C177" s="181" t="s">
        <v>458</v>
      </c>
      <c r="D177" s="181" t="s">
        <v>258</v>
      </c>
      <c r="E177" s="182" t="s">
        <v>4661</v>
      </c>
      <c r="F177" s="183" t="s">
        <v>3730</v>
      </c>
      <c r="G177" s="184" t="s">
        <v>316</v>
      </c>
      <c r="H177" s="185">
        <v>20</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4662</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464</v>
      </c>
      <c r="D179" s="181" t="s">
        <v>258</v>
      </c>
      <c r="E179" s="182" t="s">
        <v>4663</v>
      </c>
      <c r="F179" s="183" t="s">
        <v>3732</v>
      </c>
      <c r="G179" s="184" t="s">
        <v>316</v>
      </c>
      <c r="H179" s="185">
        <v>20</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4662</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55.5" customHeight="1">
      <c r="A181" s="38"/>
      <c r="B181" s="180"/>
      <c r="C181" s="181" t="s">
        <v>472</v>
      </c>
      <c r="D181" s="181" t="s">
        <v>258</v>
      </c>
      <c r="E181" s="182" t="s">
        <v>4664</v>
      </c>
      <c r="F181" s="183" t="s">
        <v>3734</v>
      </c>
      <c r="G181" s="184" t="s">
        <v>316</v>
      </c>
      <c r="H181" s="185">
        <v>20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4662</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44.25" customHeight="1">
      <c r="A183" s="38"/>
      <c r="B183" s="180"/>
      <c r="C183" s="181" t="s">
        <v>480</v>
      </c>
      <c r="D183" s="181" t="s">
        <v>258</v>
      </c>
      <c r="E183" s="182" t="s">
        <v>4665</v>
      </c>
      <c r="F183" s="183" t="s">
        <v>3742</v>
      </c>
      <c r="G183" s="184" t="s">
        <v>279</v>
      </c>
      <c r="H183" s="185">
        <v>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3627</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49.05" customHeight="1">
      <c r="A185" s="38"/>
      <c r="B185" s="180"/>
      <c r="C185" s="181" t="s">
        <v>486</v>
      </c>
      <c r="D185" s="181" t="s">
        <v>258</v>
      </c>
      <c r="E185" s="182" t="s">
        <v>4666</v>
      </c>
      <c r="F185" s="183" t="s">
        <v>3750</v>
      </c>
      <c r="G185" s="184" t="s">
        <v>513</v>
      </c>
      <c r="H185" s="185">
        <v>13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3627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49.05" customHeight="1">
      <c r="A187" s="38"/>
      <c r="B187" s="180"/>
      <c r="C187" s="181" t="s">
        <v>492</v>
      </c>
      <c r="D187" s="181" t="s">
        <v>258</v>
      </c>
      <c r="E187" s="182" t="s">
        <v>4667</v>
      </c>
      <c r="F187" s="183" t="s">
        <v>3752</v>
      </c>
      <c r="G187" s="184" t="s">
        <v>513</v>
      </c>
      <c r="H187" s="185">
        <v>13</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3627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9.05" customHeight="1">
      <c r="A189" s="38"/>
      <c r="B189" s="180"/>
      <c r="C189" s="181" t="s">
        <v>504</v>
      </c>
      <c r="D189" s="181" t="s">
        <v>258</v>
      </c>
      <c r="E189" s="182" t="s">
        <v>4668</v>
      </c>
      <c r="F189" s="183" t="s">
        <v>3754</v>
      </c>
      <c r="G189" s="184" t="s">
        <v>513</v>
      </c>
      <c r="H189" s="185">
        <v>13</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3627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4669</v>
      </c>
      <c r="F191" s="183" t="s">
        <v>3760</v>
      </c>
      <c r="G191" s="184" t="s">
        <v>3761</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3627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4670</v>
      </c>
      <c r="F193" s="183" t="s">
        <v>3763</v>
      </c>
      <c r="G193" s="184" t="s">
        <v>3761</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3627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4671</v>
      </c>
      <c r="F195" s="183" t="s">
        <v>3765</v>
      </c>
      <c r="G195" s="184" t="s">
        <v>513</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3627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1774</v>
      </c>
      <c r="F197" s="169" t="s">
        <v>1775</v>
      </c>
      <c r="G197" s="12"/>
      <c r="H197" s="12"/>
      <c r="I197" s="170"/>
      <c r="J197" s="171">
        <f>BK197</f>
        <v>0</v>
      </c>
      <c r="K197" s="12"/>
      <c r="L197" s="167"/>
      <c r="M197" s="172"/>
      <c r="N197" s="173"/>
      <c r="O197" s="173"/>
      <c r="P197" s="174">
        <f>P198</f>
        <v>0</v>
      </c>
      <c r="Q197" s="173"/>
      <c r="R197" s="174">
        <f>R198</f>
        <v>0</v>
      </c>
      <c r="S197" s="173"/>
      <c r="T197" s="175">
        <f>T198</f>
        <v>0</v>
      </c>
      <c r="U197" s="12"/>
      <c r="V197" s="12"/>
      <c r="W197" s="12"/>
      <c r="X197" s="12"/>
      <c r="Y197" s="12"/>
      <c r="Z197" s="12"/>
      <c r="AA197" s="12"/>
      <c r="AB197" s="12"/>
      <c r="AC197" s="12"/>
      <c r="AD197" s="12"/>
      <c r="AE197" s="12"/>
      <c r="AR197" s="168" t="s">
        <v>82</v>
      </c>
      <c r="AT197" s="176" t="s">
        <v>74</v>
      </c>
      <c r="AU197" s="176" t="s">
        <v>75</v>
      </c>
      <c r="AY197" s="168" t="s">
        <v>253</v>
      </c>
      <c r="BK197" s="177">
        <f>BK198</f>
        <v>0</v>
      </c>
    </row>
    <row r="198" s="2" customFormat="1" ht="37.8" customHeight="1">
      <c r="A198" s="38"/>
      <c r="B198" s="180"/>
      <c r="C198" s="181" t="s">
        <v>349</v>
      </c>
      <c r="D198" s="181" t="s">
        <v>258</v>
      </c>
      <c r="E198" s="182" t="s">
        <v>1972</v>
      </c>
      <c r="F198" s="183" t="s">
        <v>3766</v>
      </c>
      <c r="G198" s="184" t="s">
        <v>1779</v>
      </c>
      <c r="H198" s="185">
        <v>24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12" customFormat="1" ht="25.92" customHeight="1">
      <c r="A199" s="12"/>
      <c r="B199" s="167"/>
      <c r="C199" s="12"/>
      <c r="D199" s="168" t="s">
        <v>74</v>
      </c>
      <c r="E199" s="169" t="s">
        <v>1781</v>
      </c>
      <c r="F199" s="169" t="s">
        <v>1782</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541</v>
      </c>
      <c r="D200" s="181" t="s">
        <v>258</v>
      </c>
      <c r="E200" s="182" t="s">
        <v>1783</v>
      </c>
      <c r="F200" s="183" t="s">
        <v>3767</v>
      </c>
      <c r="G200" s="184" t="s">
        <v>513</v>
      </c>
      <c r="H200" s="185">
        <v>1</v>
      </c>
      <c r="I200" s="186"/>
      <c r="J200" s="187">
        <f>ROUND(I200*H200,2)</f>
        <v>0</v>
      </c>
      <c r="K200" s="183" t="s">
        <v>1361</v>
      </c>
      <c r="L200" s="39"/>
      <c r="M200" s="243" t="s">
        <v>1</v>
      </c>
      <c r="N200" s="244" t="s">
        <v>40</v>
      </c>
      <c r="O200" s="245"/>
      <c r="P200" s="246">
        <f>O200*H200</f>
        <v>0</v>
      </c>
      <c r="Q200" s="246">
        <v>0</v>
      </c>
      <c r="R200" s="246">
        <f>Q200*H200</f>
        <v>0</v>
      </c>
      <c r="S200" s="246">
        <v>0</v>
      </c>
      <c r="T200" s="247">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9:K20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ROUND((SUM(BE127:BE285)),  2)</f>
        <v>0</v>
      </c>
      <c r="G37" s="38"/>
      <c r="H37" s="38"/>
      <c r="I37" s="137">
        <v>0.20999999999999999</v>
      </c>
      <c r="J37" s="136">
        <f>ROUND(((SUM(BE127:BE285))*I37),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ROUND((SUM(BF127:BF285)),  2)</f>
        <v>0</v>
      </c>
      <c r="G38" s="38"/>
      <c r="H38" s="38"/>
      <c r="I38" s="137">
        <v>0.14999999999999999</v>
      </c>
      <c r="J38" s="136">
        <f>ROUND(((SUM(BF127:BF285))*I38),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ROUND((SUM(BG127:BG285)),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ROUND((SUM(BH127:BH285)),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ROUND((SUM(BI127:BI285)),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1789</v>
      </c>
      <c r="E102" s="151"/>
      <c r="F102" s="151"/>
      <c r="G102" s="151"/>
      <c r="H102" s="151"/>
      <c r="I102" s="151"/>
      <c r="J102" s="152">
        <f>J214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1355</v>
      </c>
      <c r="E103" s="151"/>
      <c r="F103" s="151"/>
      <c r="G103" s="151"/>
      <c r="H103" s="151"/>
      <c r="I103" s="151"/>
      <c r="J103" s="152">
        <f>J284</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238</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FNOL Novostavba Pavilonu B</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209</v>
      </c>
      <c r="L114" s="22"/>
    </row>
    <row r="115" s="1" customFormat="1" ht="16.5" customHeight="1">
      <c r="B115" s="22"/>
      <c r="E115" s="130" t="s">
        <v>210</v>
      </c>
      <c r="F115" s="1"/>
      <c r="G115" s="1"/>
      <c r="H115" s="1"/>
      <c r="L115" s="22"/>
    </row>
    <row r="116" s="1" customFormat="1" ht="12" customHeight="1">
      <c r="B116" s="22"/>
      <c r="C116" s="32" t="s">
        <v>211</v>
      </c>
      <c r="L116" s="22"/>
    </row>
    <row r="117" s="2" customFormat="1" ht="16.5" customHeight="1">
      <c r="A117" s="38"/>
      <c r="B117" s="39"/>
      <c r="C117" s="38"/>
      <c r="D117" s="38"/>
      <c r="E117" s="131" t="s">
        <v>212</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213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D.1.4b - Vytápění</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 xml:space="preserve"> </v>
      </c>
      <c r="G121" s="38"/>
      <c r="H121" s="38"/>
      <c r="I121" s="32" t="s">
        <v>22</v>
      </c>
      <c r="J121" s="69" t="str">
        <f>IF(J16="","",J16)</f>
        <v>8. 4. 2023</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Fakultní nemocnice Olomouc</v>
      </c>
      <c r="G123" s="38"/>
      <c r="H123" s="38"/>
      <c r="I123" s="32" t="s">
        <v>30</v>
      </c>
      <c r="J123" s="36" t="str">
        <f>E25</f>
        <v>LTProjekt, EP Rožnov</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28</v>
      </c>
      <c r="D124" s="38"/>
      <c r="E124" s="38"/>
      <c r="F124" s="27" t="str">
        <f>IF(E22="","",E22)</f>
        <v>Vyplň údaj</v>
      </c>
      <c r="G124" s="38"/>
      <c r="H124" s="38"/>
      <c r="I124" s="32" t="s">
        <v>33</v>
      </c>
      <c r="J124" s="36" t="str">
        <f>E28</f>
        <v xml:space="preserve"> </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239</v>
      </c>
      <c r="D126" s="160" t="s">
        <v>60</v>
      </c>
      <c r="E126" s="160" t="s">
        <v>56</v>
      </c>
      <c r="F126" s="160" t="s">
        <v>57</v>
      </c>
      <c r="G126" s="160" t="s">
        <v>240</v>
      </c>
      <c r="H126" s="160" t="s">
        <v>241</v>
      </c>
      <c r="I126" s="160" t="s">
        <v>242</v>
      </c>
      <c r="J126" s="160" t="s">
        <v>218</v>
      </c>
      <c r="K126" s="161" t="s">
        <v>243</v>
      </c>
      <c r="L126" s="162"/>
      <c r="M126" s="86" t="s">
        <v>1</v>
      </c>
      <c r="N126" s="87" t="s">
        <v>39</v>
      </c>
      <c r="O126" s="87" t="s">
        <v>244</v>
      </c>
      <c r="P126" s="87" t="s">
        <v>245</v>
      </c>
      <c r="Q126" s="87" t="s">
        <v>246</v>
      </c>
      <c r="R126" s="87" t="s">
        <v>247</v>
      </c>
      <c r="S126" s="87" t="s">
        <v>248</v>
      </c>
      <c r="T126" s="88" t="s">
        <v>249</v>
      </c>
      <c r="U126" s="157"/>
      <c r="V126" s="157"/>
      <c r="W126" s="157"/>
      <c r="X126" s="157"/>
      <c r="Y126" s="157"/>
      <c r="Z126" s="157"/>
      <c r="AA126" s="157"/>
      <c r="AB126" s="157"/>
      <c r="AC126" s="157"/>
      <c r="AD126" s="157"/>
      <c r="AE126" s="157"/>
    </row>
    <row r="127" s="2" customFormat="1" ht="22.8" customHeight="1">
      <c r="A127" s="38"/>
      <c r="B127" s="39"/>
      <c r="C127" s="93" t="s">
        <v>250</v>
      </c>
      <c r="D127" s="38"/>
      <c r="E127" s="38"/>
      <c r="F127" s="38"/>
      <c r="G127" s="38"/>
      <c r="H127" s="38"/>
      <c r="I127" s="38"/>
      <c r="J127" s="163">
        <f>BK127</f>
        <v>0</v>
      </c>
      <c r="K127" s="38"/>
      <c r="L127" s="39"/>
      <c r="M127" s="89"/>
      <c r="N127" s="73"/>
      <c r="O127" s="90"/>
      <c r="P127" s="164">
        <f>P128+P214+P284</f>
        <v>0</v>
      </c>
      <c r="Q127" s="90"/>
      <c r="R127" s="164">
        <f>R128+R214+R284</f>
        <v>0</v>
      </c>
      <c r="S127" s="90"/>
      <c r="T127" s="165">
        <f>T128+T214+T284</f>
        <v>0</v>
      </c>
      <c r="U127" s="38"/>
      <c r="V127" s="38"/>
      <c r="W127" s="38"/>
      <c r="X127" s="38"/>
      <c r="Y127" s="38"/>
      <c r="Z127" s="38"/>
      <c r="AA127" s="38"/>
      <c r="AB127" s="38"/>
      <c r="AC127" s="38"/>
      <c r="AD127" s="38"/>
      <c r="AE127" s="38"/>
      <c r="AT127" s="19" t="s">
        <v>74</v>
      </c>
      <c r="AU127" s="19" t="s">
        <v>220</v>
      </c>
      <c r="BK127" s="166">
        <f>BK128+BK214+BK284</f>
        <v>0</v>
      </c>
    </row>
    <row r="128" s="12" customFormat="1" ht="25.92" customHeight="1">
      <c r="A128" s="12"/>
      <c r="B128" s="167"/>
      <c r="C128" s="12"/>
      <c r="D128" s="168" t="s">
        <v>74</v>
      </c>
      <c r="E128" s="169" t="s">
        <v>1790</v>
      </c>
      <c r="F128" s="169" t="s">
        <v>1791</v>
      </c>
      <c r="G128" s="12"/>
      <c r="H128" s="12"/>
      <c r="I128" s="170"/>
      <c r="J128" s="171">
        <f>BK128</f>
        <v>0</v>
      </c>
      <c r="K128" s="12"/>
      <c r="L128" s="167"/>
      <c r="M128" s="172"/>
      <c r="N128" s="173"/>
      <c r="O128" s="173"/>
      <c r="P128" s="174">
        <f>SUM(P129:P213)</f>
        <v>0</v>
      </c>
      <c r="Q128" s="173"/>
      <c r="R128" s="174">
        <f>SUM(R129:R213)</f>
        <v>0</v>
      </c>
      <c r="S128" s="173"/>
      <c r="T128" s="175">
        <f>SUM(T129:T213)</f>
        <v>0</v>
      </c>
      <c r="U128" s="12"/>
      <c r="V128" s="12"/>
      <c r="W128" s="12"/>
      <c r="X128" s="12"/>
      <c r="Y128" s="12"/>
      <c r="Z128" s="12"/>
      <c r="AA128" s="12"/>
      <c r="AB128" s="12"/>
      <c r="AC128" s="12"/>
      <c r="AD128" s="12"/>
      <c r="AE128" s="12"/>
      <c r="AR128" s="168" t="s">
        <v>82</v>
      </c>
      <c r="AT128" s="176" t="s">
        <v>74</v>
      </c>
      <c r="AU128" s="176" t="s">
        <v>75</v>
      </c>
      <c r="AY128" s="168" t="s">
        <v>253</v>
      </c>
      <c r="BK128" s="177">
        <f>SUM(BK129:BK213)</f>
        <v>0</v>
      </c>
    </row>
    <row r="129" s="2" customFormat="1" ht="24.15" customHeight="1">
      <c r="A129" s="38"/>
      <c r="B129" s="180"/>
      <c r="C129" s="181" t="s">
        <v>82</v>
      </c>
      <c r="D129" s="181" t="s">
        <v>258</v>
      </c>
      <c r="E129" s="182" t="s">
        <v>1792</v>
      </c>
      <c r="F129" s="183" t="s">
        <v>1793</v>
      </c>
      <c r="G129" s="184" t="s">
        <v>279</v>
      </c>
      <c r="H129" s="185">
        <v>10</v>
      </c>
      <c r="I129" s="186"/>
      <c r="J129" s="187">
        <f>ROUND(I129*H129,2)</f>
        <v>0</v>
      </c>
      <c r="K129" s="183" t="s">
        <v>1377</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85</v>
      </c>
    </row>
    <row r="130" s="2" customFormat="1">
      <c r="A130" s="38"/>
      <c r="B130" s="39"/>
      <c r="C130" s="38"/>
      <c r="D130" s="195" t="s">
        <v>1362</v>
      </c>
      <c r="E130" s="38"/>
      <c r="F130" s="239" t="s">
        <v>1794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85</v>
      </c>
      <c r="D131" s="181" t="s">
        <v>258</v>
      </c>
      <c r="E131" s="182" t="s">
        <v>1576</v>
      </c>
      <c r="F131" s="183" t="s">
        <v>1577</v>
      </c>
      <c r="G131" s="184" t="s">
        <v>316</v>
      </c>
      <c r="H131" s="185">
        <v>47</v>
      </c>
      <c r="I131" s="186"/>
      <c r="J131" s="187">
        <f>ROUND(I131*H131,2)</f>
        <v>0</v>
      </c>
      <c r="K131" s="183" t="s">
        <v>1377</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109</v>
      </c>
    </row>
    <row r="132" s="2" customFormat="1">
      <c r="A132" s="38"/>
      <c r="B132" s="39"/>
      <c r="C132" s="38"/>
      <c r="D132" s="195" t="s">
        <v>1362</v>
      </c>
      <c r="E132" s="38"/>
      <c r="F132" s="239" t="s">
        <v>1795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93</v>
      </c>
      <c r="D133" s="181" t="s">
        <v>258</v>
      </c>
      <c r="E133" s="182" t="s">
        <v>1796</v>
      </c>
      <c r="F133" s="183" t="s">
        <v>1797</v>
      </c>
      <c r="G133" s="184" t="s">
        <v>668</v>
      </c>
      <c r="H133" s="185">
        <v>26</v>
      </c>
      <c r="I133" s="186"/>
      <c r="J133" s="187">
        <f>ROUND(I133*H133,2)</f>
        <v>0</v>
      </c>
      <c r="K133" s="183" t="s">
        <v>1377</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254</v>
      </c>
    </row>
    <row r="134" s="2" customFormat="1">
      <c r="A134" s="38"/>
      <c r="B134" s="39"/>
      <c r="C134" s="38"/>
      <c r="D134" s="195" t="s">
        <v>1362</v>
      </c>
      <c r="E134" s="38"/>
      <c r="F134" s="239" t="s">
        <v>1794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109</v>
      </c>
      <c r="D135" s="181" t="s">
        <v>258</v>
      </c>
      <c r="E135" s="182" t="s">
        <v>1798</v>
      </c>
      <c r="F135" s="183" t="s">
        <v>1799</v>
      </c>
      <c r="G135" s="184" t="s">
        <v>316</v>
      </c>
      <c r="H135" s="185">
        <v>16</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c r="A136" s="38"/>
      <c r="B136" s="39"/>
      <c r="C136" s="38"/>
      <c r="D136" s="195" t="s">
        <v>1362</v>
      </c>
      <c r="E136" s="38"/>
      <c r="F136" s="239" t="s">
        <v>1800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283</v>
      </c>
      <c r="D137" s="181" t="s">
        <v>258</v>
      </c>
      <c r="E137" s="182" t="s">
        <v>1801</v>
      </c>
      <c r="F137" s="183" t="s">
        <v>1802</v>
      </c>
      <c r="G137" s="184" t="s">
        <v>316</v>
      </c>
      <c r="H137" s="185">
        <v>16</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313</v>
      </c>
    </row>
    <row r="138" s="2" customFormat="1">
      <c r="A138" s="38"/>
      <c r="B138" s="39"/>
      <c r="C138" s="38"/>
      <c r="D138" s="195" t="s">
        <v>1362</v>
      </c>
      <c r="E138" s="38"/>
      <c r="F138" s="239" t="s">
        <v>1803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254</v>
      </c>
      <c r="D139" s="181" t="s">
        <v>258</v>
      </c>
      <c r="E139" s="182" t="s">
        <v>1804</v>
      </c>
      <c r="F139" s="183" t="s">
        <v>1805</v>
      </c>
      <c r="G139" s="184" t="s">
        <v>316</v>
      </c>
      <c r="H139" s="185">
        <v>15</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324</v>
      </c>
    </row>
    <row r="140" s="2" customFormat="1">
      <c r="A140" s="38"/>
      <c r="B140" s="39"/>
      <c r="C140" s="38"/>
      <c r="D140" s="195" t="s">
        <v>1362</v>
      </c>
      <c r="E140" s="38"/>
      <c r="F140" s="239" t="s">
        <v>1806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297</v>
      </c>
      <c r="D141" s="181" t="s">
        <v>258</v>
      </c>
      <c r="E141" s="182" t="s">
        <v>1807</v>
      </c>
      <c r="F141" s="183" t="s">
        <v>1808</v>
      </c>
      <c r="G141" s="184" t="s">
        <v>513</v>
      </c>
      <c r="H141" s="185">
        <v>2</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342</v>
      </c>
    </row>
    <row r="142" s="2" customFormat="1">
      <c r="A142" s="38"/>
      <c r="B142" s="39"/>
      <c r="C142" s="38"/>
      <c r="D142" s="195" t="s">
        <v>1362</v>
      </c>
      <c r="E142" s="38"/>
      <c r="F142" s="239" t="s">
        <v>1809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33" customHeight="1">
      <c r="A143" s="38"/>
      <c r="B143" s="180"/>
      <c r="C143" s="181" t="s">
        <v>305</v>
      </c>
      <c r="D143" s="181" t="s">
        <v>258</v>
      </c>
      <c r="E143" s="182" t="s">
        <v>1810</v>
      </c>
      <c r="F143" s="183" t="s">
        <v>1811</v>
      </c>
      <c r="G143" s="184" t="s">
        <v>513</v>
      </c>
      <c r="H143" s="185">
        <v>2</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335</v>
      </c>
    </row>
    <row r="144" s="2" customFormat="1">
      <c r="A144" s="38"/>
      <c r="B144" s="39"/>
      <c r="C144" s="38"/>
      <c r="D144" s="195" t="s">
        <v>1362</v>
      </c>
      <c r="E144" s="38"/>
      <c r="F144" s="239" t="s">
        <v>1809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33" customHeight="1">
      <c r="A145" s="38"/>
      <c r="B145" s="180"/>
      <c r="C145" s="181" t="s">
        <v>303</v>
      </c>
      <c r="D145" s="181" t="s">
        <v>258</v>
      </c>
      <c r="E145" s="182" t="s">
        <v>1812</v>
      </c>
      <c r="F145" s="183" t="s">
        <v>1813</v>
      </c>
      <c r="G145" s="184" t="s">
        <v>513</v>
      </c>
      <c r="H145" s="185">
        <v>2</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437</v>
      </c>
    </row>
    <row r="146" s="2" customFormat="1">
      <c r="A146" s="38"/>
      <c r="B146" s="39"/>
      <c r="C146" s="38"/>
      <c r="D146" s="195" t="s">
        <v>1362</v>
      </c>
      <c r="E146" s="38"/>
      <c r="F146" s="239" t="s">
        <v>1809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313</v>
      </c>
      <c r="D147" s="181" t="s">
        <v>258</v>
      </c>
      <c r="E147" s="182" t="s">
        <v>1814</v>
      </c>
      <c r="F147" s="183" t="s">
        <v>1815</v>
      </c>
      <c r="G147" s="184" t="s">
        <v>316</v>
      </c>
      <c r="H147" s="185">
        <v>47</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446</v>
      </c>
    </row>
    <row r="148" s="2" customFormat="1">
      <c r="A148" s="38"/>
      <c r="B148" s="39"/>
      <c r="C148" s="38"/>
      <c r="D148" s="195" t="s">
        <v>1362</v>
      </c>
      <c r="E148" s="38"/>
      <c r="F148" s="239" t="s">
        <v>1816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320</v>
      </c>
      <c r="D149" s="181" t="s">
        <v>258</v>
      </c>
      <c r="E149" s="182" t="s">
        <v>1817</v>
      </c>
      <c r="F149" s="183" t="s">
        <v>1818</v>
      </c>
      <c r="G149" s="184" t="s">
        <v>513</v>
      </c>
      <c r="H149" s="185">
        <v>2</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458</v>
      </c>
    </row>
    <row r="150" s="2" customFormat="1">
      <c r="A150" s="38"/>
      <c r="B150" s="39"/>
      <c r="C150" s="38"/>
      <c r="D150" s="195" t="s">
        <v>1362</v>
      </c>
      <c r="E150" s="38"/>
      <c r="F150" s="239" t="s">
        <v>1809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324</v>
      </c>
      <c r="D151" s="181" t="s">
        <v>258</v>
      </c>
      <c r="E151" s="182" t="s">
        <v>1819</v>
      </c>
      <c r="F151" s="183" t="s">
        <v>1820</v>
      </c>
      <c r="G151" s="184" t="s">
        <v>513</v>
      </c>
      <c r="H151" s="185">
        <v>4</v>
      </c>
      <c r="I151" s="186"/>
      <c r="J151" s="187">
        <f>ROUND(I151*H151,2)</f>
        <v>0</v>
      </c>
      <c r="K151" s="183" t="s">
        <v>1377</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472</v>
      </c>
    </row>
    <row r="152" s="2" customFormat="1">
      <c r="A152" s="38"/>
      <c r="B152" s="39"/>
      <c r="C152" s="38"/>
      <c r="D152" s="195" t="s">
        <v>1362</v>
      </c>
      <c r="E152" s="38"/>
      <c r="F152" s="239" t="s">
        <v>1809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332</v>
      </c>
      <c r="D153" s="181" t="s">
        <v>258</v>
      </c>
      <c r="E153" s="182" t="s">
        <v>1821</v>
      </c>
      <c r="F153" s="183" t="s">
        <v>1822</v>
      </c>
      <c r="G153" s="184" t="s">
        <v>513</v>
      </c>
      <c r="H153" s="185">
        <v>2</v>
      </c>
      <c r="I153" s="186"/>
      <c r="J153" s="187">
        <f>ROUND(I153*H153,2)</f>
        <v>0</v>
      </c>
      <c r="K153" s="183" t="s">
        <v>1377</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486</v>
      </c>
    </row>
    <row r="154" s="2" customFormat="1">
      <c r="A154" s="38"/>
      <c r="B154" s="39"/>
      <c r="C154" s="38"/>
      <c r="D154" s="195" t="s">
        <v>1362</v>
      </c>
      <c r="E154" s="38"/>
      <c r="F154" s="239" t="s">
        <v>1809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4.15" customHeight="1">
      <c r="A155" s="38"/>
      <c r="B155" s="180"/>
      <c r="C155" s="181" t="s">
        <v>342</v>
      </c>
      <c r="D155" s="181" t="s">
        <v>258</v>
      </c>
      <c r="E155" s="182" t="s">
        <v>1823</v>
      </c>
      <c r="F155" s="183" t="s">
        <v>1824</v>
      </c>
      <c r="G155" s="184" t="s">
        <v>513</v>
      </c>
      <c r="H155" s="185">
        <v>1</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c r="A156" s="38"/>
      <c r="B156" s="39"/>
      <c r="C156" s="38"/>
      <c r="D156" s="195" t="s">
        <v>1362</v>
      </c>
      <c r="E156" s="38"/>
      <c r="F156" s="239" t="s">
        <v>1809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8</v>
      </c>
      <c r="D157" s="181" t="s">
        <v>258</v>
      </c>
      <c r="E157" s="182" t="s">
        <v>1825</v>
      </c>
      <c r="F157" s="183" t="s">
        <v>1826</v>
      </c>
      <c r="G157" s="184" t="s">
        <v>513</v>
      </c>
      <c r="H157" s="185">
        <v>1</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515</v>
      </c>
    </row>
    <row r="158" s="2" customFormat="1">
      <c r="A158" s="38"/>
      <c r="B158" s="39"/>
      <c r="C158" s="38"/>
      <c r="D158" s="195" t="s">
        <v>1362</v>
      </c>
      <c r="E158" s="38"/>
      <c r="F158" s="239" t="s">
        <v>1809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4.15" customHeight="1">
      <c r="A159" s="38"/>
      <c r="B159" s="180"/>
      <c r="C159" s="181" t="s">
        <v>335</v>
      </c>
      <c r="D159" s="181" t="s">
        <v>258</v>
      </c>
      <c r="E159" s="182" t="s">
        <v>1827</v>
      </c>
      <c r="F159" s="183" t="s">
        <v>1828</v>
      </c>
      <c r="G159" s="184" t="s">
        <v>513</v>
      </c>
      <c r="H159" s="185">
        <v>4</v>
      </c>
      <c r="I159" s="186"/>
      <c r="J159" s="187">
        <f>ROUND(I159*H159,2)</f>
        <v>0</v>
      </c>
      <c r="K159" s="183" t="s">
        <v>1377</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349</v>
      </c>
    </row>
    <row r="160" s="2" customFormat="1">
      <c r="A160" s="38"/>
      <c r="B160" s="39"/>
      <c r="C160" s="38"/>
      <c r="D160" s="195" t="s">
        <v>1362</v>
      </c>
      <c r="E160" s="38"/>
      <c r="F160" s="239" t="s">
        <v>1809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357</v>
      </c>
      <c r="D161" s="181" t="s">
        <v>258</v>
      </c>
      <c r="E161" s="182" t="s">
        <v>1829</v>
      </c>
      <c r="F161" s="183" t="s">
        <v>1830</v>
      </c>
      <c r="G161" s="184" t="s">
        <v>513</v>
      </c>
      <c r="H161" s="185">
        <v>8</v>
      </c>
      <c r="I161" s="186"/>
      <c r="J161" s="187">
        <f>ROUND(I161*H161,2)</f>
        <v>0</v>
      </c>
      <c r="K161" s="183" t="s">
        <v>1377</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548</v>
      </c>
    </row>
    <row r="162" s="2" customFormat="1">
      <c r="A162" s="38"/>
      <c r="B162" s="39"/>
      <c r="C162" s="38"/>
      <c r="D162" s="195" t="s">
        <v>1362</v>
      </c>
      <c r="E162" s="38"/>
      <c r="F162" s="239" t="s">
        <v>1809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437</v>
      </c>
      <c r="D163" s="181" t="s">
        <v>258</v>
      </c>
      <c r="E163" s="182" t="s">
        <v>1831</v>
      </c>
      <c r="F163" s="183" t="s">
        <v>1832</v>
      </c>
      <c r="G163" s="184" t="s">
        <v>513</v>
      </c>
      <c r="H163" s="185">
        <v>4</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572</v>
      </c>
    </row>
    <row r="164" s="2" customFormat="1">
      <c r="A164" s="38"/>
      <c r="B164" s="39"/>
      <c r="C164" s="38"/>
      <c r="D164" s="195" t="s">
        <v>1362</v>
      </c>
      <c r="E164" s="38"/>
      <c r="F164" s="239" t="s">
        <v>1809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442</v>
      </c>
      <c r="D165" s="181" t="s">
        <v>258</v>
      </c>
      <c r="E165" s="182" t="s">
        <v>1833</v>
      </c>
      <c r="F165" s="183" t="s">
        <v>1834</v>
      </c>
      <c r="G165" s="184" t="s">
        <v>513</v>
      </c>
      <c r="H165" s="185">
        <v>4</v>
      </c>
      <c r="I165" s="186"/>
      <c r="J165" s="187">
        <f>ROUND(I165*H165,2)</f>
        <v>0</v>
      </c>
      <c r="K165" s="183" t="s">
        <v>1377</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597</v>
      </c>
    </row>
    <row r="166" s="2" customFormat="1">
      <c r="A166" s="38"/>
      <c r="B166" s="39"/>
      <c r="C166" s="38"/>
      <c r="D166" s="195" t="s">
        <v>1362</v>
      </c>
      <c r="E166" s="38"/>
      <c r="F166" s="239" t="s">
        <v>1835</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446</v>
      </c>
      <c r="D167" s="181" t="s">
        <v>258</v>
      </c>
      <c r="E167" s="182" t="s">
        <v>1836</v>
      </c>
      <c r="F167" s="183" t="s">
        <v>1837</v>
      </c>
      <c r="G167" s="184" t="s">
        <v>513</v>
      </c>
      <c r="H167" s="185">
        <v>12</v>
      </c>
      <c r="I167" s="186"/>
      <c r="J167" s="187">
        <f>ROUND(I167*H167,2)</f>
        <v>0</v>
      </c>
      <c r="K167" s="183" t="s">
        <v>1377</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641</v>
      </c>
    </row>
    <row r="168" s="2" customFormat="1">
      <c r="A168" s="38"/>
      <c r="B168" s="39"/>
      <c r="C168" s="38"/>
      <c r="D168" s="195" t="s">
        <v>1362</v>
      </c>
      <c r="E168" s="38"/>
      <c r="F168" s="239" t="s">
        <v>1838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7</v>
      </c>
      <c r="D169" s="181" t="s">
        <v>258</v>
      </c>
      <c r="E169" s="182" t="s">
        <v>1839</v>
      </c>
      <c r="F169" s="183" t="s">
        <v>1840</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655</v>
      </c>
    </row>
    <row r="170" s="2" customFormat="1">
      <c r="A170" s="38"/>
      <c r="B170" s="39"/>
      <c r="C170" s="38"/>
      <c r="D170" s="195" t="s">
        <v>1362</v>
      </c>
      <c r="E170" s="38"/>
      <c r="F170" s="239" t="s">
        <v>1809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458</v>
      </c>
      <c r="D171" s="181" t="s">
        <v>258</v>
      </c>
      <c r="E171" s="182" t="s">
        <v>1841</v>
      </c>
      <c r="F171" s="183" t="s">
        <v>1842</v>
      </c>
      <c r="G171" s="184" t="s">
        <v>513</v>
      </c>
      <c r="H171" s="185">
        <v>4</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665</v>
      </c>
    </row>
    <row r="172" s="2" customFormat="1">
      <c r="A172" s="38"/>
      <c r="B172" s="39"/>
      <c r="C172" s="38"/>
      <c r="D172" s="195" t="s">
        <v>1362</v>
      </c>
      <c r="E172" s="38"/>
      <c r="F172" s="239" t="s">
        <v>1843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464</v>
      </c>
      <c r="D173" s="181" t="s">
        <v>258</v>
      </c>
      <c r="E173" s="182" t="s">
        <v>1844</v>
      </c>
      <c r="F173" s="183" t="s">
        <v>1845</v>
      </c>
      <c r="G173" s="184" t="s">
        <v>513</v>
      </c>
      <c r="H173" s="185">
        <v>1</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674</v>
      </c>
    </row>
    <row r="174" s="2" customFormat="1">
      <c r="A174" s="38"/>
      <c r="B174" s="39"/>
      <c r="C174" s="38"/>
      <c r="D174" s="195" t="s">
        <v>1362</v>
      </c>
      <c r="E174" s="38"/>
      <c r="F174" s="239" t="s">
        <v>1843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472</v>
      </c>
      <c r="D175" s="181" t="s">
        <v>258</v>
      </c>
      <c r="E175" s="182" t="s">
        <v>1846</v>
      </c>
      <c r="F175" s="183" t="s">
        <v>1847</v>
      </c>
      <c r="G175" s="184" t="s">
        <v>513</v>
      </c>
      <c r="H175" s="185">
        <v>28</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682</v>
      </c>
    </row>
    <row r="176" s="2" customFormat="1">
      <c r="A176" s="38"/>
      <c r="B176" s="39"/>
      <c r="C176" s="38"/>
      <c r="D176" s="195" t="s">
        <v>1362</v>
      </c>
      <c r="E176" s="38"/>
      <c r="F176" s="239" t="s">
        <v>1848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480</v>
      </c>
      <c r="D177" s="181" t="s">
        <v>258</v>
      </c>
      <c r="E177" s="182" t="s">
        <v>1849</v>
      </c>
      <c r="F177" s="183" t="s">
        <v>1850</v>
      </c>
      <c r="G177" s="184" t="s">
        <v>316</v>
      </c>
      <c r="H177" s="185">
        <v>47</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690</v>
      </c>
    </row>
    <row r="178" s="2" customFormat="1">
      <c r="A178" s="38"/>
      <c r="B178" s="39"/>
      <c r="C178" s="38"/>
      <c r="D178" s="195" t="s">
        <v>1362</v>
      </c>
      <c r="E178" s="38"/>
      <c r="F178" s="239" t="s">
        <v>1851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486</v>
      </c>
      <c r="D179" s="181" t="s">
        <v>258</v>
      </c>
      <c r="E179" s="182" t="s">
        <v>1852</v>
      </c>
      <c r="F179" s="183" t="s">
        <v>1853</v>
      </c>
      <c r="G179" s="184" t="s">
        <v>1374</v>
      </c>
      <c r="H179" s="185">
        <v>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698</v>
      </c>
    </row>
    <row r="180" s="2" customFormat="1">
      <c r="A180" s="38"/>
      <c r="B180" s="39"/>
      <c r="C180" s="38"/>
      <c r="D180" s="195" t="s">
        <v>1362</v>
      </c>
      <c r="E180" s="38"/>
      <c r="F180" s="239" t="s">
        <v>1854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492</v>
      </c>
      <c r="D181" s="181" t="s">
        <v>258</v>
      </c>
      <c r="E181" s="182" t="s">
        <v>1855</v>
      </c>
      <c r="F181" s="183" t="s">
        <v>1856</v>
      </c>
      <c r="G181" s="184" t="s">
        <v>1488</v>
      </c>
      <c r="H181" s="185">
        <v>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706</v>
      </c>
    </row>
    <row r="182" s="2" customFormat="1">
      <c r="A182" s="38"/>
      <c r="B182" s="39"/>
      <c r="C182" s="38"/>
      <c r="D182" s="195" t="s">
        <v>1362</v>
      </c>
      <c r="E182" s="38"/>
      <c r="F182" s="239" t="s">
        <v>1843</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504</v>
      </c>
      <c r="D183" s="181" t="s">
        <v>258</v>
      </c>
      <c r="E183" s="182" t="s">
        <v>1857</v>
      </c>
      <c r="F183" s="183" t="s">
        <v>1858</v>
      </c>
      <c r="G183" s="184" t="s">
        <v>1374</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714</v>
      </c>
    </row>
    <row r="184" s="2" customFormat="1">
      <c r="A184" s="38"/>
      <c r="B184" s="39"/>
      <c r="C184" s="38"/>
      <c r="D184" s="195" t="s">
        <v>1362</v>
      </c>
      <c r="E184" s="38"/>
      <c r="F184" s="239" t="s">
        <v>1859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4.15" customHeight="1">
      <c r="A185" s="38"/>
      <c r="B185" s="180"/>
      <c r="C185" s="181" t="s">
        <v>510</v>
      </c>
      <c r="D185" s="181" t="s">
        <v>258</v>
      </c>
      <c r="E185" s="182" t="s">
        <v>1860</v>
      </c>
      <c r="F185" s="183" t="s">
        <v>1861</v>
      </c>
      <c r="G185" s="184" t="s">
        <v>1374</v>
      </c>
      <c r="H185" s="185">
        <v>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1859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515</v>
      </c>
      <c r="D187" s="181" t="s">
        <v>258</v>
      </c>
      <c r="E187" s="182" t="s">
        <v>1862</v>
      </c>
      <c r="F187" s="183" t="s">
        <v>1863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1859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4.15" customHeight="1">
      <c r="A189" s="38"/>
      <c r="B189" s="180"/>
      <c r="C189" s="181" t="s">
        <v>519</v>
      </c>
      <c r="D189" s="181" t="s">
        <v>258</v>
      </c>
      <c r="E189" s="182" t="s">
        <v>1864</v>
      </c>
      <c r="F189" s="183" t="s">
        <v>1865</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1843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24.15" customHeight="1">
      <c r="A191" s="38"/>
      <c r="B191" s="180"/>
      <c r="C191" s="181" t="s">
        <v>349</v>
      </c>
      <c r="D191" s="181" t="s">
        <v>258</v>
      </c>
      <c r="E191" s="182" t="s">
        <v>1866</v>
      </c>
      <c r="F191" s="183" t="s">
        <v>1867</v>
      </c>
      <c r="G191" s="184" t="s">
        <v>1374</v>
      </c>
      <c r="H191" s="185">
        <v>2</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1868</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37.8" customHeight="1">
      <c r="A193" s="38"/>
      <c r="B193" s="180"/>
      <c r="C193" s="181" t="s">
        <v>541</v>
      </c>
      <c r="D193" s="181" t="s">
        <v>258</v>
      </c>
      <c r="E193" s="182" t="s">
        <v>1869</v>
      </c>
      <c r="F193" s="183" t="s">
        <v>1870</v>
      </c>
      <c r="G193" s="184" t="s">
        <v>1374</v>
      </c>
      <c r="H193" s="185">
        <v>4</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1843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1871</v>
      </c>
      <c r="F195" s="183" t="s">
        <v>1872</v>
      </c>
      <c r="G195" s="184" t="s">
        <v>1374</v>
      </c>
      <c r="H195" s="185">
        <v>12</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1843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564</v>
      </c>
      <c r="D197" s="181" t="s">
        <v>258</v>
      </c>
      <c r="E197" s="182" t="s">
        <v>1873</v>
      </c>
      <c r="F197" s="183" t="s">
        <v>1874</v>
      </c>
      <c r="G197" s="184" t="s">
        <v>1374</v>
      </c>
      <c r="H197" s="185">
        <v>16</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769</v>
      </c>
    </row>
    <row r="198" s="2" customFormat="1">
      <c r="A198" s="38"/>
      <c r="B198" s="39"/>
      <c r="C198" s="38"/>
      <c r="D198" s="195" t="s">
        <v>1362</v>
      </c>
      <c r="E198" s="38"/>
      <c r="F198" s="239" t="s">
        <v>1843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4.15" customHeight="1">
      <c r="A199" s="38"/>
      <c r="B199" s="180"/>
      <c r="C199" s="181" t="s">
        <v>572</v>
      </c>
      <c r="D199" s="181" t="s">
        <v>258</v>
      </c>
      <c r="E199" s="182" t="s">
        <v>1875</v>
      </c>
      <c r="F199" s="183" t="s">
        <v>1876</v>
      </c>
      <c r="G199" s="184" t="s">
        <v>1374</v>
      </c>
      <c r="H199" s="185">
        <v>2</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777</v>
      </c>
    </row>
    <row r="200" s="2" customFormat="1">
      <c r="A200" s="38"/>
      <c r="B200" s="39"/>
      <c r="C200" s="38"/>
      <c r="D200" s="195" t="s">
        <v>1362</v>
      </c>
      <c r="E200" s="38"/>
      <c r="F200" s="239" t="s">
        <v>1843</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37.8" customHeight="1">
      <c r="A201" s="38"/>
      <c r="B201" s="180"/>
      <c r="C201" s="181" t="s">
        <v>591</v>
      </c>
      <c r="D201" s="181" t="s">
        <v>258</v>
      </c>
      <c r="E201" s="182" t="s">
        <v>1877</v>
      </c>
      <c r="F201" s="183" t="s">
        <v>1878</v>
      </c>
      <c r="G201" s="184" t="s">
        <v>870</v>
      </c>
      <c r="H201" s="185">
        <v>10</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785</v>
      </c>
    </row>
    <row r="202" s="2" customFormat="1">
      <c r="A202" s="38"/>
      <c r="B202" s="39"/>
      <c r="C202" s="38"/>
      <c r="D202" s="195" t="s">
        <v>1362</v>
      </c>
      <c r="E202" s="38"/>
      <c r="F202" s="239" t="s">
        <v>1794</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16.5" customHeight="1">
      <c r="A203" s="38"/>
      <c r="B203" s="180"/>
      <c r="C203" s="181" t="s">
        <v>597</v>
      </c>
      <c r="D203" s="181" t="s">
        <v>258</v>
      </c>
      <c r="E203" s="182" t="s">
        <v>1879</v>
      </c>
      <c r="F203" s="183" t="s">
        <v>1880</v>
      </c>
      <c r="G203" s="184" t="s">
        <v>1461</v>
      </c>
      <c r="H203" s="185">
        <v>36</v>
      </c>
      <c r="I203" s="186"/>
      <c r="J203" s="187">
        <f>ROUND(I203*H203,2)</f>
        <v>0</v>
      </c>
      <c r="K203" s="183" t="s">
        <v>1377</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793</v>
      </c>
    </row>
    <row r="204" s="2" customFormat="1">
      <c r="A204" s="38"/>
      <c r="B204" s="39"/>
      <c r="C204" s="38"/>
      <c r="D204" s="195" t="s">
        <v>1362</v>
      </c>
      <c r="E204" s="38"/>
      <c r="F204" s="239" t="s">
        <v>1881</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218" t="s">
        <v>608</v>
      </c>
      <c r="D205" s="218" t="s">
        <v>346</v>
      </c>
      <c r="E205" s="219" t="s">
        <v>1882</v>
      </c>
      <c r="F205" s="220" t="s">
        <v>1883</v>
      </c>
      <c r="G205" s="221" t="s">
        <v>513</v>
      </c>
      <c r="H205" s="222">
        <v>1</v>
      </c>
      <c r="I205" s="223"/>
      <c r="J205" s="224">
        <f>ROUND(I205*H205,2)</f>
        <v>0</v>
      </c>
      <c r="K205" s="220" t="s">
        <v>1377</v>
      </c>
      <c r="L205" s="225"/>
      <c r="M205" s="226" t="s">
        <v>1</v>
      </c>
      <c r="N205" s="227"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305</v>
      </c>
      <c r="AT205" s="192" t="s">
        <v>346</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c r="A206" s="38"/>
      <c r="B206" s="39"/>
      <c r="C206" s="38"/>
      <c r="D206" s="195" t="s">
        <v>1362</v>
      </c>
      <c r="E206" s="38"/>
      <c r="F206" s="239" t="s">
        <v>1794</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66.75" customHeight="1">
      <c r="A207" s="38"/>
      <c r="B207" s="180"/>
      <c r="C207" s="218" t="s">
        <v>641</v>
      </c>
      <c r="D207" s="218" t="s">
        <v>346</v>
      </c>
      <c r="E207" s="219" t="s">
        <v>1884</v>
      </c>
      <c r="F207" s="220" t="s">
        <v>1885</v>
      </c>
      <c r="G207" s="221" t="s">
        <v>316</v>
      </c>
      <c r="H207" s="222">
        <v>16</v>
      </c>
      <c r="I207" s="223"/>
      <c r="J207" s="224">
        <f>ROUND(I207*H207,2)</f>
        <v>0</v>
      </c>
      <c r="K207" s="220" t="s">
        <v>1377</v>
      </c>
      <c r="L207" s="225"/>
      <c r="M207" s="226" t="s">
        <v>1</v>
      </c>
      <c r="N207" s="227"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305</v>
      </c>
      <c r="AT207" s="192" t="s">
        <v>346</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809</v>
      </c>
    </row>
    <row r="208" s="2" customFormat="1">
      <c r="A208" s="38"/>
      <c r="B208" s="39"/>
      <c r="C208" s="38"/>
      <c r="D208" s="195" t="s">
        <v>1362</v>
      </c>
      <c r="E208" s="38"/>
      <c r="F208" s="239" t="s">
        <v>1886</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66.75" customHeight="1">
      <c r="A209" s="38"/>
      <c r="B209" s="180"/>
      <c r="C209" s="218" t="s">
        <v>650</v>
      </c>
      <c r="D209" s="218" t="s">
        <v>346</v>
      </c>
      <c r="E209" s="219" t="s">
        <v>1589</v>
      </c>
      <c r="F209" s="220" t="s">
        <v>1590</v>
      </c>
      <c r="G209" s="221" t="s">
        <v>316</v>
      </c>
      <c r="H209" s="222">
        <v>16</v>
      </c>
      <c r="I209" s="223"/>
      <c r="J209" s="224">
        <f>ROUND(I209*H209,2)</f>
        <v>0</v>
      </c>
      <c r="K209" s="220" t="s">
        <v>1377</v>
      </c>
      <c r="L209" s="225"/>
      <c r="M209" s="226" t="s">
        <v>1</v>
      </c>
      <c r="N209" s="227"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305</v>
      </c>
      <c r="AT209" s="192" t="s">
        <v>346</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817</v>
      </c>
    </row>
    <row r="210" s="2" customFormat="1">
      <c r="A210" s="38"/>
      <c r="B210" s="39"/>
      <c r="C210" s="38"/>
      <c r="D210" s="195" t="s">
        <v>1362</v>
      </c>
      <c r="E210" s="38"/>
      <c r="F210" s="239" t="s">
        <v>1887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66.75" customHeight="1">
      <c r="A211" s="38"/>
      <c r="B211" s="180"/>
      <c r="C211" s="218" t="s">
        <v>655</v>
      </c>
      <c r="D211" s="218" t="s">
        <v>346</v>
      </c>
      <c r="E211" s="219" t="s">
        <v>1595</v>
      </c>
      <c r="F211" s="220" t="s">
        <v>1596</v>
      </c>
      <c r="G211" s="221" t="s">
        <v>316</v>
      </c>
      <c r="H211" s="222">
        <v>15</v>
      </c>
      <c r="I211" s="223"/>
      <c r="J211" s="224">
        <f>ROUND(I211*H211,2)</f>
        <v>0</v>
      </c>
      <c r="K211" s="220" t="s">
        <v>1377</v>
      </c>
      <c r="L211" s="225"/>
      <c r="M211" s="226" t="s">
        <v>1</v>
      </c>
      <c r="N211" s="227"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305</v>
      </c>
      <c r="AT211" s="192" t="s">
        <v>346</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825</v>
      </c>
    </row>
    <row r="212" s="2" customFormat="1">
      <c r="A212" s="38"/>
      <c r="B212" s="39"/>
      <c r="C212" s="38"/>
      <c r="D212" s="195" t="s">
        <v>1362</v>
      </c>
      <c r="E212" s="38"/>
      <c r="F212" s="239" t="s">
        <v>1888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4.15" customHeight="1">
      <c r="A213" s="38"/>
      <c r="B213" s="180"/>
      <c r="C213" s="181" t="s">
        <v>659</v>
      </c>
      <c r="D213" s="181" t="s">
        <v>258</v>
      </c>
      <c r="E213" s="182" t="s">
        <v>1889</v>
      </c>
      <c r="F213" s="183" t="s">
        <v>1890</v>
      </c>
      <c r="G213" s="184" t="s">
        <v>1891</v>
      </c>
      <c r="H213" s="248"/>
      <c r="I213" s="186"/>
      <c r="J213" s="187">
        <f>ROUND(I213*H213,2)</f>
        <v>0</v>
      </c>
      <c r="K213" s="183" t="s">
        <v>1377</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833</v>
      </c>
    </row>
    <row r="214" s="12" customFormat="1" ht="25.92" customHeight="1">
      <c r="A214" s="12"/>
      <c r="B214" s="167"/>
      <c r="C214" s="12"/>
      <c r="D214" s="168" t="s">
        <v>74</v>
      </c>
      <c r="E214" s="169" t="s">
        <v>1892</v>
      </c>
      <c r="F214" s="169" t="s">
        <v>1893</v>
      </c>
      <c r="G214" s="12"/>
      <c r="H214" s="12"/>
      <c r="I214" s="170"/>
      <c r="J214" s="171">
        <f>BK214</f>
        <v>0</v>
      </c>
      <c r="K214" s="12"/>
      <c r="L214" s="167"/>
      <c r="M214" s="172"/>
      <c r="N214" s="173"/>
      <c r="O214" s="173"/>
      <c r="P214" s="174">
        <f>SUM(P215:P283)</f>
        <v>0</v>
      </c>
      <c r="Q214" s="173"/>
      <c r="R214" s="174">
        <f>SUM(R215:R283)</f>
        <v>0</v>
      </c>
      <c r="S214" s="173"/>
      <c r="T214" s="175">
        <f>SUM(T215:T283)</f>
        <v>0</v>
      </c>
      <c r="U214" s="12"/>
      <c r="V214" s="12"/>
      <c r="W214" s="12"/>
      <c r="X214" s="12"/>
      <c r="Y214" s="12"/>
      <c r="Z214" s="12"/>
      <c r="AA214" s="12"/>
      <c r="AB214" s="12"/>
      <c r="AC214" s="12"/>
      <c r="AD214" s="12"/>
      <c r="AE214" s="12"/>
      <c r="AR214" s="168" t="s">
        <v>82</v>
      </c>
      <c r="AT214" s="176" t="s">
        <v>74</v>
      </c>
      <c r="AU214" s="176" t="s">
        <v>75</v>
      </c>
      <c r="AY214" s="168" t="s">
        <v>253</v>
      </c>
      <c r="BK214" s="177">
        <f>SUM(BK215:BK283)</f>
        <v>0</v>
      </c>
    </row>
    <row r="215" s="2" customFormat="1" ht="24.15" customHeight="1">
      <c r="A215" s="38"/>
      <c r="B215" s="180"/>
      <c r="C215" s="181" t="s">
        <v>665</v>
      </c>
      <c r="D215" s="181" t="s">
        <v>258</v>
      </c>
      <c r="E215" s="182" t="s">
        <v>1792</v>
      </c>
      <c r="F215" s="183" t="s">
        <v>1793</v>
      </c>
      <c r="G215" s="184" t="s">
        <v>279</v>
      </c>
      <c r="H215" s="185">
        <v>90</v>
      </c>
      <c r="I215" s="186"/>
      <c r="J215" s="187">
        <f>ROUND(I215*H215,2)</f>
        <v>0</v>
      </c>
      <c r="K215" s="183" t="s">
        <v>1377</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843</v>
      </c>
    </row>
    <row r="216" s="2" customFormat="1">
      <c r="A216" s="38"/>
      <c r="B216" s="39"/>
      <c r="C216" s="38"/>
      <c r="D216" s="195" t="s">
        <v>1362</v>
      </c>
      <c r="E216" s="38"/>
      <c r="F216" s="239" t="s">
        <v>1794</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1894</v>
      </c>
      <c r="F217" s="183" t="s">
        <v>1895</v>
      </c>
      <c r="G217" s="184" t="s">
        <v>513</v>
      </c>
      <c r="H217" s="185">
        <v>20</v>
      </c>
      <c r="I217" s="186"/>
      <c r="J217" s="187">
        <f>ROUND(I217*H217,2)</f>
        <v>0</v>
      </c>
      <c r="K217" s="183" t="s">
        <v>1377</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851</v>
      </c>
    </row>
    <row r="218" s="2" customFormat="1">
      <c r="A218" s="38"/>
      <c r="B218" s="39"/>
      <c r="C218" s="38"/>
      <c r="D218" s="195" t="s">
        <v>1362</v>
      </c>
      <c r="E218" s="38"/>
      <c r="F218" s="239" t="s">
        <v>1896</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33" customHeight="1">
      <c r="A219" s="38"/>
      <c r="B219" s="180"/>
      <c r="C219" s="181" t="s">
        <v>674</v>
      </c>
      <c r="D219" s="181" t="s">
        <v>258</v>
      </c>
      <c r="E219" s="182" t="s">
        <v>1897</v>
      </c>
      <c r="F219" s="183" t="s">
        <v>1898</v>
      </c>
      <c r="G219" s="184" t="s">
        <v>316</v>
      </c>
      <c r="H219" s="185">
        <v>40</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859</v>
      </c>
    </row>
    <row r="220" s="2" customFormat="1">
      <c r="A220" s="38"/>
      <c r="B220" s="39"/>
      <c r="C220" s="38"/>
      <c r="D220" s="195" t="s">
        <v>1362</v>
      </c>
      <c r="E220" s="38"/>
      <c r="F220" s="239" t="s">
        <v>1899</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1576</v>
      </c>
      <c r="F221" s="183" t="s">
        <v>1577</v>
      </c>
      <c r="G221" s="184" t="s">
        <v>316</v>
      </c>
      <c r="H221" s="185">
        <v>416</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867</v>
      </c>
    </row>
    <row r="222" s="2" customFormat="1">
      <c r="A222" s="38"/>
      <c r="B222" s="39"/>
      <c r="C222" s="38"/>
      <c r="D222" s="195" t="s">
        <v>1362</v>
      </c>
      <c r="E222" s="38"/>
      <c r="F222" s="239" t="s">
        <v>1900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24.15" customHeight="1">
      <c r="A223" s="38"/>
      <c r="B223" s="180"/>
      <c r="C223" s="181" t="s">
        <v>682</v>
      </c>
      <c r="D223" s="181" t="s">
        <v>258</v>
      </c>
      <c r="E223" s="182" t="s">
        <v>1901</v>
      </c>
      <c r="F223" s="183" t="s">
        <v>1902</v>
      </c>
      <c r="G223" s="184" t="s">
        <v>316</v>
      </c>
      <c r="H223" s="185">
        <v>25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876</v>
      </c>
    </row>
    <row r="224" s="2" customFormat="1">
      <c r="A224" s="38"/>
      <c r="B224" s="39"/>
      <c r="C224" s="38"/>
      <c r="D224" s="195" t="s">
        <v>1362</v>
      </c>
      <c r="E224" s="38"/>
      <c r="F224" s="239" t="s">
        <v>1903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24.15" customHeight="1">
      <c r="A225" s="38"/>
      <c r="B225" s="180"/>
      <c r="C225" s="181" t="s">
        <v>686</v>
      </c>
      <c r="D225" s="181" t="s">
        <v>258</v>
      </c>
      <c r="E225" s="182" t="s">
        <v>1904</v>
      </c>
      <c r="F225" s="183" t="s">
        <v>1905</v>
      </c>
      <c r="G225" s="184" t="s">
        <v>316</v>
      </c>
      <c r="H225" s="185">
        <v>8</v>
      </c>
      <c r="I225" s="186"/>
      <c r="J225" s="187">
        <f>ROUND(I225*H225,2)</f>
        <v>0</v>
      </c>
      <c r="K225" s="183" t="s">
        <v>1377</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884</v>
      </c>
    </row>
    <row r="226" s="2" customFormat="1">
      <c r="A226" s="38"/>
      <c r="B226" s="39"/>
      <c r="C226" s="38"/>
      <c r="D226" s="195" t="s">
        <v>1362</v>
      </c>
      <c r="E226" s="38"/>
      <c r="F226" s="239" t="s">
        <v>1906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4.15" customHeight="1">
      <c r="A227" s="38"/>
      <c r="B227" s="180"/>
      <c r="C227" s="181" t="s">
        <v>690</v>
      </c>
      <c r="D227" s="181" t="s">
        <v>258</v>
      </c>
      <c r="E227" s="182" t="s">
        <v>1796</v>
      </c>
      <c r="F227" s="183" t="s">
        <v>1797</v>
      </c>
      <c r="G227" s="184" t="s">
        <v>668</v>
      </c>
      <c r="H227" s="185">
        <v>50</v>
      </c>
      <c r="I227" s="186"/>
      <c r="J227" s="187">
        <f>ROUND(I227*H227,2)</f>
        <v>0</v>
      </c>
      <c r="K227" s="183" t="s">
        <v>1377</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892</v>
      </c>
    </row>
    <row r="228" s="2" customFormat="1">
      <c r="A228" s="38"/>
      <c r="B228" s="39"/>
      <c r="C228" s="38"/>
      <c r="D228" s="195" t="s">
        <v>1362</v>
      </c>
      <c r="E228" s="38"/>
      <c r="F228" s="239" t="s">
        <v>1794</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694</v>
      </c>
      <c r="D229" s="181" t="s">
        <v>258</v>
      </c>
      <c r="E229" s="182" t="s">
        <v>1907</v>
      </c>
      <c r="F229" s="183" t="s">
        <v>1908</v>
      </c>
      <c r="G229" s="184" t="s">
        <v>316</v>
      </c>
      <c r="H229" s="185">
        <v>456</v>
      </c>
      <c r="I229" s="186"/>
      <c r="J229" s="187">
        <f>ROUND(I229*H229,2)</f>
        <v>0</v>
      </c>
      <c r="K229" s="183" t="s">
        <v>1377</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900</v>
      </c>
    </row>
    <row r="230" s="2" customFormat="1">
      <c r="A230" s="38"/>
      <c r="B230" s="39"/>
      <c r="C230" s="38"/>
      <c r="D230" s="195" t="s">
        <v>1362</v>
      </c>
      <c r="E230" s="38"/>
      <c r="F230" s="239" t="s">
        <v>1909</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698</v>
      </c>
      <c r="D231" s="181" t="s">
        <v>258</v>
      </c>
      <c r="E231" s="182" t="s">
        <v>1836</v>
      </c>
      <c r="F231" s="183" t="s">
        <v>1837</v>
      </c>
      <c r="G231" s="184" t="s">
        <v>513</v>
      </c>
      <c r="H231" s="185">
        <v>10</v>
      </c>
      <c r="I231" s="186"/>
      <c r="J231" s="187">
        <f>ROUND(I231*H231,2)</f>
        <v>0</v>
      </c>
      <c r="K231" s="183" t="s">
        <v>1377</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908</v>
      </c>
    </row>
    <row r="232" s="2" customFormat="1">
      <c r="A232" s="38"/>
      <c r="B232" s="39"/>
      <c r="C232" s="38"/>
      <c r="D232" s="195" t="s">
        <v>1362</v>
      </c>
      <c r="E232" s="38"/>
      <c r="F232" s="239" t="s">
        <v>1910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702</v>
      </c>
      <c r="D233" s="181" t="s">
        <v>258</v>
      </c>
      <c r="E233" s="182" t="s">
        <v>1911</v>
      </c>
      <c r="F233" s="183" t="s">
        <v>1912</v>
      </c>
      <c r="G233" s="184" t="s">
        <v>513</v>
      </c>
      <c r="H233" s="185">
        <v>6</v>
      </c>
      <c r="I233" s="186"/>
      <c r="J233" s="187">
        <f>ROUND(I233*H233,2)</f>
        <v>0</v>
      </c>
      <c r="K233" s="183" t="s">
        <v>1377</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916</v>
      </c>
    </row>
    <row r="234" s="2" customFormat="1">
      <c r="A234" s="38"/>
      <c r="B234" s="39"/>
      <c r="C234" s="38"/>
      <c r="D234" s="195" t="s">
        <v>1362</v>
      </c>
      <c r="E234" s="38"/>
      <c r="F234" s="239" t="s">
        <v>1913</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706</v>
      </c>
      <c r="D235" s="181" t="s">
        <v>258</v>
      </c>
      <c r="E235" s="182" t="s">
        <v>1914</v>
      </c>
      <c r="F235" s="183" t="s">
        <v>1915</v>
      </c>
      <c r="G235" s="184" t="s">
        <v>513</v>
      </c>
      <c r="H235" s="185">
        <v>24</v>
      </c>
      <c r="I235" s="186"/>
      <c r="J235" s="187">
        <f>ROUND(I235*H235,2)</f>
        <v>0</v>
      </c>
      <c r="K235" s="183" t="s">
        <v>1377</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924</v>
      </c>
    </row>
    <row r="236" s="2" customFormat="1">
      <c r="A236" s="38"/>
      <c r="B236" s="39"/>
      <c r="C236" s="38"/>
      <c r="D236" s="195" t="s">
        <v>1362</v>
      </c>
      <c r="E236" s="38"/>
      <c r="F236" s="239" t="s">
        <v>1916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710</v>
      </c>
      <c r="D237" s="181" t="s">
        <v>258</v>
      </c>
      <c r="E237" s="182" t="s">
        <v>1917</v>
      </c>
      <c r="F237" s="183" t="s">
        <v>1918</v>
      </c>
      <c r="G237" s="184" t="s">
        <v>513</v>
      </c>
      <c r="H237" s="185">
        <v>6</v>
      </c>
      <c r="I237" s="186"/>
      <c r="J237" s="187">
        <f>ROUND(I237*H237,2)</f>
        <v>0</v>
      </c>
      <c r="K237" s="183" t="s">
        <v>1377</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932</v>
      </c>
    </row>
    <row r="238" s="2" customFormat="1">
      <c r="A238" s="38"/>
      <c r="B238" s="39"/>
      <c r="C238" s="38"/>
      <c r="D238" s="195" t="s">
        <v>1362</v>
      </c>
      <c r="E238" s="38"/>
      <c r="F238" s="239" t="s">
        <v>1919</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24.15" customHeight="1">
      <c r="A239" s="38"/>
      <c r="B239" s="180"/>
      <c r="C239" s="181" t="s">
        <v>714</v>
      </c>
      <c r="D239" s="181" t="s">
        <v>258</v>
      </c>
      <c r="E239" s="182" t="s">
        <v>1920</v>
      </c>
      <c r="F239" s="183" t="s">
        <v>1921</v>
      </c>
      <c r="G239" s="184" t="s">
        <v>513</v>
      </c>
      <c r="H239" s="185">
        <v>3</v>
      </c>
      <c r="I239" s="186"/>
      <c r="J239" s="187">
        <f>ROUND(I239*H239,2)</f>
        <v>0</v>
      </c>
      <c r="K239" s="183" t="s">
        <v>1377</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942</v>
      </c>
    </row>
    <row r="240" s="2" customFormat="1">
      <c r="A240" s="38"/>
      <c r="B240" s="39"/>
      <c r="C240" s="38"/>
      <c r="D240" s="195" t="s">
        <v>1362</v>
      </c>
      <c r="E240" s="38"/>
      <c r="F240" s="239" t="s">
        <v>1922</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718</v>
      </c>
      <c r="D241" s="181" t="s">
        <v>258</v>
      </c>
      <c r="E241" s="182" t="s">
        <v>1923</v>
      </c>
      <c r="F241" s="183" t="s">
        <v>1924</v>
      </c>
      <c r="G241" s="184" t="s">
        <v>513</v>
      </c>
      <c r="H241" s="185">
        <v>21</v>
      </c>
      <c r="I241" s="186"/>
      <c r="J241" s="187">
        <f>ROUND(I241*H241,2)</f>
        <v>0</v>
      </c>
      <c r="K241" s="183" t="s">
        <v>1377</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950</v>
      </c>
    </row>
    <row r="242" s="2" customFormat="1">
      <c r="A242" s="38"/>
      <c r="B242" s="39"/>
      <c r="C242" s="38"/>
      <c r="D242" s="195" t="s">
        <v>1362</v>
      </c>
      <c r="E242" s="38"/>
      <c r="F242" s="239" t="s">
        <v>1925</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722</v>
      </c>
      <c r="D243" s="181" t="s">
        <v>258</v>
      </c>
      <c r="E243" s="182" t="s">
        <v>1926</v>
      </c>
      <c r="F243" s="183" t="s">
        <v>1927</v>
      </c>
      <c r="G243" s="184" t="s">
        <v>513</v>
      </c>
      <c r="H243" s="185">
        <v>1</v>
      </c>
      <c r="I243" s="186"/>
      <c r="J243" s="187">
        <f>ROUND(I243*H243,2)</f>
        <v>0</v>
      </c>
      <c r="K243" s="183" t="s">
        <v>1377</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958</v>
      </c>
    </row>
    <row r="244" s="2" customFormat="1">
      <c r="A244" s="38"/>
      <c r="B244" s="39"/>
      <c r="C244" s="38"/>
      <c r="D244" s="195" t="s">
        <v>1362</v>
      </c>
      <c r="E244" s="38"/>
      <c r="F244" s="239" t="s">
        <v>1928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1.75" customHeight="1">
      <c r="A245" s="38"/>
      <c r="B245" s="180"/>
      <c r="C245" s="181" t="s">
        <v>726</v>
      </c>
      <c r="D245" s="181" t="s">
        <v>258</v>
      </c>
      <c r="E245" s="182" t="s">
        <v>1929</v>
      </c>
      <c r="F245" s="183" t="s">
        <v>1930</v>
      </c>
      <c r="G245" s="184" t="s">
        <v>316</v>
      </c>
      <c r="H245" s="185">
        <v>290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966</v>
      </c>
    </row>
    <row r="246" s="2" customFormat="1">
      <c r="A246" s="38"/>
      <c r="B246" s="39"/>
      <c r="C246" s="38"/>
      <c r="D246" s="195" t="s">
        <v>1362</v>
      </c>
      <c r="E246" s="38"/>
      <c r="F246" s="239" t="s">
        <v>1931</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1.75" customHeight="1">
      <c r="A247" s="38"/>
      <c r="B247" s="180"/>
      <c r="C247" s="181" t="s">
        <v>730</v>
      </c>
      <c r="D247" s="181" t="s">
        <v>258</v>
      </c>
      <c r="E247" s="182" t="s">
        <v>1932</v>
      </c>
      <c r="F247" s="183" t="s">
        <v>1933</v>
      </c>
      <c r="G247" s="184" t="s">
        <v>316</v>
      </c>
      <c r="H247" s="185">
        <v>82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974</v>
      </c>
    </row>
    <row r="248" s="2" customFormat="1">
      <c r="A248" s="38"/>
      <c r="B248" s="39"/>
      <c r="C248" s="38"/>
      <c r="D248" s="195" t="s">
        <v>1362</v>
      </c>
      <c r="E248" s="38"/>
      <c r="F248" s="239" t="s">
        <v>1931</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1.75" customHeight="1">
      <c r="A249" s="38"/>
      <c r="B249" s="180"/>
      <c r="C249" s="181" t="s">
        <v>734</v>
      </c>
      <c r="D249" s="181" t="s">
        <v>258</v>
      </c>
      <c r="E249" s="182" t="s">
        <v>1934</v>
      </c>
      <c r="F249" s="183" t="s">
        <v>1935</v>
      </c>
      <c r="G249" s="184" t="s">
        <v>316</v>
      </c>
      <c r="H249" s="185">
        <v>22</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986</v>
      </c>
    </row>
    <row r="250" s="2" customFormat="1">
      <c r="A250" s="38"/>
      <c r="B250" s="39"/>
      <c r="C250" s="38"/>
      <c r="D250" s="195" t="s">
        <v>1362</v>
      </c>
      <c r="E250" s="38"/>
      <c r="F250" s="239" t="s">
        <v>1931</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21.75" customHeight="1">
      <c r="A251" s="38"/>
      <c r="B251" s="180"/>
      <c r="C251" s="181" t="s">
        <v>738</v>
      </c>
      <c r="D251" s="181" t="s">
        <v>258</v>
      </c>
      <c r="E251" s="182" t="s">
        <v>1936</v>
      </c>
      <c r="F251" s="183" t="s">
        <v>1937</v>
      </c>
      <c r="G251" s="184" t="s">
        <v>316</v>
      </c>
      <c r="H251" s="185">
        <v>62</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994</v>
      </c>
    </row>
    <row r="252" s="2" customFormat="1">
      <c r="A252" s="38"/>
      <c r="B252" s="39"/>
      <c r="C252" s="38"/>
      <c r="D252" s="195" t="s">
        <v>1362</v>
      </c>
      <c r="E252" s="38"/>
      <c r="F252" s="239" t="s">
        <v>1931</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256</v>
      </c>
      <c r="D253" s="181" t="s">
        <v>258</v>
      </c>
      <c r="E253" s="182" t="s">
        <v>1938</v>
      </c>
      <c r="F253" s="183" t="s">
        <v>1939</v>
      </c>
      <c r="G253" s="184" t="s">
        <v>1374</v>
      </c>
      <c r="H253" s="185">
        <v>1</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1004</v>
      </c>
    </row>
    <row r="254" s="2" customFormat="1">
      <c r="A254" s="38"/>
      <c r="B254" s="39"/>
      <c r="C254" s="38"/>
      <c r="D254" s="195" t="s">
        <v>1362</v>
      </c>
      <c r="E254" s="38"/>
      <c r="F254" s="239" t="s">
        <v>1940</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745</v>
      </c>
      <c r="D255" s="181" t="s">
        <v>258</v>
      </c>
      <c r="E255" s="182" t="s">
        <v>1941</v>
      </c>
      <c r="F255" s="183" t="s">
        <v>1942</v>
      </c>
      <c r="G255" s="184" t="s">
        <v>1374</v>
      </c>
      <c r="H255" s="185">
        <v>1</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1013</v>
      </c>
    </row>
    <row r="256" s="2" customFormat="1">
      <c r="A256" s="38"/>
      <c r="B256" s="39"/>
      <c r="C256" s="38"/>
      <c r="D256" s="195" t="s">
        <v>1362</v>
      </c>
      <c r="E256" s="38"/>
      <c r="F256" s="239" t="s">
        <v>1943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24.15" customHeight="1">
      <c r="A257" s="38"/>
      <c r="B257" s="180"/>
      <c r="C257" s="181" t="s">
        <v>749</v>
      </c>
      <c r="D257" s="181" t="s">
        <v>258</v>
      </c>
      <c r="E257" s="182" t="s">
        <v>1944</v>
      </c>
      <c r="F257" s="183" t="s">
        <v>1945</v>
      </c>
      <c r="G257" s="184" t="s">
        <v>1374</v>
      </c>
      <c r="H257" s="185">
        <v>10</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1097</v>
      </c>
    </row>
    <row r="258" s="2" customFormat="1">
      <c r="A258" s="38"/>
      <c r="B258" s="39"/>
      <c r="C258" s="38"/>
      <c r="D258" s="195" t="s">
        <v>1362</v>
      </c>
      <c r="E258" s="38"/>
      <c r="F258" s="239" t="s">
        <v>1928</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753</v>
      </c>
      <c r="D259" s="181" t="s">
        <v>258</v>
      </c>
      <c r="E259" s="182" t="s">
        <v>1946</v>
      </c>
      <c r="F259" s="183" t="s">
        <v>1947</v>
      </c>
      <c r="G259" s="184" t="s">
        <v>1374</v>
      </c>
      <c r="H259" s="185">
        <v>6</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1105</v>
      </c>
    </row>
    <row r="260" s="2" customFormat="1">
      <c r="A260" s="38"/>
      <c r="B260" s="39"/>
      <c r="C260" s="38"/>
      <c r="D260" s="195" t="s">
        <v>1362</v>
      </c>
      <c r="E260" s="38"/>
      <c r="F260" s="239" t="s">
        <v>1948</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757</v>
      </c>
      <c r="D261" s="181" t="s">
        <v>258</v>
      </c>
      <c r="E261" s="182" t="s">
        <v>1949</v>
      </c>
      <c r="F261" s="183" t="s">
        <v>1950</v>
      </c>
      <c r="G261" s="184" t="s">
        <v>1374</v>
      </c>
      <c r="H261" s="185">
        <v>3</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1113</v>
      </c>
    </row>
    <row r="262" s="2" customFormat="1">
      <c r="A262" s="38"/>
      <c r="B262" s="39"/>
      <c r="C262" s="38"/>
      <c r="D262" s="195" t="s">
        <v>1362</v>
      </c>
      <c r="E262" s="38"/>
      <c r="F262" s="239" t="s">
        <v>1951</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761</v>
      </c>
      <c r="D263" s="181" t="s">
        <v>258</v>
      </c>
      <c r="E263" s="182" t="s">
        <v>1952</v>
      </c>
      <c r="F263" s="183" t="s">
        <v>1953</v>
      </c>
      <c r="G263" s="184" t="s">
        <v>1374</v>
      </c>
      <c r="H263" s="185">
        <v>21</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1123</v>
      </c>
    </row>
    <row r="264" s="2" customFormat="1">
      <c r="A264" s="38"/>
      <c r="B264" s="39"/>
      <c r="C264" s="38"/>
      <c r="D264" s="195" t="s">
        <v>1362</v>
      </c>
      <c r="E264" s="38"/>
      <c r="F264" s="239" t="s">
        <v>1954</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4.15" customHeight="1">
      <c r="A265" s="38"/>
      <c r="B265" s="180"/>
      <c r="C265" s="181" t="s">
        <v>765</v>
      </c>
      <c r="D265" s="181" t="s">
        <v>258</v>
      </c>
      <c r="E265" s="182" t="s">
        <v>1955</v>
      </c>
      <c r="F265" s="183" t="s">
        <v>1956</v>
      </c>
      <c r="G265" s="184" t="s">
        <v>1374</v>
      </c>
      <c r="H265" s="185">
        <v>1</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1133</v>
      </c>
    </row>
    <row r="266" s="2" customFormat="1">
      <c r="A266" s="38"/>
      <c r="B266" s="39"/>
      <c r="C266" s="38"/>
      <c r="D266" s="195" t="s">
        <v>1362</v>
      </c>
      <c r="E266" s="38"/>
      <c r="F266" s="239" t="s">
        <v>1957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24.15" customHeight="1">
      <c r="A267" s="38"/>
      <c r="B267" s="180"/>
      <c r="C267" s="181" t="s">
        <v>769</v>
      </c>
      <c r="D267" s="181" t="s">
        <v>258</v>
      </c>
      <c r="E267" s="182" t="s">
        <v>1958</v>
      </c>
      <c r="F267" s="183" t="s">
        <v>1959</v>
      </c>
      <c r="G267" s="184" t="s">
        <v>1374</v>
      </c>
      <c r="H267" s="185">
        <v>30</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1143</v>
      </c>
    </row>
    <row r="268" s="2" customFormat="1">
      <c r="A268" s="38"/>
      <c r="B268" s="39"/>
      <c r="C268" s="38"/>
      <c r="D268" s="195" t="s">
        <v>1362</v>
      </c>
      <c r="E268" s="38"/>
      <c r="F268" s="239" t="s">
        <v>1957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37.8" customHeight="1">
      <c r="A269" s="38"/>
      <c r="B269" s="180"/>
      <c r="C269" s="181" t="s">
        <v>773</v>
      </c>
      <c r="D269" s="181" t="s">
        <v>258</v>
      </c>
      <c r="E269" s="182" t="s">
        <v>1877</v>
      </c>
      <c r="F269" s="183" t="s">
        <v>1878</v>
      </c>
      <c r="G269" s="184" t="s">
        <v>870</v>
      </c>
      <c r="H269" s="185">
        <v>160</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1794</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1879</v>
      </c>
      <c r="F271" s="183" t="s">
        <v>1880</v>
      </c>
      <c r="G271" s="184" t="s">
        <v>1461</v>
      </c>
      <c r="H271" s="185">
        <v>120</v>
      </c>
      <c r="I271" s="186"/>
      <c r="J271" s="187">
        <f>ROUND(I271*H271,2)</f>
        <v>0</v>
      </c>
      <c r="K271" s="183" t="s">
        <v>1377</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1960</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218" t="s">
        <v>781</v>
      </c>
      <c r="D273" s="218" t="s">
        <v>346</v>
      </c>
      <c r="E273" s="219" t="s">
        <v>1882</v>
      </c>
      <c r="F273" s="220" t="s">
        <v>1883</v>
      </c>
      <c r="G273" s="221" t="s">
        <v>513</v>
      </c>
      <c r="H273" s="222">
        <v>9</v>
      </c>
      <c r="I273" s="223"/>
      <c r="J273" s="224">
        <f>ROUND(I273*H273,2)</f>
        <v>0</v>
      </c>
      <c r="K273" s="220" t="s">
        <v>1377</v>
      </c>
      <c r="L273" s="225"/>
      <c r="M273" s="226" t="s">
        <v>1</v>
      </c>
      <c r="N273" s="227"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305</v>
      </c>
      <c r="AT273" s="192" t="s">
        <v>346</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1794</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66.75" customHeight="1">
      <c r="A275" s="38"/>
      <c r="B275" s="180"/>
      <c r="C275" s="218" t="s">
        <v>785</v>
      </c>
      <c r="D275" s="218" t="s">
        <v>346</v>
      </c>
      <c r="E275" s="219" t="s">
        <v>1961</v>
      </c>
      <c r="F275" s="220" t="s">
        <v>1962</v>
      </c>
      <c r="G275" s="221" t="s">
        <v>316</v>
      </c>
      <c r="H275" s="222">
        <v>250</v>
      </c>
      <c r="I275" s="223"/>
      <c r="J275" s="224">
        <f>ROUND(I275*H275,2)</f>
        <v>0</v>
      </c>
      <c r="K275" s="220" t="s">
        <v>1377</v>
      </c>
      <c r="L275" s="225"/>
      <c r="M275" s="226" t="s">
        <v>1</v>
      </c>
      <c r="N275" s="227"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305</v>
      </c>
      <c r="AT275" s="192" t="s">
        <v>346</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1794</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66.75" customHeight="1">
      <c r="A277" s="38"/>
      <c r="B277" s="180"/>
      <c r="C277" s="218" t="s">
        <v>789</v>
      </c>
      <c r="D277" s="218" t="s">
        <v>346</v>
      </c>
      <c r="E277" s="219" t="s">
        <v>1963</v>
      </c>
      <c r="F277" s="220" t="s">
        <v>1964</v>
      </c>
      <c r="G277" s="221" t="s">
        <v>316</v>
      </c>
      <c r="H277" s="222">
        <v>82</v>
      </c>
      <c r="I277" s="223"/>
      <c r="J277" s="224">
        <f>ROUND(I277*H277,2)</f>
        <v>0</v>
      </c>
      <c r="K277" s="220" t="s">
        <v>1377</v>
      </c>
      <c r="L277" s="225"/>
      <c r="M277" s="226" t="s">
        <v>1</v>
      </c>
      <c r="N277" s="227"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305</v>
      </c>
      <c r="AT277" s="192" t="s">
        <v>346</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1965</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66.75" customHeight="1">
      <c r="A279" s="38"/>
      <c r="B279" s="180"/>
      <c r="C279" s="218" t="s">
        <v>793</v>
      </c>
      <c r="D279" s="218" t="s">
        <v>346</v>
      </c>
      <c r="E279" s="219" t="s">
        <v>1966</v>
      </c>
      <c r="F279" s="220" t="s">
        <v>1967</v>
      </c>
      <c r="G279" s="221" t="s">
        <v>316</v>
      </c>
      <c r="H279" s="222">
        <v>22</v>
      </c>
      <c r="I279" s="223"/>
      <c r="J279" s="224">
        <f>ROUND(I279*H279,2)</f>
        <v>0</v>
      </c>
      <c r="K279" s="220" t="s">
        <v>1377</v>
      </c>
      <c r="L279" s="225"/>
      <c r="M279" s="226" t="s">
        <v>1</v>
      </c>
      <c r="N279" s="227"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305</v>
      </c>
      <c r="AT279" s="192" t="s">
        <v>346</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1233</v>
      </c>
    </row>
    <row r="280" s="2" customFormat="1">
      <c r="A280" s="38"/>
      <c r="B280" s="39"/>
      <c r="C280" s="38"/>
      <c r="D280" s="195" t="s">
        <v>1362</v>
      </c>
      <c r="E280" s="38"/>
      <c r="F280" s="239" t="s">
        <v>1968</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66.75" customHeight="1">
      <c r="A281" s="38"/>
      <c r="B281" s="180"/>
      <c r="C281" s="218" t="s">
        <v>797</v>
      </c>
      <c r="D281" s="218" t="s">
        <v>346</v>
      </c>
      <c r="E281" s="219" t="s">
        <v>1884</v>
      </c>
      <c r="F281" s="220" t="s">
        <v>1885</v>
      </c>
      <c r="G281" s="221" t="s">
        <v>316</v>
      </c>
      <c r="H281" s="222">
        <v>62</v>
      </c>
      <c r="I281" s="223"/>
      <c r="J281" s="224">
        <f>ROUND(I281*H281,2)</f>
        <v>0</v>
      </c>
      <c r="K281" s="220" t="s">
        <v>1377</v>
      </c>
      <c r="L281" s="225"/>
      <c r="M281" s="226" t="s">
        <v>1</v>
      </c>
      <c r="N281" s="227"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305</v>
      </c>
      <c r="AT281" s="192" t="s">
        <v>346</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1243</v>
      </c>
    </row>
    <row r="282" s="2" customFormat="1">
      <c r="A282" s="38"/>
      <c r="B282" s="39"/>
      <c r="C282" s="38"/>
      <c r="D282" s="195" t="s">
        <v>1362</v>
      </c>
      <c r="E282" s="38"/>
      <c r="F282" s="239" t="s">
        <v>1969</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24.15" customHeight="1">
      <c r="A283" s="38"/>
      <c r="B283" s="180"/>
      <c r="C283" s="181" t="s">
        <v>801</v>
      </c>
      <c r="D283" s="181" t="s">
        <v>258</v>
      </c>
      <c r="E283" s="182" t="s">
        <v>1970</v>
      </c>
      <c r="F283" s="183" t="s">
        <v>1971</v>
      </c>
      <c r="G283" s="184" t="s">
        <v>1891</v>
      </c>
      <c r="H283" s="248"/>
      <c r="I283" s="186"/>
      <c r="J283" s="187">
        <f>ROUND(I283*H283,2)</f>
        <v>0</v>
      </c>
      <c r="K283" s="183" t="s">
        <v>1377</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1251</v>
      </c>
    </row>
    <row r="284" s="12" customFormat="1" ht="25.92" customHeight="1">
      <c r="A284" s="12"/>
      <c r="B284" s="167"/>
      <c r="C284" s="12"/>
      <c r="D284" s="168" t="s">
        <v>74</v>
      </c>
      <c r="E284" s="169" t="s">
        <v>1774</v>
      </c>
      <c r="F284" s="169" t="s">
        <v>1775</v>
      </c>
      <c r="G284" s="12"/>
      <c r="H284" s="12"/>
      <c r="I284" s="170"/>
      <c r="J284" s="171">
        <f>BK284</f>
        <v>0</v>
      </c>
      <c r="K284" s="12"/>
      <c r="L284" s="167"/>
      <c r="M284" s="172"/>
      <c r="N284" s="173"/>
      <c r="O284" s="173"/>
      <c r="P284" s="174">
        <f>P285</f>
        <v>0</v>
      </c>
      <c r="Q284" s="173"/>
      <c r="R284" s="174">
        <f>R285</f>
        <v>0</v>
      </c>
      <c r="S284" s="173"/>
      <c r="T284" s="175">
        <f>T285</f>
        <v>0</v>
      </c>
      <c r="U284" s="12"/>
      <c r="V284" s="12"/>
      <c r="W284" s="12"/>
      <c r="X284" s="12"/>
      <c r="Y284" s="12"/>
      <c r="Z284" s="12"/>
      <c r="AA284" s="12"/>
      <c r="AB284" s="12"/>
      <c r="AC284" s="12"/>
      <c r="AD284" s="12"/>
      <c r="AE284" s="12"/>
      <c r="AR284" s="168" t="s">
        <v>82</v>
      </c>
      <c r="AT284" s="176" t="s">
        <v>74</v>
      </c>
      <c r="AU284" s="176" t="s">
        <v>75</v>
      </c>
      <c r="AY284" s="168" t="s">
        <v>253</v>
      </c>
      <c r="BK284" s="177">
        <f>BK285</f>
        <v>0</v>
      </c>
    </row>
    <row r="285" s="2" customFormat="1" ht="37.8" customHeight="1">
      <c r="A285" s="38"/>
      <c r="B285" s="180"/>
      <c r="C285" s="181" t="s">
        <v>805</v>
      </c>
      <c r="D285" s="181" t="s">
        <v>258</v>
      </c>
      <c r="E285" s="182" t="s">
        <v>1972</v>
      </c>
      <c r="F285" s="183" t="s">
        <v>1973</v>
      </c>
      <c r="G285" s="184" t="s">
        <v>1779</v>
      </c>
      <c r="H285" s="185">
        <v>43</v>
      </c>
      <c r="I285" s="186"/>
      <c r="J285" s="187">
        <f>ROUND(I285*H285,2)</f>
        <v>0</v>
      </c>
      <c r="K285" s="183" t="s">
        <v>1361</v>
      </c>
      <c r="L285" s="39"/>
      <c r="M285" s="243" t="s">
        <v>1</v>
      </c>
      <c r="N285" s="244" t="s">
        <v>40</v>
      </c>
      <c r="O285" s="245"/>
      <c r="P285" s="246">
        <f>O285*H285</f>
        <v>0</v>
      </c>
      <c r="Q285" s="246">
        <v>0</v>
      </c>
      <c r="R285" s="246">
        <f>Q285*H285</f>
        <v>0</v>
      </c>
      <c r="S285" s="246">
        <v>0</v>
      </c>
      <c r="T285" s="247">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1263</v>
      </c>
    </row>
    <row r="286" s="2" customFormat="1" ht="6.96" customHeight="1">
      <c r="A286" s="38"/>
      <c r="B286" s="60"/>
      <c r="C286" s="61"/>
      <c r="D286" s="61"/>
      <c r="E286" s="61"/>
      <c r="F286" s="61"/>
      <c r="G286" s="61"/>
      <c r="H286" s="61"/>
      <c r="I286" s="61"/>
      <c r="J286" s="61"/>
      <c r="K286" s="61"/>
      <c r="L286" s="39"/>
      <c r="M286" s="38"/>
      <c r="O286" s="38"/>
      <c r="P286" s="38"/>
      <c r="Q286" s="38"/>
      <c r="R286" s="38"/>
      <c r="S286" s="38"/>
      <c r="T286" s="38"/>
      <c r="U286" s="38"/>
      <c r="V286" s="38"/>
      <c r="W286" s="38"/>
      <c r="X286" s="38"/>
      <c r="Y286" s="38"/>
      <c r="Z286" s="38"/>
      <c r="AA286" s="38"/>
      <c r="AB286" s="38"/>
      <c r="AC286" s="38"/>
      <c r="AD286" s="38"/>
      <c r="AE286" s="38"/>
    </row>
  </sheetData>
  <autoFilter ref="C126:K28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ROUND((SUM(BE132:BE162)),  2)</f>
        <v>0</v>
      </c>
      <c r="G37" s="38"/>
      <c r="H37" s="38"/>
      <c r="I37" s="137">
        <v>0.20999999999999999</v>
      </c>
      <c r="J37" s="136">
        <f>ROUND(((SUM(BE132:BE162))*I37),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ROUND((SUM(BF132:BF162)),  2)</f>
        <v>0</v>
      </c>
      <c r="G38" s="38"/>
      <c r="H38" s="38"/>
      <c r="I38" s="137">
        <v>0.14999999999999999</v>
      </c>
      <c r="J38" s="136">
        <f>ROUND(((SUM(BF132:BF162))*I38),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ROUND((SUM(BG132:BG162)),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ROUND((SUM(BH132:BH162)),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ROUND((SUM(BI132:BI162)),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D.1.6_3.2b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3865</v>
      </c>
      <c r="E102" s="155"/>
      <c r="F102" s="155"/>
      <c r="G102" s="155"/>
      <c r="H102" s="155"/>
      <c r="I102" s="155"/>
      <c r="J102" s="156">
        <f>J134</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3866</v>
      </c>
      <c r="E103" s="155"/>
      <c r="F103" s="155"/>
      <c r="G103" s="155"/>
      <c r="H103" s="155"/>
      <c r="I103" s="155"/>
      <c r="J103" s="156">
        <f>J142</f>
        <v>0</v>
      </c>
      <c r="K103" s="10"/>
      <c r="L103" s="153"/>
      <c r="S103" s="10"/>
      <c r="T103" s="10"/>
      <c r="U103" s="10"/>
      <c r="V103" s="10"/>
      <c r="W103" s="10"/>
      <c r="X103" s="10"/>
      <c r="Y103" s="10"/>
      <c r="Z103" s="10"/>
      <c r="AA103" s="10"/>
      <c r="AB103" s="10"/>
      <c r="AC103" s="10"/>
      <c r="AD103" s="10"/>
      <c r="AE103" s="10"/>
    </row>
    <row r="104" s="9" customFormat="1" ht="24.96" customHeight="1">
      <c r="A104" s="9"/>
      <c r="B104" s="149"/>
      <c r="C104" s="9"/>
      <c r="D104" s="150" t="s">
        <v>3868</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3869</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3870</v>
      </c>
      <c r="E106" s="151"/>
      <c r="F106" s="151"/>
      <c r="G106" s="151"/>
      <c r="H106" s="151"/>
      <c r="I106" s="151"/>
      <c r="J106" s="152">
        <f>J153</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3871</v>
      </c>
      <c r="E107" s="151"/>
      <c r="F107" s="151"/>
      <c r="G107" s="151"/>
      <c r="H107" s="151"/>
      <c r="I107" s="151"/>
      <c r="J107" s="152">
        <f>J160</f>
        <v>0</v>
      </c>
      <c r="K107" s="9"/>
      <c r="L107" s="149"/>
      <c r="S107" s="9"/>
      <c r="T107" s="9"/>
      <c r="U107" s="9"/>
      <c r="V107" s="9"/>
      <c r="W107" s="9"/>
      <c r="X107" s="9"/>
      <c r="Y107" s="9"/>
      <c r="Z107" s="9"/>
      <c r="AA107" s="9"/>
      <c r="AB107" s="9"/>
      <c r="AC107" s="9"/>
      <c r="AD107" s="9"/>
      <c r="AE107" s="9"/>
    </row>
    <row r="108" s="10" customFormat="1" ht="19.92" customHeight="1">
      <c r="A108" s="10"/>
      <c r="B108" s="153"/>
      <c r="C108" s="10"/>
      <c r="D108" s="154" t="s">
        <v>3873</v>
      </c>
      <c r="E108" s="155"/>
      <c r="F108" s="155"/>
      <c r="G108" s="155"/>
      <c r="H108" s="155"/>
      <c r="I108" s="155"/>
      <c r="J108" s="156">
        <f>J161</f>
        <v>0</v>
      </c>
      <c r="K108" s="10"/>
      <c r="L108" s="153"/>
      <c r="S108" s="10"/>
      <c r="T108" s="10"/>
      <c r="U108" s="10"/>
      <c r="V108" s="10"/>
      <c r="W108" s="10"/>
      <c r="X108" s="10"/>
      <c r="Y108" s="10"/>
      <c r="Z108" s="10"/>
      <c r="AA108" s="10"/>
      <c r="AB108" s="10"/>
      <c r="AC108" s="10"/>
      <c r="AD108" s="10"/>
      <c r="AE108" s="10"/>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238</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FNOL Novostavba Pavilonu B</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209</v>
      </c>
      <c r="L119" s="22"/>
    </row>
    <row r="120" s="1" customFormat="1" ht="16.5" customHeight="1">
      <c r="B120" s="22"/>
      <c r="E120" s="130" t="s">
        <v>210</v>
      </c>
      <c r="F120" s="1"/>
      <c r="G120" s="1"/>
      <c r="H120" s="1"/>
      <c r="L120" s="22"/>
    </row>
    <row r="121" s="1" customFormat="1" ht="12" customHeight="1">
      <c r="B121" s="22"/>
      <c r="C121" s="32" t="s">
        <v>211</v>
      </c>
      <c r="L121" s="22"/>
    </row>
    <row r="122" s="2" customFormat="1" ht="16.5" customHeight="1">
      <c r="A122" s="38"/>
      <c r="B122" s="39"/>
      <c r="C122" s="38"/>
      <c r="D122" s="38"/>
      <c r="E122" s="131" t="s">
        <v>4005</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2441</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D.1.6_3.2b - Zabudovaný</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 xml:space="preserve"> </v>
      </c>
      <c r="G126" s="38"/>
      <c r="H126" s="38"/>
      <c r="I126" s="32" t="s">
        <v>22</v>
      </c>
      <c r="J126" s="69" t="str">
        <f>IF(J16="","",J16)</f>
        <v>8. 4. 2023</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Fakultní nemocnice Olomouc</v>
      </c>
      <c r="G128" s="38"/>
      <c r="H128" s="38"/>
      <c r="I128" s="32" t="s">
        <v>30</v>
      </c>
      <c r="J128" s="36" t="str">
        <f>E25</f>
        <v>LTProjekt, EP Rožnov</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28</v>
      </c>
      <c r="D129" s="38"/>
      <c r="E129" s="38"/>
      <c r="F129" s="27" t="str">
        <f>IF(E22="","",E22)</f>
        <v>Vyplň údaj</v>
      </c>
      <c r="G129" s="38"/>
      <c r="H129" s="38"/>
      <c r="I129" s="32" t="s">
        <v>33</v>
      </c>
      <c r="J129" s="36" t="str">
        <f>E28</f>
        <v xml:space="preserve"> </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239</v>
      </c>
      <c r="D131" s="160" t="s">
        <v>60</v>
      </c>
      <c r="E131" s="160" t="s">
        <v>56</v>
      </c>
      <c r="F131" s="160" t="s">
        <v>57</v>
      </c>
      <c r="G131" s="160" t="s">
        <v>240</v>
      </c>
      <c r="H131" s="160" t="s">
        <v>241</v>
      </c>
      <c r="I131" s="160" t="s">
        <v>242</v>
      </c>
      <c r="J131" s="160" t="s">
        <v>218</v>
      </c>
      <c r="K131" s="161" t="s">
        <v>243</v>
      </c>
      <c r="L131" s="162"/>
      <c r="M131" s="86" t="s">
        <v>1</v>
      </c>
      <c r="N131" s="87" t="s">
        <v>39</v>
      </c>
      <c r="O131" s="87" t="s">
        <v>244</v>
      </c>
      <c r="P131" s="87" t="s">
        <v>245</v>
      </c>
      <c r="Q131" s="87" t="s">
        <v>246</v>
      </c>
      <c r="R131" s="87" t="s">
        <v>247</v>
      </c>
      <c r="S131" s="87" t="s">
        <v>248</v>
      </c>
      <c r="T131" s="88" t="s">
        <v>249</v>
      </c>
      <c r="U131" s="157"/>
      <c r="V131" s="157"/>
      <c r="W131" s="157"/>
      <c r="X131" s="157"/>
      <c r="Y131" s="157"/>
      <c r="Z131" s="157"/>
      <c r="AA131" s="157"/>
      <c r="AB131" s="157"/>
      <c r="AC131" s="157"/>
      <c r="AD131" s="157"/>
      <c r="AE131" s="157"/>
    </row>
    <row r="132" s="2" customFormat="1" ht="22.8" customHeight="1">
      <c r="A132" s="38"/>
      <c r="B132" s="39"/>
      <c r="C132" s="93" t="s">
        <v>250</v>
      </c>
      <c r="D132" s="38"/>
      <c r="E132" s="38"/>
      <c r="F132" s="38"/>
      <c r="G132" s="38"/>
      <c r="H132" s="38"/>
      <c r="I132" s="38"/>
      <c r="J132" s="163">
        <f>BK132</f>
        <v>0</v>
      </c>
      <c r="K132" s="38"/>
      <c r="L132" s="39"/>
      <c r="M132" s="89"/>
      <c r="N132" s="73"/>
      <c r="O132" s="90"/>
      <c r="P132" s="164">
        <f>P133+P146+P148+P153+P160</f>
        <v>0</v>
      </c>
      <c r="Q132" s="90"/>
      <c r="R132" s="164">
        <f>R133+R146+R148+R153+R160</f>
        <v>0</v>
      </c>
      <c r="S132" s="90"/>
      <c r="T132" s="165">
        <f>T133+T146+T148+T153+T160</f>
        <v>0</v>
      </c>
      <c r="U132" s="38"/>
      <c r="V132" s="38"/>
      <c r="W132" s="38"/>
      <c r="X132" s="38"/>
      <c r="Y132" s="38"/>
      <c r="Z132" s="38"/>
      <c r="AA132" s="38"/>
      <c r="AB132" s="38"/>
      <c r="AC132" s="38"/>
      <c r="AD132" s="38"/>
      <c r="AE132" s="38"/>
      <c r="AT132" s="19" t="s">
        <v>74</v>
      </c>
      <c r="AU132" s="19" t="s">
        <v>220</v>
      </c>
      <c r="BK132" s="166">
        <f>BK133+BK146+BK148+BK153+BK160</f>
        <v>0</v>
      </c>
    </row>
    <row r="133" s="12" customFormat="1" ht="25.92" customHeight="1">
      <c r="A133" s="12"/>
      <c r="B133" s="167"/>
      <c r="C133" s="12"/>
      <c r="D133" s="168" t="s">
        <v>74</v>
      </c>
      <c r="E133" s="169" t="s">
        <v>3874</v>
      </c>
      <c r="F133" s="169" t="s">
        <v>3875</v>
      </c>
      <c r="G133" s="12"/>
      <c r="H133" s="12"/>
      <c r="I133" s="170"/>
      <c r="J133" s="171">
        <f>BK133</f>
        <v>0</v>
      </c>
      <c r="K133" s="12"/>
      <c r="L133" s="167"/>
      <c r="M133" s="172"/>
      <c r="N133" s="173"/>
      <c r="O133" s="173"/>
      <c r="P133" s="174">
        <f>P134+P142</f>
        <v>0</v>
      </c>
      <c r="Q133" s="173"/>
      <c r="R133" s="174">
        <f>R134+R142</f>
        <v>0</v>
      </c>
      <c r="S133" s="173"/>
      <c r="T133" s="175">
        <f>T134+T142</f>
        <v>0</v>
      </c>
      <c r="U133" s="12"/>
      <c r="V133" s="12"/>
      <c r="W133" s="12"/>
      <c r="X133" s="12"/>
      <c r="Y133" s="12"/>
      <c r="Z133" s="12"/>
      <c r="AA133" s="12"/>
      <c r="AB133" s="12"/>
      <c r="AC133" s="12"/>
      <c r="AD133" s="12"/>
      <c r="AE133" s="12"/>
      <c r="AR133" s="168" t="s">
        <v>82</v>
      </c>
      <c r="AT133" s="176" t="s">
        <v>74</v>
      </c>
      <c r="AU133" s="176" t="s">
        <v>75</v>
      </c>
      <c r="AY133" s="168" t="s">
        <v>253</v>
      </c>
      <c r="BK133" s="177">
        <f>BK134+BK142</f>
        <v>0</v>
      </c>
    </row>
    <row r="134" s="12" customFormat="1" ht="22.8" customHeight="1">
      <c r="A134" s="12"/>
      <c r="B134" s="167"/>
      <c r="C134" s="12"/>
      <c r="D134" s="168" t="s">
        <v>74</v>
      </c>
      <c r="E134" s="178" t="s">
        <v>3886</v>
      </c>
      <c r="F134" s="178" t="s">
        <v>3887</v>
      </c>
      <c r="G134" s="12"/>
      <c r="H134" s="12"/>
      <c r="I134" s="170"/>
      <c r="J134" s="179">
        <f>BK134</f>
        <v>0</v>
      </c>
      <c r="K134" s="12"/>
      <c r="L134" s="167"/>
      <c r="M134" s="172"/>
      <c r="N134" s="173"/>
      <c r="O134" s="173"/>
      <c r="P134" s="174">
        <f>SUM(P135:P141)</f>
        <v>0</v>
      </c>
      <c r="Q134" s="173"/>
      <c r="R134" s="174">
        <f>SUM(R135:R141)</f>
        <v>0</v>
      </c>
      <c r="S134" s="173"/>
      <c r="T134" s="175">
        <f>SUM(T135:T141)</f>
        <v>0</v>
      </c>
      <c r="U134" s="12"/>
      <c r="V134" s="12"/>
      <c r="W134" s="12"/>
      <c r="X134" s="12"/>
      <c r="Y134" s="12"/>
      <c r="Z134" s="12"/>
      <c r="AA134" s="12"/>
      <c r="AB134" s="12"/>
      <c r="AC134" s="12"/>
      <c r="AD134" s="12"/>
      <c r="AE134" s="12"/>
      <c r="AR134" s="168" t="s">
        <v>82</v>
      </c>
      <c r="AT134" s="176" t="s">
        <v>74</v>
      </c>
      <c r="AU134" s="176" t="s">
        <v>82</v>
      </c>
      <c r="AY134" s="168" t="s">
        <v>253</v>
      </c>
      <c r="BK134" s="177">
        <f>SUM(BK135:BK141)</f>
        <v>0</v>
      </c>
    </row>
    <row r="135" s="2" customFormat="1" ht="33" customHeight="1">
      <c r="A135" s="38"/>
      <c r="B135" s="180"/>
      <c r="C135" s="181" t="s">
        <v>82</v>
      </c>
      <c r="D135" s="181" t="s">
        <v>258</v>
      </c>
      <c r="E135" s="182" t="s">
        <v>1215</v>
      </c>
      <c r="F135" s="183" t="s">
        <v>4673</v>
      </c>
      <c r="G135" s="184" t="s">
        <v>1374</v>
      </c>
      <c r="H135" s="185">
        <v>2</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437</v>
      </c>
    </row>
    <row r="136" s="2" customFormat="1" ht="49.05" customHeight="1">
      <c r="A136" s="38"/>
      <c r="B136" s="180"/>
      <c r="C136" s="181" t="s">
        <v>85</v>
      </c>
      <c r="D136" s="181" t="s">
        <v>258</v>
      </c>
      <c r="E136" s="182" t="s">
        <v>4674</v>
      </c>
      <c r="F136" s="183" t="s">
        <v>4675</v>
      </c>
      <c r="G136" s="184" t="s">
        <v>1374</v>
      </c>
      <c r="H136" s="185">
        <v>2</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446</v>
      </c>
    </row>
    <row r="137" s="2" customFormat="1" ht="21.75" customHeight="1">
      <c r="A137" s="38"/>
      <c r="B137" s="180"/>
      <c r="C137" s="181" t="s">
        <v>93</v>
      </c>
      <c r="D137" s="181" t="s">
        <v>258</v>
      </c>
      <c r="E137" s="182" t="s">
        <v>4676</v>
      </c>
      <c r="F137" s="183" t="s">
        <v>4677</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458</v>
      </c>
    </row>
    <row r="138" s="2" customFormat="1" ht="24.15" customHeight="1">
      <c r="A138" s="38"/>
      <c r="B138" s="180"/>
      <c r="C138" s="181" t="s">
        <v>109</v>
      </c>
      <c r="D138" s="181" t="s">
        <v>258</v>
      </c>
      <c r="E138" s="182" t="s">
        <v>3894</v>
      </c>
      <c r="F138" s="183" t="s">
        <v>3895</v>
      </c>
      <c r="G138" s="184" t="s">
        <v>1374</v>
      </c>
      <c r="H138" s="185">
        <v>3</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472</v>
      </c>
    </row>
    <row r="139" s="2" customFormat="1" ht="24.15" customHeight="1">
      <c r="A139" s="38"/>
      <c r="B139" s="180"/>
      <c r="C139" s="181" t="s">
        <v>283</v>
      </c>
      <c r="D139" s="181" t="s">
        <v>258</v>
      </c>
      <c r="E139" s="182" t="s">
        <v>4678</v>
      </c>
      <c r="F139" s="183" t="s">
        <v>4679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486</v>
      </c>
    </row>
    <row r="140" s="2" customFormat="1" ht="24.15" customHeight="1">
      <c r="A140" s="38"/>
      <c r="B140" s="180"/>
      <c r="C140" s="181" t="s">
        <v>254</v>
      </c>
      <c r="D140" s="181" t="s">
        <v>258</v>
      </c>
      <c r="E140" s="182" t="s">
        <v>4680</v>
      </c>
      <c r="F140" s="183" t="s">
        <v>4681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4682</v>
      </c>
    </row>
    <row r="141" s="2" customFormat="1" ht="24.15" customHeight="1">
      <c r="A141" s="38"/>
      <c r="B141" s="180"/>
      <c r="C141" s="181" t="s">
        <v>297</v>
      </c>
      <c r="D141" s="181" t="s">
        <v>258</v>
      </c>
      <c r="E141" s="182" t="s">
        <v>3898</v>
      </c>
      <c r="F141" s="183" t="s">
        <v>3899</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504</v>
      </c>
    </row>
    <row r="142" s="12" customFormat="1" ht="22.8" customHeight="1">
      <c r="A142" s="12"/>
      <c r="B142" s="167"/>
      <c r="C142" s="12"/>
      <c r="D142" s="168" t="s">
        <v>74</v>
      </c>
      <c r="E142" s="178" t="s">
        <v>3906</v>
      </c>
      <c r="F142" s="178" t="s">
        <v>3907</v>
      </c>
      <c r="G142" s="12"/>
      <c r="H142" s="12"/>
      <c r="I142" s="170"/>
      <c r="J142" s="179">
        <f>BK142</f>
        <v>0</v>
      </c>
      <c r="K142" s="12"/>
      <c r="L142" s="167"/>
      <c r="M142" s="172"/>
      <c r="N142" s="173"/>
      <c r="O142" s="173"/>
      <c r="P142" s="174">
        <f>SUM(P143:P145)</f>
        <v>0</v>
      </c>
      <c r="Q142" s="173"/>
      <c r="R142" s="174">
        <f>SUM(R143:R145)</f>
        <v>0</v>
      </c>
      <c r="S142" s="173"/>
      <c r="T142" s="175">
        <f>SUM(T143:T145)</f>
        <v>0</v>
      </c>
      <c r="U142" s="12"/>
      <c r="V142" s="12"/>
      <c r="W142" s="12"/>
      <c r="X142" s="12"/>
      <c r="Y142" s="12"/>
      <c r="Z142" s="12"/>
      <c r="AA142" s="12"/>
      <c r="AB142" s="12"/>
      <c r="AC142" s="12"/>
      <c r="AD142" s="12"/>
      <c r="AE142" s="12"/>
      <c r="AR142" s="168" t="s">
        <v>82</v>
      </c>
      <c r="AT142" s="176" t="s">
        <v>74</v>
      </c>
      <c r="AU142" s="176" t="s">
        <v>82</v>
      </c>
      <c r="AY142" s="168" t="s">
        <v>253</v>
      </c>
      <c r="BK142" s="177">
        <f>SUM(BK143:BK145)</f>
        <v>0</v>
      </c>
    </row>
    <row r="143" s="2" customFormat="1" ht="24.15" customHeight="1">
      <c r="A143" s="38"/>
      <c r="B143" s="180"/>
      <c r="C143" s="181" t="s">
        <v>305</v>
      </c>
      <c r="D143" s="181" t="s">
        <v>258</v>
      </c>
      <c r="E143" s="182" t="s">
        <v>4683</v>
      </c>
      <c r="F143" s="183" t="s">
        <v>4684</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515</v>
      </c>
    </row>
    <row r="144" s="2" customFormat="1" ht="37.8" customHeight="1">
      <c r="A144" s="38"/>
      <c r="B144" s="180"/>
      <c r="C144" s="181" t="s">
        <v>303</v>
      </c>
      <c r="D144" s="181" t="s">
        <v>258</v>
      </c>
      <c r="E144" s="182" t="s">
        <v>4685</v>
      </c>
      <c r="F144" s="183" t="s">
        <v>4686</v>
      </c>
      <c r="G144" s="184" t="s">
        <v>1374</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349</v>
      </c>
    </row>
    <row r="145" s="2" customFormat="1" ht="24.15" customHeight="1">
      <c r="A145" s="38"/>
      <c r="B145" s="180"/>
      <c r="C145" s="181" t="s">
        <v>313</v>
      </c>
      <c r="D145" s="181" t="s">
        <v>258</v>
      </c>
      <c r="E145" s="182" t="s">
        <v>4687</v>
      </c>
      <c r="F145" s="183" t="s">
        <v>4688</v>
      </c>
      <c r="G145" s="184" t="s">
        <v>1374</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548</v>
      </c>
    </row>
    <row r="146" s="12" customFormat="1" ht="25.92" customHeight="1">
      <c r="A146" s="12"/>
      <c r="B146" s="167"/>
      <c r="C146" s="12"/>
      <c r="D146" s="168" t="s">
        <v>74</v>
      </c>
      <c r="E146" s="169" t="s">
        <v>3935</v>
      </c>
      <c r="F146" s="169" t="s">
        <v>3936</v>
      </c>
      <c r="G146" s="12"/>
      <c r="H146" s="12"/>
      <c r="I146" s="170"/>
      <c r="J146" s="171">
        <f>BK146</f>
        <v>0</v>
      </c>
      <c r="K146" s="12"/>
      <c r="L146" s="167"/>
      <c r="M146" s="172"/>
      <c r="N146" s="173"/>
      <c r="O146" s="173"/>
      <c r="P146" s="174">
        <f>P147</f>
        <v>0</v>
      </c>
      <c r="Q146" s="173"/>
      <c r="R146" s="174">
        <f>R147</f>
        <v>0</v>
      </c>
      <c r="S146" s="173"/>
      <c r="T146" s="175">
        <f>T147</f>
        <v>0</v>
      </c>
      <c r="U146" s="12"/>
      <c r="V146" s="12"/>
      <c r="W146" s="12"/>
      <c r="X146" s="12"/>
      <c r="Y146" s="12"/>
      <c r="Z146" s="12"/>
      <c r="AA146" s="12"/>
      <c r="AB146" s="12"/>
      <c r="AC146" s="12"/>
      <c r="AD146" s="12"/>
      <c r="AE146" s="12"/>
      <c r="AR146" s="168" t="s">
        <v>82</v>
      </c>
      <c r="AT146" s="176" t="s">
        <v>74</v>
      </c>
      <c r="AU146" s="176" t="s">
        <v>75</v>
      </c>
      <c r="AY146" s="168" t="s">
        <v>253</v>
      </c>
      <c r="BK146" s="177">
        <f>BK147</f>
        <v>0</v>
      </c>
    </row>
    <row r="147" s="2" customFormat="1" ht="24.15" customHeight="1">
      <c r="A147" s="38"/>
      <c r="B147" s="180"/>
      <c r="C147" s="181" t="s">
        <v>320</v>
      </c>
      <c r="D147" s="181" t="s">
        <v>258</v>
      </c>
      <c r="E147" s="182" t="s">
        <v>3945</v>
      </c>
      <c r="F147" s="183" t="s">
        <v>3946</v>
      </c>
      <c r="G147" s="184" t="s">
        <v>1374</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572</v>
      </c>
    </row>
    <row r="148" s="12" customFormat="1" ht="25.92" customHeight="1">
      <c r="A148" s="12"/>
      <c r="B148" s="167"/>
      <c r="C148" s="12"/>
      <c r="D148" s="168" t="s">
        <v>74</v>
      </c>
      <c r="E148" s="169" t="s">
        <v>3952</v>
      </c>
      <c r="F148" s="169" t="s">
        <v>3953</v>
      </c>
      <c r="G148" s="12"/>
      <c r="H148" s="12"/>
      <c r="I148" s="170"/>
      <c r="J148" s="171">
        <f>BK148</f>
        <v>0</v>
      </c>
      <c r="K148" s="12"/>
      <c r="L148" s="167"/>
      <c r="M148" s="172"/>
      <c r="N148" s="173"/>
      <c r="O148" s="173"/>
      <c r="P148" s="174">
        <f>SUM(P149:P152)</f>
        <v>0</v>
      </c>
      <c r="Q148" s="173"/>
      <c r="R148" s="174">
        <f>SUM(R149:R152)</f>
        <v>0</v>
      </c>
      <c r="S148" s="173"/>
      <c r="T148" s="175">
        <f>SUM(T149:T152)</f>
        <v>0</v>
      </c>
      <c r="U148" s="12"/>
      <c r="V148" s="12"/>
      <c r="W148" s="12"/>
      <c r="X148" s="12"/>
      <c r="Y148" s="12"/>
      <c r="Z148" s="12"/>
      <c r="AA148" s="12"/>
      <c r="AB148" s="12"/>
      <c r="AC148" s="12"/>
      <c r="AD148" s="12"/>
      <c r="AE148" s="12"/>
      <c r="AR148" s="168" t="s">
        <v>82</v>
      </c>
      <c r="AT148" s="176" t="s">
        <v>74</v>
      </c>
      <c r="AU148" s="176" t="s">
        <v>75</v>
      </c>
      <c r="AY148" s="168" t="s">
        <v>253</v>
      </c>
      <c r="BK148" s="177">
        <f>SUM(BK149:BK152)</f>
        <v>0</v>
      </c>
    </row>
    <row r="149" s="2" customFormat="1" ht="16.5" customHeight="1">
      <c r="A149" s="38"/>
      <c r="B149" s="180"/>
      <c r="C149" s="181" t="s">
        <v>324</v>
      </c>
      <c r="D149" s="181" t="s">
        <v>258</v>
      </c>
      <c r="E149" s="182" t="s">
        <v>3954</v>
      </c>
      <c r="F149" s="183" t="s">
        <v>3955</v>
      </c>
      <c r="G149" s="184" t="s">
        <v>1374</v>
      </c>
      <c r="H149" s="185">
        <v>2</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597</v>
      </c>
    </row>
    <row r="150" s="2" customFormat="1" ht="24.15" customHeight="1">
      <c r="A150" s="38"/>
      <c r="B150" s="180"/>
      <c r="C150" s="181" t="s">
        <v>332</v>
      </c>
      <c r="D150" s="181" t="s">
        <v>258</v>
      </c>
      <c r="E150" s="182" t="s">
        <v>3956</v>
      </c>
      <c r="F150" s="183" t="s">
        <v>3957</v>
      </c>
      <c r="G150" s="184" t="s">
        <v>1374</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641</v>
      </c>
    </row>
    <row r="151" s="2" customFormat="1" ht="37.8" customHeight="1">
      <c r="A151" s="38"/>
      <c r="B151" s="180"/>
      <c r="C151" s="181" t="s">
        <v>342</v>
      </c>
      <c r="D151" s="181" t="s">
        <v>258</v>
      </c>
      <c r="E151" s="182" t="s">
        <v>3960</v>
      </c>
      <c r="F151" s="183" t="s">
        <v>3961</v>
      </c>
      <c r="G151" s="184" t="s">
        <v>1374</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655</v>
      </c>
    </row>
    <row r="152" s="2" customFormat="1" ht="44.25" customHeight="1">
      <c r="A152" s="38"/>
      <c r="B152" s="180"/>
      <c r="C152" s="181" t="s">
        <v>8</v>
      </c>
      <c r="D152" s="181" t="s">
        <v>258</v>
      </c>
      <c r="E152" s="182" t="s">
        <v>3964</v>
      </c>
      <c r="F152" s="183" t="s">
        <v>3965</v>
      </c>
      <c r="G152" s="184" t="s">
        <v>1374</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665</v>
      </c>
    </row>
    <row r="153" s="12" customFormat="1" ht="25.92" customHeight="1">
      <c r="A153" s="12"/>
      <c r="B153" s="167"/>
      <c r="C153" s="12"/>
      <c r="D153" s="168" t="s">
        <v>74</v>
      </c>
      <c r="E153" s="169" t="s">
        <v>3968</v>
      </c>
      <c r="F153" s="169" t="s">
        <v>3969</v>
      </c>
      <c r="G153" s="12"/>
      <c r="H153" s="12"/>
      <c r="I153" s="170"/>
      <c r="J153" s="171">
        <f>BK153</f>
        <v>0</v>
      </c>
      <c r="K153" s="12"/>
      <c r="L153" s="167"/>
      <c r="M153" s="172"/>
      <c r="N153" s="173"/>
      <c r="O153" s="173"/>
      <c r="P153" s="174">
        <f>SUM(P154:P159)</f>
        <v>0</v>
      </c>
      <c r="Q153" s="173"/>
      <c r="R153" s="174">
        <f>SUM(R154:R159)</f>
        <v>0</v>
      </c>
      <c r="S153" s="173"/>
      <c r="T153" s="175">
        <f>SUM(T154:T159)</f>
        <v>0</v>
      </c>
      <c r="U153" s="12"/>
      <c r="V153" s="12"/>
      <c r="W153" s="12"/>
      <c r="X153" s="12"/>
      <c r="Y153" s="12"/>
      <c r="Z153" s="12"/>
      <c r="AA153" s="12"/>
      <c r="AB153" s="12"/>
      <c r="AC153" s="12"/>
      <c r="AD153" s="12"/>
      <c r="AE153" s="12"/>
      <c r="AR153" s="168" t="s">
        <v>82</v>
      </c>
      <c r="AT153" s="176" t="s">
        <v>74</v>
      </c>
      <c r="AU153" s="176" t="s">
        <v>75</v>
      </c>
      <c r="AY153" s="168" t="s">
        <v>253</v>
      </c>
      <c r="BK153" s="177">
        <f>SUM(BK154:BK159)</f>
        <v>0</v>
      </c>
    </row>
    <row r="154" s="2" customFormat="1" ht="24.15" customHeight="1">
      <c r="A154" s="38"/>
      <c r="B154" s="180"/>
      <c r="C154" s="181" t="s">
        <v>335</v>
      </c>
      <c r="D154" s="181" t="s">
        <v>258</v>
      </c>
      <c r="E154" s="182" t="s">
        <v>4689</v>
      </c>
      <c r="F154" s="183" t="s">
        <v>4690</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674</v>
      </c>
    </row>
    <row r="155" s="2" customFormat="1" ht="24.15" customHeight="1">
      <c r="A155" s="38"/>
      <c r="B155" s="180"/>
      <c r="C155" s="181" t="s">
        <v>357</v>
      </c>
      <c r="D155" s="181" t="s">
        <v>258</v>
      </c>
      <c r="E155" s="182" t="s">
        <v>3970</v>
      </c>
      <c r="F155" s="183" t="s">
        <v>4691</v>
      </c>
      <c r="G155" s="184" t="s">
        <v>1374</v>
      </c>
      <c r="H155" s="185">
        <v>2</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682</v>
      </c>
    </row>
    <row r="156" s="2" customFormat="1" ht="24.15" customHeight="1">
      <c r="A156" s="38"/>
      <c r="B156" s="180"/>
      <c r="C156" s="181" t="s">
        <v>437</v>
      </c>
      <c r="D156" s="181" t="s">
        <v>258</v>
      </c>
      <c r="E156" s="182" t="s">
        <v>3976</v>
      </c>
      <c r="F156" s="183" t="s">
        <v>3977</v>
      </c>
      <c r="G156" s="184" t="s">
        <v>1374</v>
      </c>
      <c r="H156" s="185">
        <v>8</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690</v>
      </c>
    </row>
    <row r="157" s="2" customFormat="1" ht="24.15" customHeight="1">
      <c r="A157" s="38"/>
      <c r="B157" s="180"/>
      <c r="C157" s="181" t="s">
        <v>442</v>
      </c>
      <c r="D157" s="181" t="s">
        <v>258</v>
      </c>
      <c r="E157" s="182" t="s">
        <v>3978</v>
      </c>
      <c r="F157" s="183" t="s">
        <v>3979</v>
      </c>
      <c r="G157" s="184" t="s">
        <v>1374</v>
      </c>
      <c r="H157" s="185">
        <v>4</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698</v>
      </c>
    </row>
    <row r="158" s="2" customFormat="1" ht="21.75" customHeight="1">
      <c r="A158" s="38"/>
      <c r="B158" s="180"/>
      <c r="C158" s="181" t="s">
        <v>446</v>
      </c>
      <c r="D158" s="181" t="s">
        <v>258</v>
      </c>
      <c r="E158" s="182" t="s">
        <v>3986</v>
      </c>
      <c r="F158" s="183" t="s">
        <v>3987</v>
      </c>
      <c r="G158" s="184" t="s">
        <v>1374</v>
      </c>
      <c r="H158" s="185">
        <v>2</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706</v>
      </c>
    </row>
    <row r="159" s="2" customFormat="1" ht="24.15" customHeight="1">
      <c r="A159" s="38"/>
      <c r="B159" s="180"/>
      <c r="C159" s="181" t="s">
        <v>7</v>
      </c>
      <c r="D159" s="181" t="s">
        <v>258</v>
      </c>
      <c r="E159" s="182" t="s">
        <v>3988</v>
      </c>
      <c r="F159" s="183" t="s">
        <v>3989</v>
      </c>
      <c r="G159" s="184" t="s">
        <v>1374</v>
      </c>
      <c r="H159" s="185">
        <v>2</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714</v>
      </c>
    </row>
    <row r="160" s="12" customFormat="1" ht="25.92" customHeight="1">
      <c r="A160" s="12"/>
      <c r="B160" s="167"/>
      <c r="C160" s="12"/>
      <c r="D160" s="168" t="s">
        <v>74</v>
      </c>
      <c r="E160" s="169" t="s">
        <v>3990</v>
      </c>
      <c r="F160" s="169" t="s">
        <v>3991</v>
      </c>
      <c r="G160" s="12"/>
      <c r="H160" s="12"/>
      <c r="I160" s="170"/>
      <c r="J160" s="171">
        <f>BK160</f>
        <v>0</v>
      </c>
      <c r="K160" s="12"/>
      <c r="L160" s="167"/>
      <c r="M160" s="172"/>
      <c r="N160" s="173"/>
      <c r="O160" s="173"/>
      <c r="P160" s="174">
        <f>P161</f>
        <v>0</v>
      </c>
      <c r="Q160" s="173"/>
      <c r="R160" s="174">
        <f>R161</f>
        <v>0</v>
      </c>
      <c r="S160" s="173"/>
      <c r="T160" s="175">
        <f>T161</f>
        <v>0</v>
      </c>
      <c r="U160" s="12"/>
      <c r="V160" s="12"/>
      <c r="W160" s="12"/>
      <c r="X160" s="12"/>
      <c r="Y160" s="12"/>
      <c r="Z160" s="12"/>
      <c r="AA160" s="12"/>
      <c r="AB160" s="12"/>
      <c r="AC160" s="12"/>
      <c r="AD160" s="12"/>
      <c r="AE160" s="12"/>
      <c r="AR160" s="168" t="s">
        <v>82</v>
      </c>
      <c r="AT160" s="176" t="s">
        <v>74</v>
      </c>
      <c r="AU160" s="176" t="s">
        <v>75</v>
      </c>
      <c r="AY160" s="168" t="s">
        <v>253</v>
      </c>
      <c r="BK160" s="177">
        <f>BK161</f>
        <v>0</v>
      </c>
    </row>
    <row r="161" s="12" customFormat="1" ht="22.8" customHeight="1">
      <c r="A161" s="12"/>
      <c r="B161" s="167"/>
      <c r="C161" s="12"/>
      <c r="D161" s="168" t="s">
        <v>74</v>
      </c>
      <c r="E161" s="178" t="s">
        <v>3996</v>
      </c>
      <c r="F161" s="178" t="s">
        <v>3997</v>
      </c>
      <c r="G161" s="12"/>
      <c r="H161" s="12"/>
      <c r="I161" s="170"/>
      <c r="J161" s="179">
        <f>BK161</f>
        <v>0</v>
      </c>
      <c r="K161" s="12"/>
      <c r="L161" s="167"/>
      <c r="M161" s="172"/>
      <c r="N161" s="173"/>
      <c r="O161" s="173"/>
      <c r="P161" s="174">
        <f>P162</f>
        <v>0</v>
      </c>
      <c r="Q161" s="173"/>
      <c r="R161" s="174">
        <f>R162</f>
        <v>0</v>
      </c>
      <c r="S161" s="173"/>
      <c r="T161" s="175">
        <f>T162</f>
        <v>0</v>
      </c>
      <c r="U161" s="12"/>
      <c r="V161" s="12"/>
      <c r="W161" s="12"/>
      <c r="X161" s="12"/>
      <c r="Y161" s="12"/>
      <c r="Z161" s="12"/>
      <c r="AA161" s="12"/>
      <c r="AB161" s="12"/>
      <c r="AC161" s="12"/>
      <c r="AD161" s="12"/>
      <c r="AE161" s="12"/>
      <c r="AR161" s="168" t="s">
        <v>82</v>
      </c>
      <c r="AT161" s="176" t="s">
        <v>74</v>
      </c>
      <c r="AU161" s="176" t="s">
        <v>82</v>
      </c>
      <c r="AY161" s="168" t="s">
        <v>253</v>
      </c>
      <c r="BK161" s="177">
        <f>BK162</f>
        <v>0</v>
      </c>
    </row>
    <row r="162" s="2" customFormat="1" ht="37.8" customHeight="1">
      <c r="A162" s="38"/>
      <c r="B162" s="180"/>
      <c r="C162" s="181" t="s">
        <v>458</v>
      </c>
      <c r="D162" s="181" t="s">
        <v>258</v>
      </c>
      <c r="E162" s="182" t="s">
        <v>3998</v>
      </c>
      <c r="F162" s="183" t="s">
        <v>3999</v>
      </c>
      <c r="G162" s="184" t="s">
        <v>279</v>
      </c>
      <c r="H162" s="185">
        <v>9.5999999999999996</v>
      </c>
      <c r="I162" s="186"/>
      <c r="J162" s="187">
        <f>ROUND(I162*H162,2)</f>
        <v>0</v>
      </c>
      <c r="K162" s="183" t="s">
        <v>1</v>
      </c>
      <c r="L162" s="39"/>
      <c r="M162" s="243" t="s">
        <v>1</v>
      </c>
      <c r="N162" s="244" t="s">
        <v>40</v>
      </c>
      <c r="O162" s="245"/>
      <c r="P162" s="246">
        <f>O162*H162</f>
        <v>0</v>
      </c>
      <c r="Q162" s="246">
        <v>0</v>
      </c>
      <c r="R162" s="246">
        <f>Q162*H162</f>
        <v>0</v>
      </c>
      <c r="S162" s="246">
        <v>0</v>
      </c>
      <c r="T162" s="247">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722</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31:K162"/>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s="1" customFormat="1" ht="12" customHeight="1">
      <c r="B8" s="22"/>
      <c r="D8" s="32" t="s">
        <v>209</v>
      </c>
      <c r="L8" s="22"/>
    </row>
    <row r="9" s="2" customFormat="1" ht="16.5" customHeight="1">
      <c r="A9" s="38"/>
      <c r="B9" s="39"/>
      <c r="C9" s="38"/>
      <c r="D9" s="38"/>
      <c r="E9" s="130" t="s">
        <v>210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211</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4692</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8. 4. 2023</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1</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26</v>
      </c>
      <c r="F17" s="38"/>
      <c r="G17" s="38"/>
      <c r="H17" s="38"/>
      <c r="I17" s="32" t="s">
        <v>27</v>
      </c>
      <c r="J17" s="27" t="s">
        <v>1</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28</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27</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30</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31</v>
      </c>
      <c r="F23" s="38"/>
      <c r="G23" s="38"/>
      <c r="H23" s="38"/>
      <c r="I23" s="32" t="s">
        <v>27</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33</v>
      </c>
      <c r="E25" s="38"/>
      <c r="F25" s="38"/>
      <c r="G25" s="38"/>
      <c r="H25" s="38"/>
      <c r="I25" s="32" t="s">
        <v>25</v>
      </c>
      <c r="J25" s="27" t="str">
        <f>IF('Rekapitulace stavby'!AN19="","",'Rekapitulace stavby'!AN19)</f>
        <v/>
      </c>
      <c r="K25" s="38"/>
      <c r="L25" s="55"/>
      <c r="S25" s="38"/>
      <c r="T25" s="38"/>
      <c r="U25" s="38"/>
      <c r="V25" s="38"/>
      <c r="W25" s="38"/>
      <c r="X25" s="38"/>
      <c r="Y25" s="38"/>
      <c r="Z25" s="38"/>
      <c r="AA25" s="38"/>
      <c r="AB25" s="38"/>
      <c r="AC25" s="38"/>
      <c r="AD25" s="38"/>
      <c r="AE25" s="38"/>
    </row>
    <row r="26" s="2" customFormat="1" ht="18" customHeight="1">
      <c r="A26" s="38"/>
      <c r="B26" s="39"/>
      <c r="C26" s="38"/>
      <c r="D26" s="38"/>
      <c r="E26" s="27" t="str">
        <f>IF('Rekapitulace stavby'!E20="","",'Rekapitulace stavby'!E20)</f>
        <v xml:space="preserve"> </v>
      </c>
      <c r="F26" s="38"/>
      <c r="G26" s="38"/>
      <c r="H26" s="38"/>
      <c r="I26" s="32" t="s">
        <v>27</v>
      </c>
      <c r="J26" s="27" t="str">
        <f>IF('Rekapitulace stavby'!AN20="","",'Rekapitulace stavby'!AN20)</f>
        <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34</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35</v>
      </c>
      <c r="E32" s="38"/>
      <c r="F32" s="38"/>
      <c r="G32" s="38"/>
      <c r="H32" s="38"/>
      <c r="I32" s="38"/>
      <c r="J32" s="96">
        <f>ROUND(J123,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37</v>
      </c>
      <c r="G34" s="38"/>
      <c r="H34" s="38"/>
      <c r="I34" s="43" t="s">
        <v>36</v>
      </c>
      <c r="J34" s="43" t="s">
        <v>38</v>
      </c>
      <c r="K34" s="38"/>
      <c r="L34" s="55"/>
      <c r="S34" s="38"/>
      <c r="T34" s="38"/>
      <c r="U34" s="38"/>
      <c r="V34" s="38"/>
      <c r="W34" s="38"/>
      <c r="X34" s="38"/>
      <c r="Y34" s="38"/>
      <c r="Z34" s="38"/>
      <c r="AA34" s="38"/>
      <c r="AB34" s="38"/>
      <c r="AC34" s="38"/>
      <c r="AD34" s="38"/>
      <c r="AE34" s="38"/>
    </row>
    <row r="35" s="2" customFormat="1" ht="14.4" customHeight="1">
      <c r="A35" s="38"/>
      <c r="B35" s="39"/>
      <c r="C35" s="38"/>
      <c r="D35" s="131" t="s">
        <v>39</v>
      </c>
      <c r="E35" s="32" t="s">
        <v>40</v>
      </c>
      <c r="F35" s="136">
        <f>ROUND((SUM(BE123:BE176)),  2)</f>
        <v>0</v>
      </c>
      <c r="G35" s="38"/>
      <c r="H35" s="38"/>
      <c r="I35" s="137">
        <v>0.20999999999999999</v>
      </c>
      <c r="J35" s="136">
        <f>ROUND(((SUM(BE123:BE176))*I35),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41</v>
      </c>
      <c r="F36" s="136">
        <f>ROUND((SUM(BF123:BF176)),  2)</f>
        <v>0</v>
      </c>
      <c r="G36" s="38"/>
      <c r="H36" s="38"/>
      <c r="I36" s="137">
        <v>0.14999999999999999</v>
      </c>
      <c r="J36" s="136">
        <f>ROUND(((SUM(BF123:BF176))*I36),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42</v>
      </c>
      <c r="F37" s="136">
        <f>ROUND((SUM(BG123:BG176)),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43</v>
      </c>
      <c r="F38" s="136">
        <f>ROUND((SUM(BH123:BH176)),  2)</f>
        <v>0</v>
      </c>
      <c r="G38" s="38"/>
      <c r="H38" s="38"/>
      <c r="I38" s="137">
        <v>0.14999999999999999</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44</v>
      </c>
      <c r="F39" s="136">
        <f>ROUND((SUM(BI123:BI176)),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45</v>
      </c>
      <c r="E41" s="81"/>
      <c r="F41" s="81"/>
      <c r="G41" s="140" t="s">
        <v>46</v>
      </c>
      <c r="H41" s="141" t="s">
        <v>47</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2" customFormat="1" ht="16.5" customHeight="1">
      <c r="A87" s="38"/>
      <c r="B87" s="39"/>
      <c r="C87" s="38"/>
      <c r="D87" s="38"/>
      <c r="E87" s="130" t="s">
        <v>210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211</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VON - Vedlejší a ostatní náklady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 xml:space="preserve"> </v>
      </c>
      <c r="G91" s="38"/>
      <c r="H91" s="38"/>
      <c r="I91" s="32" t="s">
        <v>22</v>
      </c>
      <c r="J91" s="69" t="str">
        <f>IF(J14="","",J14)</f>
        <v>8. 4. 2023</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Fakultní nemocnice Olomouc</v>
      </c>
      <c r="G93" s="38"/>
      <c r="H93" s="38"/>
      <c r="I93" s="32" t="s">
        <v>30</v>
      </c>
      <c r="J93" s="36" t="str">
        <f>E23</f>
        <v>LTProjekt, EP Rožnov</v>
      </c>
      <c r="K93" s="38"/>
      <c r="L93" s="55"/>
      <c r="S93" s="38"/>
      <c r="T93" s="38"/>
      <c r="U93" s="38"/>
      <c r="V93" s="38"/>
      <c r="W93" s="38"/>
      <c r="X93" s="38"/>
      <c r="Y93" s="38"/>
      <c r="Z93" s="38"/>
      <c r="AA93" s="38"/>
      <c r="AB93" s="38"/>
      <c r="AC93" s="38"/>
      <c r="AD93" s="38"/>
      <c r="AE93" s="38"/>
    </row>
    <row r="94" s="2" customFormat="1" ht="15.15" customHeight="1">
      <c r="A94" s="38"/>
      <c r="B94" s="39"/>
      <c r="C94" s="32" t="s">
        <v>28</v>
      </c>
      <c r="D94" s="38"/>
      <c r="E94" s="38"/>
      <c r="F94" s="27" t="str">
        <f>IF(E20="","",E20)</f>
        <v>Vyplň údaj</v>
      </c>
      <c r="G94" s="38"/>
      <c r="H94" s="38"/>
      <c r="I94" s="32" t="s">
        <v>33</v>
      </c>
      <c r="J94" s="36" t="str">
        <f>E26</f>
        <v xml:space="preserve"> </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217</v>
      </c>
      <c r="D96" s="138"/>
      <c r="E96" s="138"/>
      <c r="F96" s="138"/>
      <c r="G96" s="138"/>
      <c r="H96" s="138"/>
      <c r="I96" s="138"/>
      <c r="J96" s="147" t="s">
        <v>218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219</v>
      </c>
      <c r="D98" s="38"/>
      <c r="E98" s="38"/>
      <c r="F98" s="38"/>
      <c r="G98" s="38"/>
      <c r="H98" s="38"/>
      <c r="I98" s="38"/>
      <c r="J98" s="96">
        <f>J123</f>
        <v>0</v>
      </c>
      <c r="K98" s="38"/>
      <c r="L98" s="55"/>
      <c r="S98" s="38"/>
      <c r="T98" s="38"/>
      <c r="U98" s="38"/>
      <c r="V98" s="38"/>
      <c r="W98" s="38"/>
      <c r="X98" s="38"/>
      <c r="Y98" s="38"/>
      <c r="Z98" s="38"/>
      <c r="AA98" s="38"/>
      <c r="AB98" s="38"/>
      <c r="AC98" s="38"/>
      <c r="AD98" s="38"/>
      <c r="AE98" s="38"/>
      <c r="AU98" s="19" t="s">
        <v>220</v>
      </c>
    </row>
    <row r="99" s="9" customFormat="1" ht="24.96" customHeight="1">
      <c r="A99" s="9"/>
      <c r="B99" s="149"/>
      <c r="C99" s="9"/>
      <c r="D99" s="150" t="s">
        <v>4693</v>
      </c>
      <c r="E99" s="151"/>
      <c r="F99" s="151"/>
      <c r="G99" s="151"/>
      <c r="H99" s="151"/>
      <c r="I99" s="151"/>
      <c r="J99" s="152">
        <f>J124</f>
        <v>0</v>
      </c>
      <c r="K99" s="9"/>
      <c r="L99" s="149"/>
      <c r="S99" s="9"/>
      <c r="T99" s="9"/>
      <c r="U99" s="9"/>
      <c r="V99" s="9"/>
      <c r="W99" s="9"/>
      <c r="X99" s="9"/>
      <c r="Y99" s="9"/>
      <c r="Z99" s="9"/>
      <c r="AA99" s="9"/>
      <c r="AB99" s="9"/>
      <c r="AC99" s="9"/>
      <c r="AD99" s="9"/>
      <c r="AE99" s="9"/>
    </row>
    <row r="100" s="10" customFormat="1" ht="19.92" customHeight="1">
      <c r="A100" s="10"/>
      <c r="B100" s="153"/>
      <c r="C100" s="10"/>
      <c r="D100" s="154" t="s">
        <v>4694</v>
      </c>
      <c r="E100" s="155"/>
      <c r="F100" s="155"/>
      <c r="G100" s="155"/>
      <c r="H100" s="155"/>
      <c r="I100" s="155"/>
      <c r="J100" s="156">
        <f>J125</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4695</v>
      </c>
      <c r="E101" s="155"/>
      <c r="F101" s="155"/>
      <c r="G101" s="155"/>
      <c r="H101" s="155"/>
      <c r="I101" s="155"/>
      <c r="J101" s="156">
        <f>J164</f>
        <v>0</v>
      </c>
      <c r="K101" s="10"/>
      <c r="L101" s="153"/>
      <c r="S101" s="10"/>
      <c r="T101" s="10"/>
      <c r="U101" s="10"/>
      <c r="V101" s="10"/>
      <c r="W101" s="10"/>
      <c r="X101" s="10"/>
      <c r="Y101" s="10"/>
      <c r="Z101" s="10"/>
      <c r="AA101" s="10"/>
      <c r="AB101" s="10"/>
      <c r="AC101" s="10"/>
      <c r="AD101" s="10"/>
      <c r="AE101" s="10"/>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2" customFormat="1" ht="16.5" customHeight="1">
      <c r="A113" s="38"/>
      <c r="B113" s="39"/>
      <c r="C113" s="38"/>
      <c r="D113" s="38"/>
      <c r="E113" s="130" t="s">
        <v>210</v>
      </c>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211</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E11</f>
        <v>VON - Vedlejší a ostatní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F14</f>
        <v xml:space="preserve"> </v>
      </c>
      <c r="G117" s="38"/>
      <c r="H117" s="38"/>
      <c r="I117" s="32" t="s">
        <v>22</v>
      </c>
      <c r="J117" s="69" t="str">
        <f>IF(J14="","",J14)</f>
        <v>8. 4. 2023</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E17</f>
        <v>Fakultní nemocnice Olomouc</v>
      </c>
      <c r="G119" s="38"/>
      <c r="H119" s="38"/>
      <c r="I119" s="32" t="s">
        <v>30</v>
      </c>
      <c r="J119" s="36" t="str">
        <f>E23</f>
        <v>LTProjekt, EP Rožnov</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28</v>
      </c>
      <c r="D120" s="38"/>
      <c r="E120" s="38"/>
      <c r="F120" s="27" t="str">
        <f>IF(E20="","",E20)</f>
        <v>Vyplň údaj</v>
      </c>
      <c r="G120" s="38"/>
      <c r="H120" s="38"/>
      <c r="I120" s="32" t="s">
        <v>33</v>
      </c>
      <c r="J120" s="36" t="str">
        <f>E26</f>
        <v xml:space="preserve"> </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239</v>
      </c>
      <c r="D122" s="160" t="s">
        <v>60</v>
      </c>
      <c r="E122" s="160" t="s">
        <v>56</v>
      </c>
      <c r="F122" s="160" t="s">
        <v>57</v>
      </c>
      <c r="G122" s="160" t="s">
        <v>240</v>
      </c>
      <c r="H122" s="160" t="s">
        <v>241</v>
      </c>
      <c r="I122" s="160" t="s">
        <v>242</v>
      </c>
      <c r="J122" s="160" t="s">
        <v>218</v>
      </c>
      <c r="K122" s="161" t="s">
        <v>243</v>
      </c>
      <c r="L122" s="162"/>
      <c r="M122" s="86" t="s">
        <v>1</v>
      </c>
      <c r="N122" s="87" t="s">
        <v>39</v>
      </c>
      <c r="O122" s="87" t="s">
        <v>244</v>
      </c>
      <c r="P122" s="87" t="s">
        <v>245</v>
      </c>
      <c r="Q122" s="87" t="s">
        <v>246</v>
      </c>
      <c r="R122" s="87" t="s">
        <v>247</v>
      </c>
      <c r="S122" s="87" t="s">
        <v>248</v>
      </c>
      <c r="T122" s="88" t="s">
        <v>249</v>
      </c>
      <c r="U122" s="157"/>
      <c r="V122" s="157"/>
      <c r="W122" s="157"/>
      <c r="X122" s="157"/>
      <c r="Y122" s="157"/>
      <c r="Z122" s="157"/>
      <c r="AA122" s="157"/>
      <c r="AB122" s="157"/>
      <c r="AC122" s="157"/>
      <c r="AD122" s="157"/>
      <c r="AE122" s="157"/>
    </row>
    <row r="123" s="2" customFormat="1" ht="22.8" customHeight="1">
      <c r="A123" s="38"/>
      <c r="B123" s="39"/>
      <c r="C123" s="93" t="s">
        <v>250</v>
      </c>
      <c r="D123" s="38"/>
      <c r="E123" s="38"/>
      <c r="F123" s="38"/>
      <c r="G123" s="38"/>
      <c r="H123" s="38"/>
      <c r="I123" s="38"/>
      <c r="J123" s="163">
        <f>BK123</f>
        <v>0</v>
      </c>
      <c r="K123" s="38"/>
      <c r="L123" s="39"/>
      <c r="M123" s="89"/>
      <c r="N123" s="73"/>
      <c r="O123" s="90"/>
      <c r="P123" s="164">
        <f>P124</f>
        <v>0</v>
      </c>
      <c r="Q123" s="90"/>
      <c r="R123" s="164">
        <f>R124</f>
        <v>0</v>
      </c>
      <c r="S123" s="90"/>
      <c r="T123" s="165">
        <f>T124</f>
        <v>0</v>
      </c>
      <c r="U123" s="38"/>
      <c r="V123" s="38"/>
      <c r="W123" s="38"/>
      <c r="X123" s="38"/>
      <c r="Y123" s="38"/>
      <c r="Z123" s="38"/>
      <c r="AA123" s="38"/>
      <c r="AB123" s="38"/>
      <c r="AC123" s="38"/>
      <c r="AD123" s="38"/>
      <c r="AE123" s="38"/>
      <c r="AT123" s="19" t="s">
        <v>74</v>
      </c>
      <c r="AU123" s="19" t="s">
        <v>220</v>
      </c>
      <c r="BK123" s="166">
        <f>BK124</f>
        <v>0</v>
      </c>
    </row>
    <row r="124" s="12" customFormat="1" ht="25.92" customHeight="1">
      <c r="A124" s="12"/>
      <c r="B124" s="167"/>
      <c r="C124" s="12"/>
      <c r="D124" s="168" t="s">
        <v>74</v>
      </c>
      <c r="E124" s="169" t="s">
        <v>3799</v>
      </c>
      <c r="F124" s="169" t="s">
        <v>3799</v>
      </c>
      <c r="G124" s="12"/>
      <c r="H124" s="12"/>
      <c r="I124" s="170"/>
      <c r="J124" s="171">
        <f>BK124</f>
        <v>0</v>
      </c>
      <c r="K124" s="12"/>
      <c r="L124" s="167"/>
      <c r="M124" s="172"/>
      <c r="N124" s="173"/>
      <c r="O124" s="173"/>
      <c r="P124" s="174">
        <f>P125+P164</f>
        <v>0</v>
      </c>
      <c r="Q124" s="173"/>
      <c r="R124" s="174">
        <f>R125+R164</f>
        <v>0</v>
      </c>
      <c r="S124" s="173"/>
      <c r="T124" s="175">
        <f>T125+T164</f>
        <v>0</v>
      </c>
      <c r="U124" s="12"/>
      <c r="V124" s="12"/>
      <c r="W124" s="12"/>
      <c r="X124" s="12"/>
      <c r="Y124" s="12"/>
      <c r="Z124" s="12"/>
      <c r="AA124" s="12"/>
      <c r="AB124" s="12"/>
      <c r="AC124" s="12"/>
      <c r="AD124" s="12"/>
      <c r="AE124" s="12"/>
      <c r="AR124" s="168" t="s">
        <v>109</v>
      </c>
      <c r="AT124" s="176" t="s">
        <v>74</v>
      </c>
      <c r="AU124" s="176" t="s">
        <v>75</v>
      </c>
      <c r="AY124" s="168" t="s">
        <v>253</v>
      </c>
      <c r="BK124" s="177">
        <f>BK125+BK164</f>
        <v>0</v>
      </c>
    </row>
    <row r="125" s="12" customFormat="1" ht="22.8" customHeight="1">
      <c r="A125" s="12"/>
      <c r="B125" s="167"/>
      <c r="C125" s="12"/>
      <c r="D125" s="168" t="s">
        <v>74</v>
      </c>
      <c r="E125" s="178" t="s">
        <v>4696</v>
      </c>
      <c r="F125" s="178" t="s">
        <v>1782</v>
      </c>
      <c r="G125" s="12"/>
      <c r="H125" s="12"/>
      <c r="I125" s="170"/>
      <c r="J125" s="179">
        <f>BK125</f>
        <v>0</v>
      </c>
      <c r="K125" s="12"/>
      <c r="L125" s="167"/>
      <c r="M125" s="172"/>
      <c r="N125" s="173"/>
      <c r="O125" s="173"/>
      <c r="P125" s="174">
        <f>SUM(P126:P163)</f>
        <v>0</v>
      </c>
      <c r="Q125" s="173"/>
      <c r="R125" s="174">
        <f>SUM(R126:R163)</f>
        <v>0</v>
      </c>
      <c r="S125" s="173"/>
      <c r="T125" s="175">
        <f>SUM(T126:T163)</f>
        <v>0</v>
      </c>
      <c r="U125" s="12"/>
      <c r="V125" s="12"/>
      <c r="W125" s="12"/>
      <c r="X125" s="12"/>
      <c r="Y125" s="12"/>
      <c r="Z125" s="12"/>
      <c r="AA125" s="12"/>
      <c r="AB125" s="12"/>
      <c r="AC125" s="12"/>
      <c r="AD125" s="12"/>
      <c r="AE125" s="12"/>
      <c r="AR125" s="168" t="s">
        <v>109</v>
      </c>
      <c r="AT125" s="176" t="s">
        <v>74</v>
      </c>
      <c r="AU125" s="176" t="s">
        <v>82</v>
      </c>
      <c r="AY125" s="168" t="s">
        <v>253</v>
      </c>
      <c r="BK125" s="177">
        <f>SUM(BK126:BK163)</f>
        <v>0</v>
      </c>
    </row>
    <row r="126" s="2" customFormat="1" ht="24.15" customHeight="1">
      <c r="A126" s="38"/>
      <c r="B126" s="180"/>
      <c r="C126" s="181" t="s">
        <v>82</v>
      </c>
      <c r="D126" s="181" t="s">
        <v>258</v>
      </c>
      <c r="E126" s="182" t="s">
        <v>4697</v>
      </c>
      <c r="F126" s="183" t="s">
        <v>4698</v>
      </c>
      <c r="G126" s="184" t="s">
        <v>4699</v>
      </c>
      <c r="H126" s="185">
        <v>1</v>
      </c>
      <c r="I126" s="186"/>
      <c r="J126" s="187">
        <f>ROUND(I126*H126,2)</f>
        <v>0</v>
      </c>
      <c r="K126" s="183" t="s">
        <v>1</v>
      </c>
      <c r="L126" s="39"/>
      <c r="M126" s="188" t="s">
        <v>1</v>
      </c>
      <c r="N126" s="189" t="s">
        <v>40</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4700</v>
      </c>
      <c r="AT126" s="192" t="s">
        <v>258</v>
      </c>
      <c r="AU126" s="192" t="s">
        <v>85</v>
      </c>
      <c r="AY126" s="19" t="s">
        <v>253</v>
      </c>
      <c r="BE126" s="193">
        <f>IF(N126="základní",J126,0)</f>
        <v>0</v>
      </c>
      <c r="BF126" s="193">
        <f>IF(N126="snížená",J126,0)</f>
        <v>0</v>
      </c>
      <c r="BG126" s="193">
        <f>IF(N126="zákl. přenesená",J126,0)</f>
        <v>0</v>
      </c>
      <c r="BH126" s="193">
        <f>IF(N126="sníž. přenesená",J126,0)</f>
        <v>0</v>
      </c>
      <c r="BI126" s="193">
        <f>IF(N126="nulová",J126,0)</f>
        <v>0</v>
      </c>
      <c r="BJ126" s="19" t="s">
        <v>82</v>
      </c>
      <c r="BK126" s="193">
        <f>ROUND(I126*H126,2)</f>
        <v>0</v>
      </c>
      <c r="BL126" s="19" t="s">
        <v>4700</v>
      </c>
      <c r="BM126" s="192" t="s">
        <v>4701</v>
      </c>
    </row>
    <row r="127" s="2" customFormat="1" ht="24.15" customHeight="1">
      <c r="A127" s="38"/>
      <c r="B127" s="180"/>
      <c r="C127" s="181" t="s">
        <v>85</v>
      </c>
      <c r="D127" s="181" t="s">
        <v>258</v>
      </c>
      <c r="E127" s="182" t="s">
        <v>4702</v>
      </c>
      <c r="F127" s="183" t="s">
        <v>4703</v>
      </c>
      <c r="G127" s="184" t="s">
        <v>4699</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4700</v>
      </c>
      <c r="AT127" s="192" t="s">
        <v>258</v>
      </c>
      <c r="AU127" s="192" t="s">
        <v>85</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4700</v>
      </c>
      <c r="BM127" s="192" t="s">
        <v>4704</v>
      </c>
    </row>
    <row r="128" s="2" customFormat="1" ht="24.15" customHeight="1">
      <c r="A128" s="38"/>
      <c r="B128" s="180"/>
      <c r="C128" s="181" t="s">
        <v>93</v>
      </c>
      <c r="D128" s="181" t="s">
        <v>258</v>
      </c>
      <c r="E128" s="182" t="s">
        <v>4705</v>
      </c>
      <c r="F128" s="183" t="s">
        <v>4706</v>
      </c>
      <c r="G128" s="184" t="s">
        <v>4699</v>
      </c>
      <c r="H128" s="185">
        <v>1</v>
      </c>
      <c r="I128" s="186"/>
      <c r="J128" s="187">
        <f>ROUND(I128*H128,2)</f>
        <v>0</v>
      </c>
      <c r="K128" s="183" t="s">
        <v>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4700</v>
      </c>
      <c r="AT128" s="192" t="s">
        <v>258</v>
      </c>
      <c r="AU128" s="192" t="s">
        <v>85</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4700</v>
      </c>
      <c r="BM128" s="192" t="s">
        <v>4707</v>
      </c>
    </row>
    <row r="129" s="2" customFormat="1" ht="24.15" customHeight="1">
      <c r="A129" s="38"/>
      <c r="B129" s="180"/>
      <c r="C129" s="181" t="s">
        <v>109</v>
      </c>
      <c r="D129" s="181" t="s">
        <v>258</v>
      </c>
      <c r="E129" s="182" t="s">
        <v>4708</v>
      </c>
      <c r="F129" s="183" t="s">
        <v>4709</v>
      </c>
      <c r="G129" s="184" t="s">
        <v>4699</v>
      </c>
      <c r="H129" s="185">
        <v>1</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4700</v>
      </c>
      <c r="AT129" s="192" t="s">
        <v>258</v>
      </c>
      <c r="AU129" s="192" t="s">
        <v>85</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4700</v>
      </c>
      <c r="BM129" s="192" t="s">
        <v>4710</v>
      </c>
    </row>
    <row r="130" s="2" customFormat="1" ht="24.15" customHeight="1">
      <c r="A130" s="38"/>
      <c r="B130" s="180"/>
      <c r="C130" s="181" t="s">
        <v>283</v>
      </c>
      <c r="D130" s="181" t="s">
        <v>258</v>
      </c>
      <c r="E130" s="182" t="s">
        <v>4711</v>
      </c>
      <c r="F130" s="183" t="s">
        <v>4712</v>
      </c>
      <c r="G130" s="184" t="s">
        <v>4699</v>
      </c>
      <c r="H130" s="185">
        <v>1</v>
      </c>
      <c r="I130" s="186"/>
      <c r="J130" s="187">
        <f>ROUND(I130*H130,2)</f>
        <v>0</v>
      </c>
      <c r="K130" s="183" t="s">
        <v>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4700</v>
      </c>
      <c r="AT130" s="192" t="s">
        <v>258</v>
      </c>
      <c r="AU130" s="192" t="s">
        <v>85</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4700</v>
      </c>
      <c r="BM130" s="192" t="s">
        <v>4713</v>
      </c>
    </row>
    <row r="131" s="2" customFormat="1" ht="24.15" customHeight="1">
      <c r="A131" s="38"/>
      <c r="B131" s="180"/>
      <c r="C131" s="181" t="s">
        <v>254</v>
      </c>
      <c r="D131" s="181" t="s">
        <v>258</v>
      </c>
      <c r="E131" s="182" t="s">
        <v>4714</v>
      </c>
      <c r="F131" s="183" t="s">
        <v>4715</v>
      </c>
      <c r="G131" s="184" t="s">
        <v>4699</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4700</v>
      </c>
      <c r="AT131" s="192" t="s">
        <v>258</v>
      </c>
      <c r="AU131" s="192" t="s">
        <v>85</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4700</v>
      </c>
      <c r="BM131" s="192" t="s">
        <v>4716</v>
      </c>
    </row>
    <row r="132" s="2" customFormat="1" ht="24.15" customHeight="1">
      <c r="A132" s="38"/>
      <c r="B132" s="180"/>
      <c r="C132" s="181" t="s">
        <v>297</v>
      </c>
      <c r="D132" s="181" t="s">
        <v>258</v>
      </c>
      <c r="E132" s="182" t="s">
        <v>4717</v>
      </c>
      <c r="F132" s="183" t="s">
        <v>4718</v>
      </c>
      <c r="G132" s="184" t="s">
        <v>4699</v>
      </c>
      <c r="H132" s="185">
        <v>1</v>
      </c>
      <c r="I132" s="186"/>
      <c r="J132" s="187">
        <f>ROUND(I132*H132,2)</f>
        <v>0</v>
      </c>
      <c r="K132" s="183" t="s">
        <v>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4700</v>
      </c>
      <c r="AT132" s="192" t="s">
        <v>258</v>
      </c>
      <c r="AU132" s="192" t="s">
        <v>85</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4700</v>
      </c>
      <c r="BM132" s="192" t="s">
        <v>4719</v>
      </c>
    </row>
    <row r="133" s="2" customFormat="1" ht="24.15" customHeight="1">
      <c r="A133" s="38"/>
      <c r="B133" s="180"/>
      <c r="C133" s="181" t="s">
        <v>305</v>
      </c>
      <c r="D133" s="181" t="s">
        <v>258</v>
      </c>
      <c r="E133" s="182" t="s">
        <v>932</v>
      </c>
      <c r="F133" s="183" t="s">
        <v>4720</v>
      </c>
      <c r="G133" s="184" t="s">
        <v>4699</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4700</v>
      </c>
      <c r="AT133" s="192" t="s">
        <v>258</v>
      </c>
      <c r="AU133" s="192" t="s">
        <v>85</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4700</v>
      </c>
      <c r="BM133" s="192" t="s">
        <v>4721</v>
      </c>
    </row>
    <row r="134" s="2" customFormat="1" ht="24.15" customHeight="1">
      <c r="A134" s="38"/>
      <c r="B134" s="180"/>
      <c r="C134" s="181" t="s">
        <v>303</v>
      </c>
      <c r="D134" s="181" t="s">
        <v>258</v>
      </c>
      <c r="E134" s="182" t="s">
        <v>946</v>
      </c>
      <c r="F134" s="183" t="s">
        <v>4722</v>
      </c>
      <c r="G134" s="184" t="s">
        <v>4699</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4700</v>
      </c>
      <c r="AT134" s="192" t="s">
        <v>258</v>
      </c>
      <c r="AU134" s="192" t="s">
        <v>85</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4700</v>
      </c>
      <c r="BM134" s="192" t="s">
        <v>4723</v>
      </c>
    </row>
    <row r="135" s="2" customFormat="1" ht="24.15" customHeight="1">
      <c r="A135" s="38"/>
      <c r="B135" s="180"/>
      <c r="C135" s="181" t="s">
        <v>313</v>
      </c>
      <c r="D135" s="181" t="s">
        <v>258</v>
      </c>
      <c r="E135" s="182" t="s">
        <v>950</v>
      </c>
      <c r="F135" s="183" t="s">
        <v>4724</v>
      </c>
      <c r="G135" s="184" t="s">
        <v>4699</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4700</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4700</v>
      </c>
      <c r="BM135" s="192" t="s">
        <v>4725</v>
      </c>
    </row>
    <row r="136" s="2" customFormat="1" ht="24.15" customHeight="1">
      <c r="A136" s="38"/>
      <c r="B136" s="180"/>
      <c r="C136" s="181" t="s">
        <v>320</v>
      </c>
      <c r="D136" s="181" t="s">
        <v>258</v>
      </c>
      <c r="E136" s="182" t="s">
        <v>954</v>
      </c>
      <c r="F136" s="183" t="s">
        <v>4726</v>
      </c>
      <c r="G136" s="184" t="s">
        <v>4699</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4700</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4700</v>
      </c>
      <c r="BM136" s="192" t="s">
        <v>4727</v>
      </c>
    </row>
    <row r="137" s="2" customFormat="1" ht="24.15" customHeight="1">
      <c r="A137" s="38"/>
      <c r="B137" s="180"/>
      <c r="C137" s="181" t="s">
        <v>324</v>
      </c>
      <c r="D137" s="181" t="s">
        <v>258</v>
      </c>
      <c r="E137" s="182" t="s">
        <v>958</v>
      </c>
      <c r="F137" s="183" t="s">
        <v>4728</v>
      </c>
      <c r="G137" s="184" t="s">
        <v>4699</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4700</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4700</v>
      </c>
      <c r="BM137" s="192" t="s">
        <v>4729</v>
      </c>
    </row>
    <row r="138" s="2" customFormat="1" ht="24.15" customHeight="1">
      <c r="A138" s="38"/>
      <c r="B138" s="180"/>
      <c r="C138" s="181" t="s">
        <v>332</v>
      </c>
      <c r="D138" s="181" t="s">
        <v>258</v>
      </c>
      <c r="E138" s="182" t="s">
        <v>962</v>
      </c>
      <c r="F138" s="183" t="s">
        <v>4730</v>
      </c>
      <c r="G138" s="184" t="s">
        <v>4699</v>
      </c>
      <c r="H138" s="185">
        <v>1</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4700</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4700</v>
      </c>
      <c r="BM138" s="192" t="s">
        <v>4731</v>
      </c>
    </row>
    <row r="139" s="2" customFormat="1" ht="24.15" customHeight="1">
      <c r="A139" s="38"/>
      <c r="B139" s="180"/>
      <c r="C139" s="181" t="s">
        <v>342</v>
      </c>
      <c r="D139" s="181" t="s">
        <v>258</v>
      </c>
      <c r="E139" s="182" t="s">
        <v>324</v>
      </c>
      <c r="F139" s="183" t="s">
        <v>4732</v>
      </c>
      <c r="G139" s="184" t="s">
        <v>4699</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4700</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4700</v>
      </c>
      <c r="BM139" s="192" t="s">
        <v>4733</v>
      </c>
    </row>
    <row r="140" s="2" customFormat="1" ht="24.15" customHeight="1">
      <c r="A140" s="38"/>
      <c r="B140" s="180"/>
      <c r="C140" s="181" t="s">
        <v>8</v>
      </c>
      <c r="D140" s="181" t="s">
        <v>258</v>
      </c>
      <c r="E140" s="182" t="s">
        <v>980</v>
      </c>
      <c r="F140" s="183" t="s">
        <v>4734</v>
      </c>
      <c r="G140" s="184" t="s">
        <v>4699</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4700</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4700</v>
      </c>
      <c r="BM140" s="192" t="s">
        <v>4735</v>
      </c>
    </row>
    <row r="141" s="2" customFormat="1">
      <c r="A141" s="38"/>
      <c r="B141" s="180"/>
      <c r="C141" s="181" t="s">
        <v>357</v>
      </c>
      <c r="D141" s="181" t="s">
        <v>258</v>
      </c>
      <c r="E141" s="182" t="s">
        <v>332</v>
      </c>
      <c r="F141" s="183" t="s">
        <v>4736</v>
      </c>
      <c r="G141" s="184" t="s">
        <v>4699</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4700</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4700</v>
      </c>
      <c r="BM141" s="192" t="s">
        <v>4737</v>
      </c>
    </row>
    <row r="142" s="2" customFormat="1" ht="24.15" customHeight="1">
      <c r="A142" s="38"/>
      <c r="B142" s="180"/>
      <c r="C142" s="181" t="s">
        <v>437</v>
      </c>
      <c r="D142" s="181" t="s">
        <v>258</v>
      </c>
      <c r="E142" s="182" t="s">
        <v>342</v>
      </c>
      <c r="F142" s="183" t="s">
        <v>4738</v>
      </c>
      <c r="G142" s="184" t="s">
        <v>4699</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4700</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4700</v>
      </c>
      <c r="BM142" s="192" t="s">
        <v>4739</v>
      </c>
    </row>
    <row r="143" s="2" customFormat="1" ht="24.15" customHeight="1">
      <c r="A143" s="38"/>
      <c r="B143" s="180"/>
      <c r="C143" s="181" t="s">
        <v>442</v>
      </c>
      <c r="D143" s="181" t="s">
        <v>258</v>
      </c>
      <c r="E143" s="182" t="s">
        <v>8</v>
      </c>
      <c r="F143" s="183" t="s">
        <v>4740</v>
      </c>
      <c r="G143" s="184" t="s">
        <v>668</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4700</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4700</v>
      </c>
      <c r="BM143" s="192" t="s">
        <v>4741</v>
      </c>
    </row>
    <row r="144" s="2" customFormat="1" ht="24.15" customHeight="1">
      <c r="A144" s="38"/>
      <c r="B144" s="180"/>
      <c r="C144" s="181" t="s">
        <v>446</v>
      </c>
      <c r="D144" s="181" t="s">
        <v>258</v>
      </c>
      <c r="E144" s="182" t="s">
        <v>437</v>
      </c>
      <c r="F144" s="183" t="s">
        <v>4742</v>
      </c>
      <c r="G144" s="184" t="s">
        <v>4699</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4700</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4700</v>
      </c>
      <c r="BM144" s="192" t="s">
        <v>4743</v>
      </c>
    </row>
    <row r="145" s="2" customFormat="1" ht="24.15" customHeight="1">
      <c r="A145" s="38"/>
      <c r="B145" s="180"/>
      <c r="C145" s="181" t="s">
        <v>7</v>
      </c>
      <c r="D145" s="181" t="s">
        <v>258</v>
      </c>
      <c r="E145" s="182" t="s">
        <v>1532</v>
      </c>
      <c r="F145" s="183" t="s">
        <v>4744</v>
      </c>
      <c r="G145" s="184" t="s">
        <v>4699</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4700</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4700</v>
      </c>
      <c r="BM145" s="192" t="s">
        <v>4745</v>
      </c>
    </row>
    <row r="146" s="2" customFormat="1" ht="33" customHeight="1">
      <c r="A146" s="38"/>
      <c r="B146" s="180"/>
      <c r="C146" s="181" t="s">
        <v>458</v>
      </c>
      <c r="D146" s="181" t="s">
        <v>258</v>
      </c>
      <c r="E146" s="182" t="s">
        <v>2377</v>
      </c>
      <c r="F146" s="183" t="s">
        <v>4746</v>
      </c>
      <c r="G146" s="184" t="s">
        <v>4699</v>
      </c>
      <c r="H146" s="185">
        <v>1</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4700</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4700</v>
      </c>
      <c r="BM146" s="192" t="s">
        <v>4747</v>
      </c>
    </row>
    <row r="147" s="2" customFormat="1" ht="55.5" customHeight="1">
      <c r="A147" s="38"/>
      <c r="B147" s="180"/>
      <c r="C147" s="181" t="s">
        <v>464</v>
      </c>
      <c r="D147" s="181" t="s">
        <v>258</v>
      </c>
      <c r="E147" s="182" t="s">
        <v>442</v>
      </c>
      <c r="F147" s="183" t="s">
        <v>4748</v>
      </c>
      <c r="G147" s="184" t="s">
        <v>4699</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4700</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4700</v>
      </c>
      <c r="BM147" s="192" t="s">
        <v>4749</v>
      </c>
    </row>
    <row r="148" s="2" customFormat="1" ht="37.8" customHeight="1">
      <c r="A148" s="38"/>
      <c r="B148" s="180"/>
      <c r="C148" s="181" t="s">
        <v>472</v>
      </c>
      <c r="D148" s="181" t="s">
        <v>258</v>
      </c>
      <c r="E148" s="182" t="s">
        <v>4750</v>
      </c>
      <c r="F148" s="183" t="s">
        <v>4751</v>
      </c>
      <c r="G148" s="184" t="s">
        <v>668</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4700</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4700</v>
      </c>
      <c r="BM148" s="192" t="s">
        <v>4752</v>
      </c>
    </row>
    <row r="149" s="2" customFormat="1" ht="24.15" customHeight="1">
      <c r="A149" s="38"/>
      <c r="B149" s="180"/>
      <c r="C149" s="181" t="s">
        <v>510</v>
      </c>
      <c r="D149" s="181" t="s">
        <v>258</v>
      </c>
      <c r="E149" s="182" t="s">
        <v>4753</v>
      </c>
      <c r="F149" s="183" t="s">
        <v>4754</v>
      </c>
      <c r="G149" s="184" t="s">
        <v>4699</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4700</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4700</v>
      </c>
      <c r="BM149" s="192" t="s">
        <v>4755</v>
      </c>
    </row>
    <row r="150" s="2" customFormat="1" ht="33" customHeight="1">
      <c r="A150" s="38"/>
      <c r="B150" s="180"/>
      <c r="C150" s="181" t="s">
        <v>515</v>
      </c>
      <c r="D150" s="181" t="s">
        <v>258</v>
      </c>
      <c r="E150" s="182" t="s">
        <v>4756</v>
      </c>
      <c r="F150" s="183" t="s">
        <v>4757</v>
      </c>
      <c r="G150" s="184" t="s">
        <v>4699</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4700</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4700</v>
      </c>
      <c r="BM150" s="192" t="s">
        <v>4758</v>
      </c>
    </row>
    <row r="151" s="2" customFormat="1" ht="24.15" customHeight="1">
      <c r="A151" s="38"/>
      <c r="B151" s="180"/>
      <c r="C151" s="181" t="s">
        <v>519</v>
      </c>
      <c r="D151" s="181" t="s">
        <v>258</v>
      </c>
      <c r="E151" s="182" t="s">
        <v>4759</v>
      </c>
      <c r="F151" s="183" t="s">
        <v>4760</v>
      </c>
      <c r="G151" s="184" t="s">
        <v>4699</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4700</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4700</v>
      </c>
      <c r="BM151" s="192" t="s">
        <v>4761</v>
      </c>
    </row>
    <row r="152" s="2" customFormat="1" ht="24.15" customHeight="1">
      <c r="A152" s="38"/>
      <c r="B152" s="180"/>
      <c r="C152" s="181" t="s">
        <v>349</v>
      </c>
      <c r="D152" s="181" t="s">
        <v>258</v>
      </c>
      <c r="E152" s="182" t="s">
        <v>4762</v>
      </c>
      <c r="F152" s="183" t="s">
        <v>4763</v>
      </c>
      <c r="G152" s="184" t="s">
        <v>4699</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4700</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4700</v>
      </c>
      <c r="BM152" s="192" t="s">
        <v>4764</v>
      </c>
    </row>
    <row r="153" s="2" customFormat="1" ht="49.05" customHeight="1">
      <c r="A153" s="38"/>
      <c r="B153" s="180"/>
      <c r="C153" s="181" t="s">
        <v>541</v>
      </c>
      <c r="D153" s="181" t="s">
        <v>258</v>
      </c>
      <c r="E153" s="182" t="s">
        <v>4765</v>
      </c>
      <c r="F153" s="183" t="s">
        <v>4766</v>
      </c>
      <c r="G153" s="184" t="s">
        <v>4699</v>
      </c>
      <c r="H153" s="185">
        <v>1</v>
      </c>
      <c r="I153" s="186"/>
      <c r="J153" s="187">
        <f>ROUND(I153*H153,2)</f>
        <v>0</v>
      </c>
      <c r="K153" s="183" t="s">
        <v>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4700</v>
      </c>
      <c r="AT153" s="192" t="s">
        <v>258</v>
      </c>
      <c r="AU153" s="192" t="s">
        <v>85</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4700</v>
      </c>
      <c r="BM153" s="192" t="s">
        <v>4767</v>
      </c>
    </row>
    <row r="154" s="2" customFormat="1" ht="44.25" customHeight="1">
      <c r="A154" s="38"/>
      <c r="B154" s="180"/>
      <c r="C154" s="181" t="s">
        <v>548</v>
      </c>
      <c r="D154" s="181" t="s">
        <v>258</v>
      </c>
      <c r="E154" s="182" t="s">
        <v>4768</v>
      </c>
      <c r="F154" s="183" t="s">
        <v>4769</v>
      </c>
      <c r="G154" s="184" t="s">
        <v>4699</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4700</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4700</v>
      </c>
      <c r="BM154" s="192" t="s">
        <v>4770</v>
      </c>
    </row>
    <row r="155" s="2" customFormat="1" ht="44.25" customHeight="1">
      <c r="A155" s="38"/>
      <c r="B155" s="180"/>
      <c r="C155" s="181" t="s">
        <v>564</v>
      </c>
      <c r="D155" s="181" t="s">
        <v>258</v>
      </c>
      <c r="E155" s="182" t="s">
        <v>4771</v>
      </c>
      <c r="F155" s="183" t="s">
        <v>4772</v>
      </c>
      <c r="G155" s="184" t="s">
        <v>4699</v>
      </c>
      <c r="H155" s="185">
        <v>1</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4700</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4700</v>
      </c>
      <c r="BM155" s="192" t="s">
        <v>4773</v>
      </c>
    </row>
    <row r="156" s="2" customFormat="1">
      <c r="A156" s="38"/>
      <c r="B156" s="180"/>
      <c r="C156" s="181" t="s">
        <v>572</v>
      </c>
      <c r="D156" s="181" t="s">
        <v>258</v>
      </c>
      <c r="E156" s="182" t="s">
        <v>4774</v>
      </c>
      <c r="F156" s="183" t="s">
        <v>4775</v>
      </c>
      <c r="G156" s="184" t="s">
        <v>4699</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4700</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4700</v>
      </c>
      <c r="BM156" s="192" t="s">
        <v>4776</v>
      </c>
    </row>
    <row r="157" s="2" customFormat="1" ht="24.15" customHeight="1">
      <c r="A157" s="38"/>
      <c r="B157" s="180"/>
      <c r="C157" s="181" t="s">
        <v>591</v>
      </c>
      <c r="D157" s="181" t="s">
        <v>258</v>
      </c>
      <c r="E157" s="182" t="s">
        <v>4777</v>
      </c>
      <c r="F157" s="183" t="s">
        <v>4778</v>
      </c>
      <c r="G157" s="184" t="s">
        <v>4699</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4700</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4700</v>
      </c>
      <c r="BM157" s="192" t="s">
        <v>4779</v>
      </c>
    </row>
    <row r="158" s="2" customFormat="1" ht="24.15" customHeight="1">
      <c r="A158" s="38"/>
      <c r="B158" s="180"/>
      <c r="C158" s="181" t="s">
        <v>665</v>
      </c>
      <c r="D158" s="181" t="s">
        <v>258</v>
      </c>
      <c r="E158" s="182" t="s">
        <v>4780</v>
      </c>
      <c r="F158" s="183" t="s">
        <v>4781</v>
      </c>
      <c r="G158" s="184" t="s">
        <v>4699</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4700</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4700</v>
      </c>
      <c r="BM158" s="192" t="s">
        <v>4782</v>
      </c>
    </row>
    <row r="159" s="2" customFormat="1" ht="37.8" customHeight="1">
      <c r="A159" s="38"/>
      <c r="B159" s="180"/>
      <c r="C159" s="181" t="s">
        <v>670</v>
      </c>
      <c r="D159" s="181" t="s">
        <v>258</v>
      </c>
      <c r="E159" s="182" t="s">
        <v>4783</v>
      </c>
      <c r="F159" s="183" t="s">
        <v>4784</v>
      </c>
      <c r="G159" s="184" t="s">
        <v>4699</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4700</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4700</v>
      </c>
      <c r="BM159" s="192" t="s">
        <v>4785</v>
      </c>
    </row>
    <row r="160" s="2" customFormat="1" ht="24.15" customHeight="1">
      <c r="A160" s="38"/>
      <c r="B160" s="180"/>
      <c r="C160" s="181" t="s">
        <v>674</v>
      </c>
      <c r="D160" s="181" t="s">
        <v>258</v>
      </c>
      <c r="E160" s="182" t="s">
        <v>4786</v>
      </c>
      <c r="F160" s="183" t="s">
        <v>4787</v>
      </c>
      <c r="G160" s="184" t="s">
        <v>4699</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4700</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4700</v>
      </c>
      <c r="BM160" s="192" t="s">
        <v>4788</v>
      </c>
    </row>
    <row r="161" s="2" customFormat="1" ht="24.15" customHeight="1">
      <c r="A161" s="38"/>
      <c r="B161" s="180"/>
      <c r="C161" s="181" t="s">
        <v>678</v>
      </c>
      <c r="D161" s="181" t="s">
        <v>258</v>
      </c>
      <c r="E161" s="182" t="s">
        <v>4789</v>
      </c>
      <c r="F161" s="183" t="s">
        <v>4790</v>
      </c>
      <c r="G161" s="184" t="s">
        <v>4699</v>
      </c>
      <c r="H161" s="185">
        <v>1</v>
      </c>
      <c r="I161" s="186"/>
      <c r="J161" s="187">
        <f>ROUND(I161*H161,2)</f>
        <v>0</v>
      </c>
      <c r="K161" s="183" t="s">
        <v>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4700</v>
      </c>
      <c r="AT161" s="192" t="s">
        <v>258</v>
      </c>
      <c r="AU161" s="192" t="s">
        <v>85</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4700</v>
      </c>
      <c r="BM161" s="192" t="s">
        <v>4791</v>
      </c>
    </row>
    <row r="162" s="2" customFormat="1" ht="24.15" customHeight="1">
      <c r="A162" s="38"/>
      <c r="B162" s="180"/>
      <c r="C162" s="181" t="s">
        <v>682</v>
      </c>
      <c r="D162" s="181" t="s">
        <v>258</v>
      </c>
      <c r="E162" s="182" t="s">
        <v>4792</v>
      </c>
      <c r="F162" s="183" t="s">
        <v>4793</v>
      </c>
      <c r="G162" s="184" t="s">
        <v>4699</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4700</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4700</v>
      </c>
      <c r="BM162" s="192" t="s">
        <v>4794</v>
      </c>
    </row>
    <row r="163" s="2" customFormat="1" ht="44.25" customHeight="1">
      <c r="A163" s="38"/>
      <c r="B163" s="180"/>
      <c r="C163" s="181" t="s">
        <v>686</v>
      </c>
      <c r="D163" s="181" t="s">
        <v>258</v>
      </c>
      <c r="E163" s="182" t="s">
        <v>4795</v>
      </c>
      <c r="F163" s="183" t="s">
        <v>4796</v>
      </c>
      <c r="G163" s="184" t="s">
        <v>4699</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4700</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4700</v>
      </c>
      <c r="BM163" s="192" t="s">
        <v>4797</v>
      </c>
    </row>
    <row r="164" s="12" customFormat="1" ht="22.8" customHeight="1">
      <c r="A164" s="12"/>
      <c r="B164" s="167"/>
      <c r="C164" s="12"/>
      <c r="D164" s="168" t="s">
        <v>74</v>
      </c>
      <c r="E164" s="178" t="s">
        <v>1774</v>
      </c>
      <c r="F164" s="178" t="s">
        <v>4798</v>
      </c>
      <c r="G164" s="12"/>
      <c r="H164" s="12"/>
      <c r="I164" s="170"/>
      <c r="J164" s="179">
        <f>BK164</f>
        <v>0</v>
      </c>
      <c r="K164" s="12"/>
      <c r="L164" s="167"/>
      <c r="M164" s="172"/>
      <c r="N164" s="173"/>
      <c r="O164" s="173"/>
      <c r="P164" s="174">
        <f>SUM(P165:P176)</f>
        <v>0</v>
      </c>
      <c r="Q164" s="173"/>
      <c r="R164" s="174">
        <f>SUM(R165:R176)</f>
        <v>0</v>
      </c>
      <c r="S164" s="173"/>
      <c r="T164" s="175">
        <f>SUM(T165:T176)</f>
        <v>0</v>
      </c>
      <c r="U164" s="12"/>
      <c r="V164" s="12"/>
      <c r="W164" s="12"/>
      <c r="X164" s="12"/>
      <c r="Y164" s="12"/>
      <c r="Z164" s="12"/>
      <c r="AA164" s="12"/>
      <c r="AB164" s="12"/>
      <c r="AC164" s="12"/>
      <c r="AD164" s="12"/>
      <c r="AE164" s="12"/>
      <c r="AR164" s="168" t="s">
        <v>109</v>
      </c>
      <c r="AT164" s="176" t="s">
        <v>74</v>
      </c>
      <c r="AU164" s="176" t="s">
        <v>82</v>
      </c>
      <c r="AY164" s="168" t="s">
        <v>253</v>
      </c>
      <c r="BK164" s="177">
        <f>SUM(BK165:BK176)</f>
        <v>0</v>
      </c>
    </row>
    <row r="165" s="2" customFormat="1" ht="24.15" customHeight="1">
      <c r="A165" s="38"/>
      <c r="B165" s="180"/>
      <c r="C165" s="181" t="s">
        <v>690</v>
      </c>
      <c r="D165" s="181" t="s">
        <v>258</v>
      </c>
      <c r="E165" s="182" t="s">
        <v>4799</v>
      </c>
      <c r="F165" s="183" t="s">
        <v>4800</v>
      </c>
      <c r="G165" s="184" t="s">
        <v>4699</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4700</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4700</v>
      </c>
      <c r="BM165" s="192" t="s">
        <v>4801</v>
      </c>
    </row>
    <row r="166" s="2" customFormat="1" ht="24.15" customHeight="1">
      <c r="A166" s="38"/>
      <c r="B166" s="180"/>
      <c r="C166" s="181" t="s">
        <v>694</v>
      </c>
      <c r="D166" s="181" t="s">
        <v>258</v>
      </c>
      <c r="E166" s="182" t="s">
        <v>4802</v>
      </c>
      <c r="F166" s="183" t="s">
        <v>4803</v>
      </c>
      <c r="G166" s="184" t="s">
        <v>4699</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4700</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4700</v>
      </c>
      <c r="BM166" s="192" t="s">
        <v>4804</v>
      </c>
    </row>
    <row r="167" s="2" customFormat="1" ht="24.15" customHeight="1">
      <c r="A167" s="38"/>
      <c r="B167" s="180"/>
      <c r="C167" s="181" t="s">
        <v>698</v>
      </c>
      <c r="D167" s="181" t="s">
        <v>258</v>
      </c>
      <c r="E167" s="182" t="s">
        <v>4805</v>
      </c>
      <c r="F167" s="183" t="s">
        <v>4806</v>
      </c>
      <c r="G167" s="184" t="s">
        <v>4699</v>
      </c>
      <c r="H167" s="185">
        <v>3</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4700</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4700</v>
      </c>
      <c r="BM167" s="192" t="s">
        <v>4807</v>
      </c>
    </row>
    <row r="168" s="2" customFormat="1" ht="24.15" customHeight="1">
      <c r="A168" s="38"/>
      <c r="B168" s="180"/>
      <c r="C168" s="181" t="s">
        <v>702</v>
      </c>
      <c r="D168" s="181" t="s">
        <v>258</v>
      </c>
      <c r="E168" s="182" t="s">
        <v>4808</v>
      </c>
      <c r="F168" s="183" t="s">
        <v>4809</v>
      </c>
      <c r="G168" s="184" t="s">
        <v>4699</v>
      </c>
      <c r="H168" s="185">
        <v>3</v>
      </c>
      <c r="I168" s="186"/>
      <c r="J168" s="187">
        <f>ROUND(I168*H168,2)</f>
        <v>0</v>
      </c>
      <c r="K168" s="183" t="s">
        <v>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4700</v>
      </c>
      <c r="AT168" s="192" t="s">
        <v>258</v>
      </c>
      <c r="AU168" s="192" t="s">
        <v>85</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4700</v>
      </c>
      <c r="BM168" s="192" t="s">
        <v>4810</v>
      </c>
    </row>
    <row r="169" s="2" customFormat="1" ht="24.15" customHeight="1">
      <c r="A169" s="38"/>
      <c r="B169" s="180"/>
      <c r="C169" s="181" t="s">
        <v>706</v>
      </c>
      <c r="D169" s="181" t="s">
        <v>258</v>
      </c>
      <c r="E169" s="182" t="s">
        <v>4811</v>
      </c>
      <c r="F169" s="183" t="s">
        <v>4812</v>
      </c>
      <c r="G169" s="184" t="s">
        <v>4699</v>
      </c>
      <c r="H169" s="185">
        <v>3</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4700</v>
      </c>
      <c r="AT169" s="192" t="s">
        <v>258</v>
      </c>
      <c r="AU169" s="192" t="s">
        <v>85</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4700</v>
      </c>
      <c r="BM169" s="192" t="s">
        <v>4813</v>
      </c>
    </row>
    <row r="170" s="2" customFormat="1" ht="24.15" customHeight="1">
      <c r="A170" s="38"/>
      <c r="B170" s="180"/>
      <c r="C170" s="181" t="s">
        <v>710</v>
      </c>
      <c r="D170" s="181" t="s">
        <v>258</v>
      </c>
      <c r="E170" s="182" t="s">
        <v>4814</v>
      </c>
      <c r="F170" s="183" t="s">
        <v>4815</v>
      </c>
      <c r="G170" s="184" t="s">
        <v>4699</v>
      </c>
      <c r="H170" s="185">
        <v>1</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4700</v>
      </c>
      <c r="AT170" s="192" t="s">
        <v>258</v>
      </c>
      <c r="AU170" s="192" t="s">
        <v>85</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4700</v>
      </c>
      <c r="BM170" s="192" t="s">
        <v>4816</v>
      </c>
    </row>
    <row r="171" s="2" customFormat="1" ht="24.15" customHeight="1">
      <c r="A171" s="38"/>
      <c r="B171" s="180"/>
      <c r="C171" s="181" t="s">
        <v>714</v>
      </c>
      <c r="D171" s="181" t="s">
        <v>258</v>
      </c>
      <c r="E171" s="182" t="s">
        <v>4817</v>
      </c>
      <c r="F171" s="183" t="s">
        <v>4818</v>
      </c>
      <c r="G171" s="184" t="s">
        <v>4699</v>
      </c>
      <c r="H171" s="185">
        <v>1</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4700</v>
      </c>
      <c r="AT171" s="192" t="s">
        <v>258</v>
      </c>
      <c r="AU171" s="192" t="s">
        <v>85</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4700</v>
      </c>
      <c r="BM171" s="192" t="s">
        <v>4819</v>
      </c>
    </row>
    <row r="172" s="2" customFormat="1" ht="24.15" customHeight="1">
      <c r="A172" s="38"/>
      <c r="B172" s="180"/>
      <c r="C172" s="181" t="s">
        <v>718</v>
      </c>
      <c r="D172" s="181" t="s">
        <v>258</v>
      </c>
      <c r="E172" s="182" t="s">
        <v>4820</v>
      </c>
      <c r="F172" s="183" t="s">
        <v>4821</v>
      </c>
      <c r="G172" s="184" t="s">
        <v>4699</v>
      </c>
      <c r="H172" s="185">
        <v>1</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4700</v>
      </c>
      <c r="AT172" s="192" t="s">
        <v>258</v>
      </c>
      <c r="AU172" s="192" t="s">
        <v>85</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4700</v>
      </c>
      <c r="BM172" s="192" t="s">
        <v>4822</v>
      </c>
    </row>
    <row r="173" s="2" customFormat="1" ht="33" customHeight="1">
      <c r="A173" s="38"/>
      <c r="B173" s="180"/>
      <c r="C173" s="181" t="s">
        <v>722</v>
      </c>
      <c r="D173" s="181" t="s">
        <v>258</v>
      </c>
      <c r="E173" s="182" t="s">
        <v>4823</v>
      </c>
      <c r="F173" s="183" t="s">
        <v>4824</v>
      </c>
      <c r="G173" s="184" t="s">
        <v>4699</v>
      </c>
      <c r="H173" s="185">
        <v>1</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4700</v>
      </c>
      <c r="AT173" s="192" t="s">
        <v>258</v>
      </c>
      <c r="AU173" s="192" t="s">
        <v>85</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4700</v>
      </c>
      <c r="BM173" s="192" t="s">
        <v>4825</v>
      </c>
    </row>
    <row r="174" s="2" customFormat="1" ht="24.15" customHeight="1">
      <c r="A174" s="38"/>
      <c r="B174" s="180"/>
      <c r="C174" s="181" t="s">
        <v>726</v>
      </c>
      <c r="D174" s="181" t="s">
        <v>258</v>
      </c>
      <c r="E174" s="182" t="s">
        <v>4826</v>
      </c>
      <c r="F174" s="183" t="s">
        <v>4827</v>
      </c>
      <c r="G174" s="184" t="s">
        <v>4699</v>
      </c>
      <c r="H174" s="185">
        <v>1</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4700</v>
      </c>
      <c r="AT174" s="192" t="s">
        <v>258</v>
      </c>
      <c r="AU174" s="192" t="s">
        <v>85</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4700</v>
      </c>
      <c r="BM174" s="192" t="s">
        <v>4828</v>
      </c>
    </row>
    <row r="175" s="2" customFormat="1">
      <c r="A175" s="38"/>
      <c r="B175" s="180"/>
      <c r="C175" s="181" t="s">
        <v>730</v>
      </c>
      <c r="D175" s="181" t="s">
        <v>258</v>
      </c>
      <c r="E175" s="182" t="s">
        <v>2413</v>
      </c>
      <c r="F175" s="183" t="s">
        <v>4829</v>
      </c>
      <c r="G175" s="184" t="s">
        <v>4699</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4700</v>
      </c>
      <c r="AT175" s="192" t="s">
        <v>258</v>
      </c>
      <c r="AU175" s="192" t="s">
        <v>85</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4700</v>
      </c>
      <c r="BM175" s="192" t="s">
        <v>4830</v>
      </c>
    </row>
    <row r="176" s="2" customFormat="1" ht="37.8" customHeight="1">
      <c r="A176" s="38"/>
      <c r="B176" s="180"/>
      <c r="C176" s="181" t="s">
        <v>734</v>
      </c>
      <c r="D176" s="181" t="s">
        <v>258</v>
      </c>
      <c r="E176" s="182" t="s">
        <v>4831</v>
      </c>
      <c r="F176" s="183" t="s">
        <v>4832</v>
      </c>
      <c r="G176" s="184" t="s">
        <v>4699</v>
      </c>
      <c r="H176" s="185">
        <v>1</v>
      </c>
      <c r="I176" s="186"/>
      <c r="J176" s="187">
        <f>ROUND(I176*H176,2)</f>
        <v>0</v>
      </c>
      <c r="K176" s="183" t="s">
        <v>1</v>
      </c>
      <c r="L176" s="39"/>
      <c r="M176" s="243" t="s">
        <v>1</v>
      </c>
      <c r="N176" s="244" t="s">
        <v>40</v>
      </c>
      <c r="O176" s="245"/>
      <c r="P176" s="246">
        <f>O176*H176</f>
        <v>0</v>
      </c>
      <c r="Q176" s="246">
        <v>0</v>
      </c>
      <c r="R176" s="246">
        <f>Q176*H176</f>
        <v>0</v>
      </c>
      <c r="S176" s="246">
        <v>0</v>
      </c>
      <c r="T176" s="247">
        <f>S176*H176</f>
        <v>0</v>
      </c>
      <c r="U176" s="38"/>
      <c r="V176" s="38"/>
      <c r="W176" s="38"/>
      <c r="X176" s="38"/>
      <c r="Y176" s="38"/>
      <c r="Z176" s="38"/>
      <c r="AA176" s="38"/>
      <c r="AB176" s="38"/>
      <c r="AC176" s="38"/>
      <c r="AD176" s="38"/>
      <c r="AE176" s="38"/>
      <c r="AR176" s="192" t="s">
        <v>4700</v>
      </c>
      <c r="AT176" s="192" t="s">
        <v>258</v>
      </c>
      <c r="AU176" s="192" t="s">
        <v>85</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4700</v>
      </c>
      <c r="BM176" s="192" t="s">
        <v>4833</v>
      </c>
    </row>
    <row r="177" s="2" customFormat="1" ht="6.96" customHeight="1">
      <c r="A177" s="38"/>
      <c r="B177" s="60"/>
      <c r="C177" s="61"/>
      <c r="D177" s="61"/>
      <c r="E177" s="61"/>
      <c r="F177" s="61"/>
      <c r="G177" s="61"/>
      <c r="H177" s="61"/>
      <c r="I177" s="61"/>
      <c r="J177" s="61"/>
      <c r="K177" s="61"/>
      <c r="L177" s="39"/>
      <c r="M177" s="38"/>
      <c r="O177" s="38"/>
      <c r="P177" s="38"/>
      <c r="Q177" s="38"/>
      <c r="R177" s="38"/>
      <c r="S177" s="38"/>
      <c r="T177" s="38"/>
      <c r="U177" s="38"/>
      <c r="V177" s="38"/>
      <c r="W177" s="38"/>
      <c r="X177" s="38"/>
      <c r="Y177" s="38"/>
      <c r="Z177" s="38"/>
      <c r="AA177" s="38"/>
      <c r="AB177" s="38"/>
      <c r="AC177" s="38"/>
      <c r="AD177" s="38"/>
      <c r="AE177" s="38"/>
    </row>
  </sheetData>
  <autoFilter ref="C122:K176"/>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20"/>
      <c r="C3" s="21"/>
      <c r="D3" s="21"/>
      <c r="E3" s="21"/>
      <c r="F3" s="21"/>
      <c r="G3" s="21"/>
      <c r="H3" s="22"/>
    </row>
    <row r="4" s="1" customFormat="1" ht="24.96" customHeight="1">
      <c r="B4" s="22"/>
      <c r="C4" s="23" t="s">
        <v>4834</v>
      </c>
      <c r="H4" s="22"/>
    </row>
    <row r="5" s="1" customFormat="1" ht="12" customHeight="1">
      <c r="B5" s="22"/>
      <c r="C5" s="26" t="s">
        <v>13</v>
      </c>
      <c r="D5" s="36" t="s">
        <v>14</v>
      </c>
      <c r="E5" s="1"/>
      <c r="F5" s="1"/>
      <c r="H5" s="22"/>
    </row>
    <row r="6" s="1" customFormat="1" ht="36.96" customHeight="1">
      <c r="B6" s="22"/>
      <c r="C6" s="29" t="s">
        <v>16</v>
      </c>
      <c r="D6" s="30" t="s">
        <v>17</v>
      </c>
      <c r="E6" s="1"/>
      <c r="F6" s="1"/>
      <c r="H6" s="22"/>
    </row>
    <row r="7" s="1" customFormat="1" ht="16.5" customHeight="1">
      <c r="B7" s="22"/>
      <c r="C7" s="32" t="s">
        <v>22</v>
      </c>
      <c r="D7" s="69" t="str">
        <f>'Rekapitulace stavby'!AN8</f>
        <v>8. 4. 2023</v>
      </c>
      <c r="H7" s="22"/>
    </row>
    <row r="8" s="2" customFormat="1" ht="10.8" customHeight="1">
      <c r="A8" s="38"/>
      <c r="B8" s="39"/>
      <c r="C8" s="38"/>
      <c r="D8" s="38"/>
      <c r="E8" s="38"/>
      <c r="F8" s="38"/>
      <c r="G8" s="38"/>
      <c r="H8" s="39"/>
    </row>
    <row r="9" s="11" customFormat="1" ht="29.28" customHeight="1">
      <c r="A9" s="157"/>
      <c r="B9" s="158"/>
      <c r="C9" s="159" t="s">
        <v>56</v>
      </c>
      <c r="D9" s="160" t="s">
        <v>57</v>
      </c>
      <c r="E9" s="160" t="s">
        <v>240</v>
      </c>
      <c r="F9" s="161" t="s">
        <v>4835</v>
      </c>
      <c r="G9" s="157"/>
      <c r="H9" s="158"/>
    </row>
    <row r="10" s="2" customFormat="1" ht="26.4" customHeight="1">
      <c r="A10" s="38"/>
      <c r="B10" s="39"/>
      <c r="C10" s="253" t="s">
        <v>4836</v>
      </c>
      <c r="D10" s="253" t="s">
        <v>87</v>
      </c>
      <c r="E10" s="38"/>
      <c r="F10" s="38"/>
      <c r="G10" s="38"/>
      <c r="H10" s="39"/>
    </row>
    <row r="11" s="2" customFormat="1" ht="16.8" customHeight="1">
      <c r="A11" s="38"/>
      <c r="B11" s="39"/>
      <c r="C11" s="254" t="s">
        <v>4837</v>
      </c>
      <c r="D11" s="255" t="s">
        <v>4838</v>
      </c>
      <c r="E11" s="256" t="s">
        <v>279</v>
      </c>
      <c r="F11" s="257">
        <v>18121.220000000001</v>
      </c>
      <c r="G11" s="38"/>
      <c r="H11" s="39"/>
    </row>
    <row r="12" s="2" customFormat="1" ht="16.8" customHeight="1">
      <c r="A12" s="38"/>
      <c r="B12" s="39"/>
      <c r="C12" s="254" t="s">
        <v>4839</v>
      </c>
      <c r="D12" s="255" t="s">
        <v>4840</v>
      </c>
      <c r="E12" s="256" t="s">
        <v>279</v>
      </c>
      <c r="F12" s="257">
        <v>576.35000000000002</v>
      </c>
      <c r="G12" s="38"/>
      <c r="H12" s="39"/>
    </row>
    <row r="13" s="2" customFormat="1" ht="16.8" customHeight="1">
      <c r="A13" s="38"/>
      <c r="B13" s="39"/>
      <c r="C13" s="254" t="s">
        <v>4841</v>
      </c>
      <c r="D13" s="255" t="s">
        <v>4842</v>
      </c>
      <c r="E13" s="256" t="s">
        <v>279</v>
      </c>
      <c r="F13" s="257">
        <v>1142.47</v>
      </c>
      <c r="G13" s="38"/>
      <c r="H13" s="39"/>
    </row>
    <row r="14" s="2" customFormat="1" ht="16.8" customHeight="1">
      <c r="A14" s="38"/>
      <c r="B14" s="39"/>
      <c r="C14" s="254" t="s">
        <v>4843</v>
      </c>
      <c r="D14" s="255" t="s">
        <v>4844</v>
      </c>
      <c r="E14" s="256" t="s">
        <v>279</v>
      </c>
      <c r="F14" s="257">
        <v>2052.2199999999998</v>
      </c>
      <c r="G14" s="38"/>
      <c r="H14" s="39"/>
    </row>
    <row r="15" s="2" customFormat="1" ht="16.8" customHeight="1">
      <c r="A15" s="38"/>
      <c r="B15" s="39"/>
      <c r="C15" s="254" t="s">
        <v>4845</v>
      </c>
      <c r="D15" s="255" t="s">
        <v>4846</v>
      </c>
      <c r="E15" s="256" t="s">
        <v>279</v>
      </c>
      <c r="F15" s="257">
        <v>1205.28</v>
      </c>
      <c r="G15" s="38"/>
      <c r="H15" s="39"/>
    </row>
    <row r="16" s="2" customFormat="1" ht="16.8" customHeight="1">
      <c r="A16" s="38"/>
      <c r="B16" s="39"/>
      <c r="C16" s="254" t="s">
        <v>4847</v>
      </c>
      <c r="D16" s="255" t="s">
        <v>4848</v>
      </c>
      <c r="E16" s="256" t="s">
        <v>279</v>
      </c>
      <c r="F16" s="257">
        <v>2.1899999999999999</v>
      </c>
      <c r="G16" s="38"/>
      <c r="H16" s="39"/>
    </row>
    <row r="17" s="2" customFormat="1" ht="16.8" customHeight="1">
      <c r="A17" s="38"/>
      <c r="B17" s="39"/>
      <c r="C17" s="254" t="s">
        <v>4849</v>
      </c>
      <c r="D17" s="255" t="s">
        <v>4850</v>
      </c>
      <c r="E17" s="256" t="s">
        <v>279</v>
      </c>
      <c r="F17" s="257">
        <v>172.28999999999999</v>
      </c>
      <c r="G17" s="38"/>
      <c r="H17" s="39"/>
    </row>
    <row r="18" s="2" customFormat="1" ht="26.4" customHeight="1">
      <c r="A18" s="38"/>
      <c r="B18" s="39"/>
      <c r="C18" s="253" t="s">
        <v>4851</v>
      </c>
      <c r="D18" s="253" t="s">
        <v>92</v>
      </c>
      <c r="E18" s="38"/>
      <c r="F18" s="38"/>
      <c r="G18" s="38"/>
      <c r="H18" s="39"/>
    </row>
    <row r="19" s="2" customFormat="1" ht="16.8" customHeight="1">
      <c r="A19" s="38"/>
      <c r="B19" s="39"/>
      <c r="C19" s="254" t="s">
        <v>4837</v>
      </c>
      <c r="D19" s="255" t="s">
        <v>4838</v>
      </c>
      <c r="E19" s="256" t="s">
        <v>279</v>
      </c>
      <c r="F19" s="257">
        <v>18121.220000000001</v>
      </c>
      <c r="G19" s="38"/>
      <c r="H19" s="39"/>
    </row>
    <row r="20" s="2" customFormat="1" ht="16.8" customHeight="1">
      <c r="A20" s="38"/>
      <c r="B20" s="39"/>
      <c r="C20" s="258" t="s">
        <v>1</v>
      </c>
      <c r="D20" s="258" t="s">
        <v>4852</v>
      </c>
      <c r="E20" s="19" t="s">
        <v>1</v>
      </c>
      <c r="F20" s="259">
        <v>0</v>
      </c>
      <c r="G20" s="38"/>
      <c r="H20" s="39"/>
    </row>
    <row r="21" s="2" customFormat="1" ht="16.8" customHeight="1">
      <c r="A21" s="38"/>
      <c r="B21" s="39"/>
      <c r="C21" s="258" t="s">
        <v>1</v>
      </c>
      <c r="D21" s="258" t="s">
        <v>4853</v>
      </c>
      <c r="E21" s="19" t="s">
        <v>1</v>
      </c>
      <c r="F21" s="259">
        <v>0</v>
      </c>
      <c r="G21" s="38"/>
      <c r="H21" s="39"/>
    </row>
    <row r="22" s="2" customFormat="1" ht="16.8" customHeight="1">
      <c r="A22" s="38"/>
      <c r="B22" s="39"/>
      <c r="C22" s="258" t="s">
        <v>1</v>
      </c>
      <c r="D22" s="258" t="s">
        <v>4854</v>
      </c>
      <c r="E22" s="19" t="s">
        <v>1</v>
      </c>
      <c r="F22" s="259">
        <v>21.350000000000001</v>
      </c>
      <c r="G22" s="38"/>
      <c r="H22" s="39"/>
    </row>
    <row r="23" s="2" customFormat="1" ht="16.8" customHeight="1">
      <c r="A23" s="38"/>
      <c r="B23" s="39"/>
      <c r="C23" s="258" t="s">
        <v>1</v>
      </c>
      <c r="D23" s="258" t="s">
        <v>4853</v>
      </c>
      <c r="E23" s="19" t="s">
        <v>1</v>
      </c>
      <c r="F23" s="259">
        <v>0</v>
      </c>
      <c r="G23" s="38"/>
      <c r="H23" s="39"/>
    </row>
    <row r="24" s="2" customFormat="1" ht="16.8" customHeight="1">
      <c r="A24" s="38"/>
      <c r="B24" s="39"/>
      <c r="C24" s="258" t="s">
        <v>1</v>
      </c>
      <c r="D24" s="258" t="s">
        <v>4855</v>
      </c>
      <c r="E24" s="19" t="s">
        <v>1</v>
      </c>
      <c r="F24" s="259">
        <v>3.5</v>
      </c>
      <c r="G24" s="38"/>
      <c r="H24" s="39"/>
    </row>
    <row r="25" s="2" customFormat="1" ht="16.8" customHeight="1">
      <c r="A25" s="38"/>
      <c r="B25" s="39"/>
      <c r="C25" s="258" t="s">
        <v>1</v>
      </c>
      <c r="D25" s="258" t="s">
        <v>4853</v>
      </c>
      <c r="E25" s="19" t="s">
        <v>1</v>
      </c>
      <c r="F25" s="259">
        <v>0</v>
      </c>
      <c r="G25" s="38"/>
      <c r="H25" s="39"/>
    </row>
    <row r="26" s="2" customFormat="1" ht="16.8" customHeight="1">
      <c r="A26" s="38"/>
      <c r="B26" s="39"/>
      <c r="C26" s="258" t="s">
        <v>1</v>
      </c>
      <c r="D26" s="258" t="s">
        <v>4856</v>
      </c>
      <c r="E26" s="19" t="s">
        <v>1</v>
      </c>
      <c r="F26" s="259">
        <v>8.4000000000000004</v>
      </c>
      <c r="G26" s="38"/>
      <c r="H26" s="39"/>
    </row>
    <row r="27" s="2" customFormat="1" ht="16.8" customHeight="1">
      <c r="A27" s="38"/>
      <c r="B27" s="39"/>
      <c r="C27" s="258" t="s">
        <v>1</v>
      </c>
      <c r="D27" s="258" t="s">
        <v>4853</v>
      </c>
      <c r="E27" s="19" t="s">
        <v>1</v>
      </c>
      <c r="F27" s="259">
        <v>0</v>
      </c>
      <c r="G27" s="38"/>
      <c r="H27" s="39"/>
    </row>
    <row r="28" s="2" customFormat="1" ht="16.8" customHeight="1">
      <c r="A28" s="38"/>
      <c r="B28" s="39"/>
      <c r="C28" s="258" t="s">
        <v>1</v>
      </c>
      <c r="D28" s="258" t="s">
        <v>85</v>
      </c>
      <c r="E28" s="19" t="s">
        <v>1</v>
      </c>
      <c r="F28" s="259">
        <v>2</v>
      </c>
      <c r="G28" s="38"/>
      <c r="H28" s="39"/>
    </row>
    <row r="29" s="2" customFormat="1" ht="16.8" customHeight="1">
      <c r="A29" s="38"/>
      <c r="B29" s="39"/>
      <c r="C29" s="258" t="s">
        <v>1</v>
      </c>
      <c r="D29" s="258" t="s">
        <v>4853</v>
      </c>
      <c r="E29" s="19" t="s">
        <v>1</v>
      </c>
      <c r="F29" s="259">
        <v>0</v>
      </c>
      <c r="G29" s="38"/>
      <c r="H29" s="39"/>
    </row>
    <row r="30" s="2" customFormat="1" ht="16.8" customHeight="1">
      <c r="A30" s="38"/>
      <c r="B30" s="39"/>
      <c r="C30" s="258" t="s">
        <v>1</v>
      </c>
      <c r="D30" s="258" t="s">
        <v>4857</v>
      </c>
      <c r="E30" s="19" t="s">
        <v>1</v>
      </c>
      <c r="F30" s="259">
        <v>4.04</v>
      </c>
      <c r="G30" s="38"/>
      <c r="H30" s="39"/>
    </row>
    <row r="31" s="2" customFormat="1" ht="16.8" customHeight="1">
      <c r="A31" s="38"/>
      <c r="B31" s="39"/>
      <c r="C31" s="258" t="s">
        <v>1</v>
      </c>
      <c r="D31" s="258" t="s">
        <v>4853</v>
      </c>
      <c r="E31" s="19" t="s">
        <v>1</v>
      </c>
      <c r="F31" s="259">
        <v>0</v>
      </c>
      <c r="G31" s="38"/>
      <c r="H31" s="39"/>
    </row>
    <row r="32" s="2" customFormat="1" ht="16.8" customHeight="1">
      <c r="A32" s="38"/>
      <c r="B32" s="39"/>
      <c r="C32" s="258" t="s">
        <v>1</v>
      </c>
      <c r="D32" s="258" t="s">
        <v>4858</v>
      </c>
      <c r="E32" s="19" t="s">
        <v>1</v>
      </c>
      <c r="F32" s="259">
        <v>1.53</v>
      </c>
      <c r="G32" s="38"/>
      <c r="H32" s="39"/>
    </row>
    <row r="33" s="2" customFormat="1" ht="16.8" customHeight="1">
      <c r="A33" s="38"/>
      <c r="B33" s="39"/>
      <c r="C33" s="258" t="s">
        <v>1</v>
      </c>
      <c r="D33" s="258" t="s">
        <v>4853</v>
      </c>
      <c r="E33" s="19" t="s">
        <v>1</v>
      </c>
      <c r="F33" s="259">
        <v>0</v>
      </c>
      <c r="G33" s="38"/>
      <c r="H33" s="39"/>
    </row>
    <row r="34" s="2" customFormat="1" ht="16.8" customHeight="1">
      <c r="A34" s="38"/>
      <c r="B34" s="39"/>
      <c r="C34" s="258" t="s">
        <v>1</v>
      </c>
      <c r="D34" s="258" t="s">
        <v>4858</v>
      </c>
      <c r="E34" s="19" t="s">
        <v>1</v>
      </c>
      <c r="F34" s="259">
        <v>1.53</v>
      </c>
      <c r="G34" s="38"/>
      <c r="H34" s="39"/>
    </row>
    <row r="35" s="2" customFormat="1" ht="16.8" customHeight="1">
      <c r="A35" s="38"/>
      <c r="B35" s="39"/>
      <c r="C35" s="258" t="s">
        <v>1</v>
      </c>
      <c r="D35" s="258" t="s">
        <v>4853</v>
      </c>
      <c r="E35" s="19" t="s">
        <v>1</v>
      </c>
      <c r="F35" s="259">
        <v>0</v>
      </c>
      <c r="G35" s="38"/>
      <c r="H35" s="39"/>
    </row>
    <row r="36" s="2" customFormat="1" ht="16.8" customHeight="1">
      <c r="A36" s="38"/>
      <c r="B36" s="39"/>
      <c r="C36" s="258" t="s">
        <v>1</v>
      </c>
      <c r="D36" s="258" t="s">
        <v>4859</v>
      </c>
      <c r="E36" s="19" t="s">
        <v>1</v>
      </c>
      <c r="F36" s="259">
        <v>86.319999999999993</v>
      </c>
      <c r="G36" s="38"/>
      <c r="H36" s="39"/>
    </row>
    <row r="37" s="2" customFormat="1" ht="16.8" customHeight="1">
      <c r="A37" s="38"/>
      <c r="B37" s="39"/>
      <c r="C37" s="258" t="s">
        <v>1</v>
      </c>
      <c r="D37" s="258" t="s">
        <v>4853</v>
      </c>
      <c r="E37" s="19" t="s">
        <v>1</v>
      </c>
      <c r="F37" s="259">
        <v>0</v>
      </c>
      <c r="G37" s="38"/>
      <c r="H37" s="39"/>
    </row>
    <row r="38" s="2" customFormat="1" ht="16.8" customHeight="1">
      <c r="A38" s="38"/>
      <c r="B38" s="39"/>
      <c r="C38" s="258" t="s">
        <v>1</v>
      </c>
      <c r="D38" s="258" t="s">
        <v>4860</v>
      </c>
      <c r="E38" s="19" t="s">
        <v>1</v>
      </c>
      <c r="F38" s="259">
        <v>4.6600000000000001</v>
      </c>
      <c r="G38" s="38"/>
      <c r="H38" s="39"/>
    </row>
    <row r="39" s="2" customFormat="1" ht="16.8" customHeight="1">
      <c r="A39" s="38"/>
      <c r="B39" s="39"/>
      <c r="C39" s="258" t="s">
        <v>1</v>
      </c>
      <c r="D39" s="258" t="s">
        <v>4853</v>
      </c>
      <c r="E39" s="19" t="s">
        <v>1</v>
      </c>
      <c r="F39" s="259">
        <v>0</v>
      </c>
      <c r="G39" s="38"/>
      <c r="H39" s="39"/>
    </row>
    <row r="40" s="2" customFormat="1" ht="16.8" customHeight="1">
      <c r="A40" s="38"/>
      <c r="B40" s="39"/>
      <c r="C40" s="258" t="s">
        <v>1</v>
      </c>
      <c r="D40" s="258" t="s">
        <v>4861</v>
      </c>
      <c r="E40" s="19" t="s">
        <v>1</v>
      </c>
      <c r="F40" s="259">
        <v>6.7300000000000004</v>
      </c>
      <c r="G40" s="38"/>
      <c r="H40" s="39"/>
    </row>
    <row r="41" s="2" customFormat="1" ht="16.8" customHeight="1">
      <c r="A41" s="38"/>
      <c r="B41" s="39"/>
      <c r="C41" s="258" t="s">
        <v>1</v>
      </c>
      <c r="D41" s="258" t="s">
        <v>4853</v>
      </c>
      <c r="E41" s="19" t="s">
        <v>1</v>
      </c>
      <c r="F41" s="259">
        <v>0</v>
      </c>
      <c r="G41" s="38"/>
      <c r="H41" s="39"/>
    </row>
    <row r="42" s="2" customFormat="1" ht="16.8" customHeight="1">
      <c r="A42" s="38"/>
      <c r="B42" s="39"/>
      <c r="C42" s="258" t="s">
        <v>1</v>
      </c>
      <c r="D42" s="258" t="s">
        <v>4862</v>
      </c>
      <c r="E42" s="19" t="s">
        <v>1</v>
      </c>
      <c r="F42" s="259">
        <v>8.5800000000000001</v>
      </c>
      <c r="G42" s="38"/>
      <c r="H42" s="39"/>
    </row>
    <row r="43" s="2" customFormat="1" ht="16.8" customHeight="1">
      <c r="A43" s="38"/>
      <c r="B43" s="39"/>
      <c r="C43" s="258" t="s">
        <v>1</v>
      </c>
      <c r="D43" s="258" t="s">
        <v>4853</v>
      </c>
      <c r="E43" s="19" t="s">
        <v>1</v>
      </c>
      <c r="F43" s="259">
        <v>0</v>
      </c>
      <c r="G43" s="38"/>
      <c r="H43" s="39"/>
    </row>
    <row r="44" s="2" customFormat="1" ht="16.8" customHeight="1">
      <c r="A44" s="38"/>
      <c r="B44" s="39"/>
      <c r="C44" s="258" t="s">
        <v>1</v>
      </c>
      <c r="D44" s="258" t="s">
        <v>4863</v>
      </c>
      <c r="E44" s="19" t="s">
        <v>1</v>
      </c>
      <c r="F44" s="259">
        <v>8.4399999999999995</v>
      </c>
      <c r="G44" s="38"/>
      <c r="H44" s="39"/>
    </row>
    <row r="45" s="2" customFormat="1" ht="16.8" customHeight="1">
      <c r="A45" s="38"/>
      <c r="B45" s="39"/>
      <c r="C45" s="258" t="s">
        <v>1</v>
      </c>
      <c r="D45" s="258" t="s">
        <v>4853</v>
      </c>
      <c r="E45" s="19" t="s">
        <v>1</v>
      </c>
      <c r="F45" s="259">
        <v>0</v>
      </c>
      <c r="G45" s="38"/>
      <c r="H45" s="39"/>
    </row>
    <row r="46" s="2" customFormat="1" ht="16.8" customHeight="1">
      <c r="A46" s="38"/>
      <c r="B46" s="39"/>
      <c r="C46" s="258" t="s">
        <v>1</v>
      </c>
      <c r="D46" s="258" t="s">
        <v>4864</v>
      </c>
      <c r="E46" s="19" t="s">
        <v>1</v>
      </c>
      <c r="F46" s="259">
        <v>2.7200000000000002</v>
      </c>
      <c r="G46" s="38"/>
      <c r="H46" s="39"/>
    </row>
    <row r="47" s="2" customFormat="1" ht="16.8" customHeight="1">
      <c r="A47" s="38"/>
      <c r="B47" s="39"/>
      <c r="C47" s="258" t="s">
        <v>1</v>
      </c>
      <c r="D47" s="258" t="s">
        <v>4853</v>
      </c>
      <c r="E47" s="19" t="s">
        <v>1</v>
      </c>
      <c r="F47" s="259">
        <v>0</v>
      </c>
      <c r="G47" s="38"/>
      <c r="H47" s="39"/>
    </row>
    <row r="48" s="2" customFormat="1" ht="16.8" customHeight="1">
      <c r="A48" s="38"/>
      <c r="B48" s="39"/>
      <c r="C48" s="258" t="s">
        <v>1</v>
      </c>
      <c r="D48" s="258" t="s">
        <v>4865</v>
      </c>
      <c r="E48" s="19" t="s">
        <v>1</v>
      </c>
      <c r="F48" s="259">
        <v>39.420000000000002</v>
      </c>
      <c r="G48" s="38"/>
      <c r="H48" s="39"/>
    </row>
    <row r="49" s="2" customFormat="1" ht="16.8" customHeight="1">
      <c r="A49" s="38"/>
      <c r="B49" s="39"/>
      <c r="C49" s="258" t="s">
        <v>1</v>
      </c>
      <c r="D49" s="258" t="s">
        <v>4853</v>
      </c>
      <c r="E49" s="19" t="s">
        <v>1</v>
      </c>
      <c r="F49" s="259">
        <v>0</v>
      </c>
      <c r="G49" s="38"/>
      <c r="H49" s="39"/>
    </row>
    <row r="50" s="2" customFormat="1" ht="16.8" customHeight="1">
      <c r="A50" s="38"/>
      <c r="B50" s="39"/>
      <c r="C50" s="258" t="s">
        <v>1</v>
      </c>
      <c r="D50" s="258" t="s">
        <v>4866</v>
      </c>
      <c r="E50" s="19" t="s">
        <v>1</v>
      </c>
      <c r="F50" s="259">
        <v>39.479999999999997</v>
      </c>
      <c r="G50" s="38"/>
      <c r="H50" s="39"/>
    </row>
    <row r="51" s="2" customFormat="1" ht="16.8" customHeight="1">
      <c r="A51" s="38"/>
      <c r="B51" s="39"/>
      <c r="C51" s="258" t="s">
        <v>1</v>
      </c>
      <c r="D51" s="258" t="s">
        <v>4853</v>
      </c>
      <c r="E51" s="19" t="s">
        <v>1</v>
      </c>
      <c r="F51" s="259">
        <v>0</v>
      </c>
      <c r="G51" s="38"/>
      <c r="H51" s="39"/>
    </row>
    <row r="52" s="2" customFormat="1" ht="16.8" customHeight="1">
      <c r="A52" s="38"/>
      <c r="B52" s="39"/>
      <c r="C52" s="258" t="s">
        <v>1</v>
      </c>
      <c r="D52" s="258" t="s">
        <v>4867</v>
      </c>
      <c r="E52" s="19" t="s">
        <v>1</v>
      </c>
      <c r="F52" s="259">
        <v>100.79000000000001</v>
      </c>
      <c r="G52" s="38"/>
      <c r="H52" s="39"/>
    </row>
    <row r="53" s="2" customFormat="1" ht="16.8" customHeight="1">
      <c r="A53" s="38"/>
      <c r="B53" s="39"/>
      <c r="C53" s="258" t="s">
        <v>1</v>
      </c>
      <c r="D53" s="258" t="s">
        <v>4853</v>
      </c>
      <c r="E53" s="19" t="s">
        <v>1</v>
      </c>
      <c r="F53" s="259">
        <v>0</v>
      </c>
      <c r="G53" s="38"/>
      <c r="H53" s="39"/>
    </row>
    <row r="54" s="2" customFormat="1" ht="16.8" customHeight="1">
      <c r="A54" s="38"/>
      <c r="B54" s="39"/>
      <c r="C54" s="258" t="s">
        <v>1</v>
      </c>
      <c r="D54" s="258" t="s">
        <v>4868</v>
      </c>
      <c r="E54" s="19" t="s">
        <v>1</v>
      </c>
      <c r="F54" s="259">
        <v>37.049999999999997</v>
      </c>
      <c r="G54" s="38"/>
      <c r="H54" s="39"/>
    </row>
    <row r="55" s="2" customFormat="1" ht="16.8" customHeight="1">
      <c r="A55" s="38"/>
      <c r="B55" s="39"/>
      <c r="C55" s="258" t="s">
        <v>1</v>
      </c>
      <c r="D55" s="258" t="s">
        <v>4853</v>
      </c>
      <c r="E55" s="19" t="s">
        <v>1</v>
      </c>
      <c r="F55" s="259">
        <v>0</v>
      </c>
      <c r="G55" s="38"/>
      <c r="H55" s="39"/>
    </row>
    <row r="56" s="2" customFormat="1" ht="16.8" customHeight="1">
      <c r="A56" s="38"/>
      <c r="B56" s="39"/>
      <c r="C56" s="258" t="s">
        <v>1</v>
      </c>
      <c r="D56" s="258" t="s">
        <v>4869</v>
      </c>
      <c r="E56" s="19" t="s">
        <v>1</v>
      </c>
      <c r="F56" s="259">
        <v>41.75</v>
      </c>
      <c r="G56" s="38"/>
      <c r="H56" s="39"/>
    </row>
    <row r="57" s="2" customFormat="1" ht="16.8" customHeight="1">
      <c r="A57" s="38"/>
      <c r="B57" s="39"/>
      <c r="C57" s="258" t="s">
        <v>1</v>
      </c>
      <c r="D57" s="258" t="s">
        <v>4853</v>
      </c>
      <c r="E57" s="19" t="s">
        <v>1</v>
      </c>
      <c r="F57" s="259">
        <v>0</v>
      </c>
      <c r="G57" s="38"/>
      <c r="H57" s="39"/>
    </row>
    <row r="58" s="2" customFormat="1" ht="16.8" customHeight="1">
      <c r="A58" s="38"/>
      <c r="B58" s="39"/>
      <c r="C58" s="258" t="s">
        <v>1</v>
      </c>
      <c r="D58" s="258" t="s">
        <v>4870</v>
      </c>
      <c r="E58" s="19" t="s">
        <v>1</v>
      </c>
      <c r="F58" s="259">
        <v>10.16</v>
      </c>
      <c r="G58" s="38"/>
      <c r="H58" s="39"/>
    </row>
    <row r="59" s="2" customFormat="1" ht="16.8" customHeight="1">
      <c r="A59" s="38"/>
      <c r="B59" s="39"/>
      <c r="C59" s="258" t="s">
        <v>1</v>
      </c>
      <c r="D59" s="258" t="s">
        <v>4853</v>
      </c>
      <c r="E59" s="19" t="s">
        <v>1</v>
      </c>
      <c r="F59" s="259">
        <v>0</v>
      </c>
      <c r="G59" s="38"/>
      <c r="H59" s="39"/>
    </row>
    <row r="60" s="2" customFormat="1" ht="16.8" customHeight="1">
      <c r="A60" s="38"/>
      <c r="B60" s="39"/>
      <c r="C60" s="258" t="s">
        <v>1</v>
      </c>
      <c r="D60" s="258" t="s">
        <v>4871</v>
      </c>
      <c r="E60" s="19" t="s">
        <v>1</v>
      </c>
      <c r="F60" s="259">
        <v>13.449999999999999</v>
      </c>
      <c r="G60" s="38"/>
      <c r="H60" s="39"/>
    </row>
    <row r="61" s="2" customFormat="1" ht="16.8" customHeight="1">
      <c r="A61" s="38"/>
      <c r="B61" s="39"/>
      <c r="C61" s="258" t="s">
        <v>1</v>
      </c>
      <c r="D61" s="258" t="s">
        <v>4853</v>
      </c>
      <c r="E61" s="19" t="s">
        <v>1</v>
      </c>
      <c r="F61" s="259">
        <v>0</v>
      </c>
      <c r="G61" s="38"/>
      <c r="H61" s="39"/>
    </row>
    <row r="62" s="2" customFormat="1" ht="16.8" customHeight="1">
      <c r="A62" s="38"/>
      <c r="B62" s="39"/>
      <c r="C62" s="258" t="s">
        <v>1</v>
      </c>
      <c r="D62" s="258" t="s">
        <v>4872</v>
      </c>
      <c r="E62" s="19" t="s">
        <v>1</v>
      </c>
      <c r="F62" s="259">
        <v>13.42</v>
      </c>
      <c r="G62" s="38"/>
      <c r="H62" s="39"/>
    </row>
    <row r="63" s="2" customFormat="1" ht="16.8" customHeight="1">
      <c r="A63" s="38"/>
      <c r="B63" s="39"/>
      <c r="C63" s="258" t="s">
        <v>1</v>
      </c>
      <c r="D63" s="258" t="s">
        <v>4853</v>
      </c>
      <c r="E63" s="19" t="s">
        <v>1</v>
      </c>
      <c r="F63" s="259">
        <v>0</v>
      </c>
      <c r="G63" s="38"/>
      <c r="H63" s="39"/>
    </row>
    <row r="64" s="2" customFormat="1" ht="16.8" customHeight="1">
      <c r="A64" s="38"/>
      <c r="B64" s="39"/>
      <c r="C64" s="258" t="s">
        <v>1</v>
      </c>
      <c r="D64" s="258" t="s">
        <v>4873</v>
      </c>
      <c r="E64" s="19" t="s">
        <v>1</v>
      </c>
      <c r="F64" s="259">
        <v>18.109999999999999</v>
      </c>
      <c r="G64" s="38"/>
      <c r="H64" s="39"/>
    </row>
    <row r="65" s="2" customFormat="1" ht="16.8" customHeight="1">
      <c r="A65" s="38"/>
      <c r="B65" s="39"/>
      <c r="C65" s="258" t="s">
        <v>1</v>
      </c>
      <c r="D65" s="258" t="s">
        <v>4853</v>
      </c>
      <c r="E65" s="19" t="s">
        <v>1</v>
      </c>
      <c r="F65" s="259">
        <v>0</v>
      </c>
      <c r="G65" s="38"/>
      <c r="H65" s="39"/>
    </row>
    <row r="66" s="2" customFormat="1" ht="16.8" customHeight="1">
      <c r="A66" s="38"/>
      <c r="B66" s="39"/>
      <c r="C66" s="258" t="s">
        <v>1</v>
      </c>
      <c r="D66" s="258" t="s">
        <v>4874</v>
      </c>
      <c r="E66" s="19" t="s">
        <v>1</v>
      </c>
      <c r="F66" s="259">
        <v>8.8200000000000003</v>
      </c>
      <c r="G66" s="38"/>
      <c r="H66" s="39"/>
    </row>
    <row r="67" s="2" customFormat="1" ht="16.8" customHeight="1">
      <c r="A67" s="38"/>
      <c r="B67" s="39"/>
      <c r="C67" s="258" t="s">
        <v>1</v>
      </c>
      <c r="D67" s="258" t="s">
        <v>4853</v>
      </c>
      <c r="E67" s="19" t="s">
        <v>1</v>
      </c>
      <c r="F67" s="259">
        <v>0</v>
      </c>
      <c r="G67" s="38"/>
      <c r="H67" s="39"/>
    </row>
    <row r="68" s="2" customFormat="1" ht="16.8" customHeight="1">
      <c r="A68" s="38"/>
      <c r="B68" s="39"/>
      <c r="C68" s="258" t="s">
        <v>1</v>
      </c>
      <c r="D68" s="258" t="s">
        <v>4875</v>
      </c>
      <c r="E68" s="19" t="s">
        <v>1</v>
      </c>
      <c r="F68" s="259">
        <v>7.9000000000000004</v>
      </c>
      <c r="G68" s="38"/>
      <c r="H68" s="39"/>
    </row>
    <row r="69" s="2" customFormat="1" ht="16.8" customHeight="1">
      <c r="A69" s="38"/>
      <c r="B69" s="39"/>
      <c r="C69" s="258" t="s">
        <v>1</v>
      </c>
      <c r="D69" s="258" t="s">
        <v>4853</v>
      </c>
      <c r="E69" s="19" t="s">
        <v>1</v>
      </c>
      <c r="F69" s="259">
        <v>0</v>
      </c>
      <c r="G69" s="38"/>
      <c r="H69" s="39"/>
    </row>
    <row r="70" s="2" customFormat="1" ht="16.8" customHeight="1">
      <c r="A70" s="38"/>
      <c r="B70" s="39"/>
      <c r="C70" s="258" t="s">
        <v>1</v>
      </c>
      <c r="D70" s="258" t="s">
        <v>4876</v>
      </c>
      <c r="E70" s="19" t="s">
        <v>1</v>
      </c>
      <c r="F70" s="259">
        <v>13.6</v>
      </c>
      <c r="G70" s="38"/>
      <c r="H70" s="39"/>
    </row>
    <row r="71" s="2" customFormat="1" ht="16.8" customHeight="1">
      <c r="A71" s="38"/>
      <c r="B71" s="39"/>
      <c r="C71" s="258" t="s">
        <v>1</v>
      </c>
      <c r="D71" s="258" t="s">
        <v>4853</v>
      </c>
      <c r="E71" s="19" t="s">
        <v>1</v>
      </c>
      <c r="F71" s="259">
        <v>0</v>
      </c>
      <c r="G71" s="38"/>
      <c r="H71" s="39"/>
    </row>
    <row r="72" s="2" customFormat="1" ht="16.8" customHeight="1">
      <c r="A72" s="38"/>
      <c r="B72" s="39"/>
      <c r="C72" s="258" t="s">
        <v>1</v>
      </c>
      <c r="D72" s="258" t="s">
        <v>4877</v>
      </c>
      <c r="E72" s="19" t="s">
        <v>1</v>
      </c>
      <c r="F72" s="259">
        <v>7.46</v>
      </c>
      <c r="G72" s="38"/>
      <c r="H72" s="39"/>
    </row>
    <row r="73" s="2" customFormat="1" ht="16.8" customHeight="1">
      <c r="A73" s="38"/>
      <c r="B73" s="39"/>
      <c r="C73" s="258" t="s">
        <v>1</v>
      </c>
      <c r="D73" s="258" t="s">
        <v>4853</v>
      </c>
      <c r="E73" s="19" t="s">
        <v>1</v>
      </c>
      <c r="F73" s="259">
        <v>0</v>
      </c>
      <c r="G73" s="38"/>
      <c r="H73" s="39"/>
    </row>
    <row r="74" s="2" customFormat="1" ht="16.8" customHeight="1">
      <c r="A74" s="38"/>
      <c r="B74" s="39"/>
      <c r="C74" s="258" t="s">
        <v>1</v>
      </c>
      <c r="D74" s="258" t="s">
        <v>4878</v>
      </c>
      <c r="E74" s="19" t="s">
        <v>1</v>
      </c>
      <c r="F74" s="259">
        <v>4.0999999999999996</v>
      </c>
      <c r="G74" s="38"/>
      <c r="H74" s="39"/>
    </row>
    <row r="75" s="2" customFormat="1" ht="16.8" customHeight="1">
      <c r="A75" s="38"/>
      <c r="B75" s="39"/>
      <c r="C75" s="258" t="s">
        <v>1</v>
      </c>
      <c r="D75" s="258" t="s">
        <v>4853</v>
      </c>
      <c r="E75" s="19" t="s">
        <v>1</v>
      </c>
      <c r="F75" s="259">
        <v>0</v>
      </c>
      <c r="G75" s="38"/>
      <c r="H75" s="39"/>
    </row>
    <row r="76" s="2" customFormat="1" ht="16.8" customHeight="1">
      <c r="A76" s="38"/>
      <c r="B76" s="39"/>
      <c r="C76" s="258" t="s">
        <v>1</v>
      </c>
      <c r="D76" s="258" t="s">
        <v>4879</v>
      </c>
      <c r="E76" s="19" t="s">
        <v>1</v>
      </c>
      <c r="F76" s="259">
        <v>9.5999999999999996</v>
      </c>
      <c r="G76" s="38"/>
      <c r="H76" s="39"/>
    </row>
    <row r="77" s="2" customFormat="1" ht="16.8" customHeight="1">
      <c r="A77" s="38"/>
      <c r="B77" s="39"/>
      <c r="C77" s="258" t="s">
        <v>1</v>
      </c>
      <c r="D77" s="258" t="s">
        <v>4853</v>
      </c>
      <c r="E77" s="19" t="s">
        <v>1</v>
      </c>
      <c r="F77" s="259">
        <v>0</v>
      </c>
      <c r="G77" s="38"/>
      <c r="H77" s="39"/>
    </row>
    <row r="78" s="2" customFormat="1" ht="16.8" customHeight="1">
      <c r="A78" s="38"/>
      <c r="B78" s="39"/>
      <c r="C78" s="258" t="s">
        <v>1</v>
      </c>
      <c r="D78" s="258" t="s">
        <v>4880</v>
      </c>
      <c r="E78" s="19" t="s">
        <v>1</v>
      </c>
      <c r="F78" s="259">
        <v>4.0899999999999999</v>
      </c>
      <c r="G78" s="38"/>
      <c r="H78" s="39"/>
    </row>
    <row r="79" s="2" customFormat="1" ht="16.8" customHeight="1">
      <c r="A79" s="38"/>
      <c r="B79" s="39"/>
      <c r="C79" s="258" t="s">
        <v>1</v>
      </c>
      <c r="D79" s="258" t="s">
        <v>4853</v>
      </c>
      <c r="E79" s="19" t="s">
        <v>1</v>
      </c>
      <c r="F79" s="259">
        <v>0</v>
      </c>
      <c r="G79" s="38"/>
      <c r="H79" s="39"/>
    </row>
    <row r="80" s="2" customFormat="1" ht="16.8" customHeight="1">
      <c r="A80" s="38"/>
      <c r="B80" s="39"/>
      <c r="C80" s="258" t="s">
        <v>1</v>
      </c>
      <c r="D80" s="258" t="s">
        <v>4881</v>
      </c>
      <c r="E80" s="19" t="s">
        <v>1</v>
      </c>
      <c r="F80" s="259">
        <v>8.4199999999999999</v>
      </c>
      <c r="G80" s="38"/>
      <c r="H80" s="39"/>
    </row>
    <row r="81" s="2" customFormat="1" ht="16.8" customHeight="1">
      <c r="A81" s="38"/>
      <c r="B81" s="39"/>
      <c r="C81" s="258" t="s">
        <v>1</v>
      </c>
      <c r="D81" s="258" t="s">
        <v>4853</v>
      </c>
      <c r="E81" s="19" t="s">
        <v>1</v>
      </c>
      <c r="F81" s="259">
        <v>0</v>
      </c>
      <c r="G81" s="38"/>
      <c r="H81" s="39"/>
    </row>
    <row r="82" s="2" customFormat="1" ht="16.8" customHeight="1">
      <c r="A82" s="38"/>
      <c r="B82" s="39"/>
      <c r="C82" s="258" t="s">
        <v>1</v>
      </c>
      <c r="D82" s="258" t="s">
        <v>4882</v>
      </c>
      <c r="E82" s="19" t="s">
        <v>1</v>
      </c>
      <c r="F82" s="259">
        <v>31.43</v>
      </c>
      <c r="G82" s="38"/>
      <c r="H82" s="39"/>
    </row>
    <row r="83" s="2" customFormat="1" ht="16.8" customHeight="1">
      <c r="A83" s="38"/>
      <c r="B83" s="39"/>
      <c r="C83" s="258" t="s">
        <v>1</v>
      </c>
      <c r="D83" s="258" t="s">
        <v>4853</v>
      </c>
      <c r="E83" s="19" t="s">
        <v>1</v>
      </c>
      <c r="F83" s="259">
        <v>0</v>
      </c>
      <c r="G83" s="38"/>
      <c r="H83" s="39"/>
    </row>
    <row r="84" s="2" customFormat="1" ht="16.8" customHeight="1">
      <c r="A84" s="38"/>
      <c r="B84" s="39"/>
      <c r="C84" s="258" t="s">
        <v>1</v>
      </c>
      <c r="D84" s="258" t="s">
        <v>4883</v>
      </c>
      <c r="E84" s="19" t="s">
        <v>1</v>
      </c>
      <c r="F84" s="259">
        <v>17.390000000000001</v>
      </c>
      <c r="G84" s="38"/>
      <c r="H84" s="39"/>
    </row>
    <row r="85" s="2" customFormat="1" ht="16.8" customHeight="1">
      <c r="A85" s="38"/>
      <c r="B85" s="39"/>
      <c r="C85" s="258" t="s">
        <v>1</v>
      </c>
      <c r="D85" s="258" t="s">
        <v>4853</v>
      </c>
      <c r="E85" s="19" t="s">
        <v>1</v>
      </c>
      <c r="F85" s="259">
        <v>0</v>
      </c>
      <c r="G85" s="38"/>
      <c r="H85" s="39"/>
    </row>
    <row r="86" s="2" customFormat="1" ht="16.8" customHeight="1">
      <c r="A86" s="38"/>
      <c r="B86" s="39"/>
      <c r="C86" s="258" t="s">
        <v>1</v>
      </c>
      <c r="D86" s="258" t="s">
        <v>4884</v>
      </c>
      <c r="E86" s="19" t="s">
        <v>1</v>
      </c>
      <c r="F86" s="259">
        <v>17.370000000000001</v>
      </c>
      <c r="G86" s="38"/>
      <c r="H86" s="39"/>
    </row>
    <row r="87" s="2" customFormat="1" ht="16.8" customHeight="1">
      <c r="A87" s="38"/>
      <c r="B87" s="39"/>
      <c r="C87" s="258" t="s">
        <v>1</v>
      </c>
      <c r="D87" s="258" t="s">
        <v>4853</v>
      </c>
      <c r="E87" s="19" t="s">
        <v>1</v>
      </c>
      <c r="F87" s="259">
        <v>0</v>
      </c>
      <c r="G87" s="38"/>
      <c r="H87" s="39"/>
    </row>
    <row r="88" s="2" customFormat="1" ht="16.8" customHeight="1">
      <c r="A88" s="38"/>
      <c r="B88" s="39"/>
      <c r="C88" s="258" t="s">
        <v>1</v>
      </c>
      <c r="D88" s="258" t="s">
        <v>4885</v>
      </c>
      <c r="E88" s="19" t="s">
        <v>1</v>
      </c>
      <c r="F88" s="259">
        <v>16.129999999999999</v>
      </c>
      <c r="G88" s="38"/>
      <c r="H88" s="39"/>
    </row>
    <row r="89" s="2" customFormat="1" ht="16.8" customHeight="1">
      <c r="A89" s="38"/>
      <c r="B89" s="39"/>
      <c r="C89" s="258" t="s">
        <v>1</v>
      </c>
      <c r="D89" s="258" t="s">
        <v>4853</v>
      </c>
      <c r="E89" s="19" t="s">
        <v>1</v>
      </c>
      <c r="F89" s="259">
        <v>0</v>
      </c>
      <c r="G89" s="38"/>
      <c r="H89" s="39"/>
    </row>
    <row r="90" s="2" customFormat="1" ht="16.8" customHeight="1">
      <c r="A90" s="38"/>
      <c r="B90" s="39"/>
      <c r="C90" s="258" t="s">
        <v>1</v>
      </c>
      <c r="D90" s="258" t="s">
        <v>4886</v>
      </c>
      <c r="E90" s="19" t="s">
        <v>1</v>
      </c>
      <c r="F90" s="259">
        <v>5.6299999999999999</v>
      </c>
      <c r="G90" s="38"/>
      <c r="H90" s="39"/>
    </row>
    <row r="91" s="2" customFormat="1" ht="16.8" customHeight="1">
      <c r="A91" s="38"/>
      <c r="B91" s="39"/>
      <c r="C91" s="258" t="s">
        <v>1</v>
      </c>
      <c r="D91" s="258" t="s">
        <v>4853</v>
      </c>
      <c r="E91" s="19" t="s">
        <v>1</v>
      </c>
      <c r="F91" s="259">
        <v>0</v>
      </c>
      <c r="G91" s="38"/>
      <c r="H91" s="39"/>
    </row>
    <row r="92" s="2" customFormat="1" ht="16.8" customHeight="1">
      <c r="A92" s="38"/>
      <c r="B92" s="39"/>
      <c r="C92" s="258" t="s">
        <v>1</v>
      </c>
      <c r="D92" s="258" t="s">
        <v>4887</v>
      </c>
      <c r="E92" s="19" t="s">
        <v>1</v>
      </c>
      <c r="F92" s="259">
        <v>7.9199999999999999</v>
      </c>
      <c r="G92" s="38"/>
      <c r="H92" s="39"/>
    </row>
    <row r="93" s="2" customFormat="1" ht="16.8" customHeight="1">
      <c r="A93" s="38"/>
      <c r="B93" s="39"/>
      <c r="C93" s="258" t="s">
        <v>1</v>
      </c>
      <c r="D93" s="258" t="s">
        <v>4853</v>
      </c>
      <c r="E93" s="19" t="s">
        <v>1</v>
      </c>
      <c r="F93" s="259">
        <v>0</v>
      </c>
      <c r="G93" s="38"/>
      <c r="H93" s="39"/>
    </row>
    <row r="94" s="2" customFormat="1" ht="16.8" customHeight="1">
      <c r="A94" s="38"/>
      <c r="B94" s="39"/>
      <c r="C94" s="258" t="s">
        <v>1</v>
      </c>
      <c r="D94" s="258" t="s">
        <v>4888</v>
      </c>
      <c r="E94" s="19" t="s">
        <v>1</v>
      </c>
      <c r="F94" s="259">
        <v>4.6500000000000004</v>
      </c>
      <c r="G94" s="38"/>
      <c r="H94" s="39"/>
    </row>
    <row r="95" s="2" customFormat="1" ht="16.8" customHeight="1">
      <c r="A95" s="38"/>
      <c r="B95" s="39"/>
      <c r="C95" s="258" t="s">
        <v>1</v>
      </c>
      <c r="D95" s="258" t="s">
        <v>4853</v>
      </c>
      <c r="E95" s="19" t="s">
        <v>1</v>
      </c>
      <c r="F95" s="259">
        <v>0</v>
      </c>
      <c r="G95" s="38"/>
      <c r="H95" s="39"/>
    </row>
    <row r="96" s="2" customFormat="1" ht="16.8" customHeight="1">
      <c r="A96" s="38"/>
      <c r="B96" s="39"/>
      <c r="C96" s="258" t="s">
        <v>1</v>
      </c>
      <c r="D96" s="258" t="s">
        <v>4889</v>
      </c>
      <c r="E96" s="19" t="s">
        <v>1</v>
      </c>
      <c r="F96" s="259">
        <v>4.7599999999999998</v>
      </c>
      <c r="G96" s="38"/>
      <c r="H96" s="39"/>
    </row>
    <row r="97" s="2" customFormat="1" ht="16.8" customHeight="1">
      <c r="A97" s="38"/>
      <c r="B97" s="39"/>
      <c r="C97" s="258" t="s">
        <v>1</v>
      </c>
      <c r="D97" s="258" t="s">
        <v>4853</v>
      </c>
      <c r="E97" s="19" t="s">
        <v>1</v>
      </c>
      <c r="F97" s="259">
        <v>0</v>
      </c>
      <c r="G97" s="38"/>
      <c r="H97" s="39"/>
    </row>
    <row r="98" s="2" customFormat="1" ht="16.8" customHeight="1">
      <c r="A98" s="38"/>
      <c r="B98" s="39"/>
      <c r="C98" s="258" t="s">
        <v>1</v>
      </c>
      <c r="D98" s="258" t="s">
        <v>4890</v>
      </c>
      <c r="E98" s="19" t="s">
        <v>1</v>
      </c>
      <c r="F98" s="259">
        <v>5.5</v>
      </c>
      <c r="G98" s="38"/>
      <c r="H98" s="39"/>
    </row>
    <row r="99" s="2" customFormat="1" ht="16.8" customHeight="1">
      <c r="A99" s="38"/>
      <c r="B99" s="39"/>
      <c r="C99" s="258" t="s">
        <v>1</v>
      </c>
      <c r="D99" s="258" t="s">
        <v>4853</v>
      </c>
      <c r="E99" s="19" t="s">
        <v>1</v>
      </c>
      <c r="F99" s="259">
        <v>0</v>
      </c>
      <c r="G99" s="38"/>
      <c r="H99" s="39"/>
    </row>
    <row r="100" s="2" customFormat="1" ht="16.8" customHeight="1">
      <c r="A100" s="38"/>
      <c r="B100" s="39"/>
      <c r="C100" s="258" t="s">
        <v>1</v>
      </c>
      <c r="D100" s="258" t="s">
        <v>4891</v>
      </c>
      <c r="E100" s="19" t="s">
        <v>1</v>
      </c>
      <c r="F100" s="259">
        <v>1.26</v>
      </c>
      <c r="G100" s="38"/>
      <c r="H100" s="39"/>
    </row>
    <row r="101" s="2" customFormat="1" ht="16.8" customHeight="1">
      <c r="A101" s="38"/>
      <c r="B101" s="39"/>
      <c r="C101" s="258" t="s">
        <v>1</v>
      </c>
      <c r="D101" s="258" t="s">
        <v>4853</v>
      </c>
      <c r="E101" s="19" t="s">
        <v>1</v>
      </c>
      <c r="F101" s="259">
        <v>0</v>
      </c>
      <c r="G101" s="38"/>
      <c r="H101" s="39"/>
    </row>
    <row r="102" s="2" customFormat="1" ht="16.8" customHeight="1">
      <c r="A102" s="38"/>
      <c r="B102" s="39"/>
      <c r="C102" s="258" t="s">
        <v>1</v>
      </c>
      <c r="D102" s="258" t="s">
        <v>4892</v>
      </c>
      <c r="E102" s="19" t="s">
        <v>1</v>
      </c>
      <c r="F102" s="259">
        <v>9.9900000000000002</v>
      </c>
      <c r="G102" s="38"/>
      <c r="H102" s="39"/>
    </row>
    <row r="103" s="2" customFormat="1" ht="16.8" customHeight="1">
      <c r="A103" s="38"/>
      <c r="B103" s="39"/>
      <c r="C103" s="258" t="s">
        <v>1</v>
      </c>
      <c r="D103" s="258" t="s">
        <v>4853</v>
      </c>
      <c r="E103" s="19" t="s">
        <v>1</v>
      </c>
      <c r="F103" s="259">
        <v>0</v>
      </c>
      <c r="G103" s="38"/>
      <c r="H103" s="39"/>
    </row>
    <row r="104" s="2" customFormat="1" ht="16.8" customHeight="1">
      <c r="A104" s="38"/>
      <c r="B104" s="39"/>
      <c r="C104" s="258" t="s">
        <v>1</v>
      </c>
      <c r="D104" s="258" t="s">
        <v>4893</v>
      </c>
      <c r="E104" s="19" t="s">
        <v>1</v>
      </c>
      <c r="F104" s="259">
        <v>23.109999999999999</v>
      </c>
      <c r="G104" s="38"/>
      <c r="H104" s="39"/>
    </row>
    <row r="105" s="2" customFormat="1" ht="16.8" customHeight="1">
      <c r="A105" s="38"/>
      <c r="B105" s="39"/>
      <c r="C105" s="258" t="s">
        <v>1</v>
      </c>
      <c r="D105" s="258" t="s">
        <v>4853</v>
      </c>
      <c r="E105" s="19" t="s">
        <v>1</v>
      </c>
      <c r="F105" s="259">
        <v>0</v>
      </c>
      <c r="G105" s="38"/>
      <c r="H105" s="39"/>
    </row>
    <row r="106" s="2" customFormat="1" ht="16.8" customHeight="1">
      <c r="A106" s="38"/>
      <c r="B106" s="39"/>
      <c r="C106" s="258" t="s">
        <v>1</v>
      </c>
      <c r="D106" s="258" t="s">
        <v>4894</v>
      </c>
      <c r="E106" s="19" t="s">
        <v>1</v>
      </c>
      <c r="F106" s="259">
        <v>21.73</v>
      </c>
      <c r="G106" s="38"/>
      <c r="H106" s="39"/>
    </row>
    <row r="107" s="2" customFormat="1" ht="16.8" customHeight="1">
      <c r="A107" s="38"/>
      <c r="B107" s="39"/>
      <c r="C107" s="258" t="s">
        <v>1</v>
      </c>
      <c r="D107" s="258" t="s">
        <v>4853</v>
      </c>
      <c r="E107" s="19" t="s">
        <v>1</v>
      </c>
      <c r="F107" s="259">
        <v>0</v>
      </c>
      <c r="G107" s="38"/>
      <c r="H107" s="39"/>
    </row>
    <row r="108" s="2" customFormat="1" ht="16.8" customHeight="1">
      <c r="A108" s="38"/>
      <c r="B108" s="39"/>
      <c r="C108" s="258" t="s">
        <v>1</v>
      </c>
      <c r="D108" s="258" t="s">
        <v>4895</v>
      </c>
      <c r="E108" s="19" t="s">
        <v>1</v>
      </c>
      <c r="F108" s="259">
        <v>21.609999999999999</v>
      </c>
      <c r="G108" s="38"/>
      <c r="H108" s="39"/>
    </row>
    <row r="109" s="2" customFormat="1" ht="16.8" customHeight="1">
      <c r="A109" s="38"/>
      <c r="B109" s="39"/>
      <c r="C109" s="258" t="s">
        <v>1</v>
      </c>
      <c r="D109" s="258" t="s">
        <v>4853</v>
      </c>
      <c r="E109" s="19" t="s">
        <v>1</v>
      </c>
      <c r="F109" s="259">
        <v>0</v>
      </c>
      <c r="G109" s="38"/>
      <c r="H109" s="39"/>
    </row>
    <row r="110" s="2" customFormat="1" ht="16.8" customHeight="1">
      <c r="A110" s="38"/>
      <c r="B110" s="39"/>
      <c r="C110" s="258" t="s">
        <v>1</v>
      </c>
      <c r="D110" s="258" t="s">
        <v>4894</v>
      </c>
      <c r="E110" s="19" t="s">
        <v>1</v>
      </c>
      <c r="F110" s="259">
        <v>21.73</v>
      </c>
      <c r="G110" s="38"/>
      <c r="H110" s="39"/>
    </row>
    <row r="111" s="2" customFormat="1" ht="16.8" customHeight="1">
      <c r="A111" s="38"/>
      <c r="B111" s="39"/>
      <c r="C111" s="258" t="s">
        <v>1</v>
      </c>
      <c r="D111" s="258" t="s">
        <v>4853</v>
      </c>
      <c r="E111" s="19" t="s">
        <v>1</v>
      </c>
      <c r="F111" s="259">
        <v>0</v>
      </c>
      <c r="G111" s="38"/>
      <c r="H111" s="39"/>
    </row>
    <row r="112" s="2" customFormat="1" ht="16.8" customHeight="1">
      <c r="A112" s="38"/>
      <c r="B112" s="39"/>
      <c r="C112" s="258" t="s">
        <v>1</v>
      </c>
      <c r="D112" s="258" t="s">
        <v>4895</v>
      </c>
      <c r="E112" s="19" t="s">
        <v>1</v>
      </c>
      <c r="F112" s="259">
        <v>21.609999999999999</v>
      </c>
      <c r="G112" s="38"/>
      <c r="H112" s="39"/>
    </row>
    <row r="113" s="2" customFormat="1" ht="16.8" customHeight="1">
      <c r="A113" s="38"/>
      <c r="B113" s="39"/>
      <c r="C113" s="258" t="s">
        <v>1</v>
      </c>
      <c r="D113" s="258" t="s">
        <v>4853</v>
      </c>
      <c r="E113" s="19" t="s">
        <v>1</v>
      </c>
      <c r="F113" s="259">
        <v>0</v>
      </c>
      <c r="G113" s="38"/>
      <c r="H113" s="39"/>
    </row>
    <row r="114" s="2" customFormat="1" ht="16.8" customHeight="1">
      <c r="A114" s="38"/>
      <c r="B114" s="39"/>
      <c r="C114" s="258" t="s">
        <v>1</v>
      </c>
      <c r="D114" s="258" t="s">
        <v>4895</v>
      </c>
      <c r="E114" s="19" t="s">
        <v>1</v>
      </c>
      <c r="F114" s="259">
        <v>21.609999999999999</v>
      </c>
      <c r="G114" s="38"/>
      <c r="H114" s="39"/>
    </row>
    <row r="115" s="2" customFormat="1" ht="16.8" customHeight="1">
      <c r="A115" s="38"/>
      <c r="B115" s="39"/>
      <c r="C115" s="258" t="s">
        <v>1</v>
      </c>
      <c r="D115" s="258" t="s">
        <v>4853</v>
      </c>
      <c r="E115" s="19" t="s">
        <v>1</v>
      </c>
      <c r="F115" s="259">
        <v>0</v>
      </c>
      <c r="G115" s="38"/>
      <c r="H115" s="39"/>
    </row>
    <row r="116" s="2" customFormat="1" ht="16.8" customHeight="1">
      <c r="A116" s="38"/>
      <c r="B116" s="39"/>
      <c r="C116" s="258" t="s">
        <v>1</v>
      </c>
      <c r="D116" s="258" t="s">
        <v>4894</v>
      </c>
      <c r="E116" s="19" t="s">
        <v>1</v>
      </c>
      <c r="F116" s="259">
        <v>21.73</v>
      </c>
      <c r="G116" s="38"/>
      <c r="H116" s="39"/>
    </row>
    <row r="117" s="2" customFormat="1" ht="16.8" customHeight="1">
      <c r="A117" s="38"/>
      <c r="B117" s="39"/>
      <c r="C117" s="258" t="s">
        <v>1</v>
      </c>
      <c r="D117" s="258" t="s">
        <v>4853</v>
      </c>
      <c r="E117" s="19" t="s">
        <v>1</v>
      </c>
      <c r="F117" s="259">
        <v>0</v>
      </c>
      <c r="G117" s="38"/>
      <c r="H117" s="39"/>
    </row>
    <row r="118" s="2" customFormat="1" ht="16.8" customHeight="1">
      <c r="A118" s="38"/>
      <c r="B118" s="39"/>
      <c r="C118" s="258" t="s">
        <v>1</v>
      </c>
      <c r="D118" s="258" t="s">
        <v>4895</v>
      </c>
      <c r="E118" s="19" t="s">
        <v>1</v>
      </c>
      <c r="F118" s="259">
        <v>21.609999999999999</v>
      </c>
      <c r="G118" s="38"/>
      <c r="H118" s="39"/>
    </row>
    <row r="119" s="2" customFormat="1" ht="16.8" customHeight="1">
      <c r="A119" s="38"/>
      <c r="B119" s="39"/>
      <c r="C119" s="258" t="s">
        <v>1</v>
      </c>
      <c r="D119" s="258" t="s">
        <v>4853</v>
      </c>
      <c r="E119" s="19" t="s">
        <v>1</v>
      </c>
      <c r="F119" s="259">
        <v>0</v>
      </c>
      <c r="G119" s="38"/>
      <c r="H119" s="39"/>
    </row>
    <row r="120" s="2" customFormat="1" ht="16.8" customHeight="1">
      <c r="A120" s="38"/>
      <c r="B120" s="39"/>
      <c r="C120" s="258" t="s">
        <v>1</v>
      </c>
      <c r="D120" s="258" t="s">
        <v>4894</v>
      </c>
      <c r="E120" s="19" t="s">
        <v>1</v>
      </c>
      <c r="F120" s="259">
        <v>21.73</v>
      </c>
      <c r="G120" s="38"/>
      <c r="H120" s="39"/>
    </row>
    <row r="121" s="2" customFormat="1" ht="16.8" customHeight="1">
      <c r="A121" s="38"/>
      <c r="B121" s="39"/>
      <c r="C121" s="258" t="s">
        <v>1</v>
      </c>
      <c r="D121" s="258" t="s">
        <v>4853</v>
      </c>
      <c r="E121" s="19" t="s">
        <v>1</v>
      </c>
      <c r="F121" s="259">
        <v>0</v>
      </c>
      <c r="G121" s="38"/>
      <c r="H121" s="39"/>
    </row>
    <row r="122" s="2" customFormat="1" ht="16.8" customHeight="1">
      <c r="A122" s="38"/>
      <c r="B122" s="39"/>
      <c r="C122" s="258" t="s">
        <v>1</v>
      </c>
      <c r="D122" s="258" t="s">
        <v>4896</v>
      </c>
      <c r="E122" s="19" t="s">
        <v>1</v>
      </c>
      <c r="F122" s="259">
        <v>21.260000000000002</v>
      </c>
      <c r="G122" s="38"/>
      <c r="H122" s="39"/>
    </row>
    <row r="123" s="2" customFormat="1" ht="16.8" customHeight="1">
      <c r="A123" s="38"/>
      <c r="B123" s="39"/>
      <c r="C123" s="258" t="s">
        <v>1</v>
      </c>
      <c r="D123" s="258" t="s">
        <v>4853</v>
      </c>
      <c r="E123" s="19" t="s">
        <v>1</v>
      </c>
      <c r="F123" s="259">
        <v>0</v>
      </c>
      <c r="G123" s="38"/>
      <c r="H123" s="39"/>
    </row>
    <row r="124" s="2" customFormat="1" ht="16.8" customHeight="1">
      <c r="A124" s="38"/>
      <c r="B124" s="39"/>
      <c r="C124" s="258" t="s">
        <v>1</v>
      </c>
      <c r="D124" s="258" t="s">
        <v>4895</v>
      </c>
      <c r="E124" s="19" t="s">
        <v>1</v>
      </c>
      <c r="F124" s="259">
        <v>21.609999999999999</v>
      </c>
      <c r="G124" s="38"/>
      <c r="H124" s="39"/>
    </row>
    <row r="125" s="2" customFormat="1" ht="16.8" customHeight="1">
      <c r="A125" s="38"/>
      <c r="B125" s="39"/>
      <c r="C125" s="258" t="s">
        <v>1</v>
      </c>
      <c r="D125" s="258" t="s">
        <v>4853</v>
      </c>
      <c r="E125" s="19" t="s">
        <v>1</v>
      </c>
      <c r="F125" s="259">
        <v>0</v>
      </c>
      <c r="G125" s="38"/>
      <c r="H125" s="39"/>
    </row>
    <row r="126" s="2" customFormat="1" ht="16.8" customHeight="1">
      <c r="A126" s="38"/>
      <c r="B126" s="39"/>
      <c r="C126" s="258" t="s">
        <v>1</v>
      </c>
      <c r="D126" s="258" t="s">
        <v>4897</v>
      </c>
      <c r="E126" s="19" t="s">
        <v>1</v>
      </c>
      <c r="F126" s="259">
        <v>22.5</v>
      </c>
      <c r="G126" s="38"/>
      <c r="H126" s="39"/>
    </row>
    <row r="127" s="2" customFormat="1" ht="16.8" customHeight="1">
      <c r="A127" s="38"/>
      <c r="B127" s="39"/>
      <c r="C127" s="258" t="s">
        <v>1</v>
      </c>
      <c r="D127" s="258" t="s">
        <v>4853</v>
      </c>
      <c r="E127" s="19" t="s">
        <v>1</v>
      </c>
      <c r="F127" s="259">
        <v>0</v>
      </c>
      <c r="G127" s="38"/>
      <c r="H127" s="39"/>
    </row>
    <row r="128" s="2" customFormat="1" ht="16.8" customHeight="1">
      <c r="A128" s="38"/>
      <c r="B128" s="39"/>
      <c r="C128" s="258" t="s">
        <v>1</v>
      </c>
      <c r="D128" s="258" t="s">
        <v>4898</v>
      </c>
      <c r="E128" s="19" t="s">
        <v>1</v>
      </c>
      <c r="F128" s="259">
        <v>21.18</v>
      </c>
      <c r="G128" s="38"/>
      <c r="H128" s="39"/>
    </row>
    <row r="129" s="2" customFormat="1" ht="16.8" customHeight="1">
      <c r="A129" s="38"/>
      <c r="B129" s="39"/>
      <c r="C129" s="258" t="s">
        <v>1</v>
      </c>
      <c r="D129" s="258" t="s">
        <v>4853</v>
      </c>
      <c r="E129" s="19" t="s">
        <v>1</v>
      </c>
      <c r="F129" s="259">
        <v>0</v>
      </c>
      <c r="G129" s="38"/>
      <c r="H129" s="39"/>
    </row>
    <row r="130" s="2" customFormat="1" ht="16.8" customHeight="1">
      <c r="A130" s="38"/>
      <c r="B130" s="39"/>
      <c r="C130" s="258" t="s">
        <v>1</v>
      </c>
      <c r="D130" s="258" t="s">
        <v>4899</v>
      </c>
      <c r="E130" s="19" t="s">
        <v>1</v>
      </c>
      <c r="F130" s="259">
        <v>15.76</v>
      </c>
      <c r="G130" s="38"/>
      <c r="H130" s="39"/>
    </row>
    <row r="131" s="2" customFormat="1" ht="16.8" customHeight="1">
      <c r="A131" s="38"/>
      <c r="B131" s="39"/>
      <c r="C131" s="258" t="s">
        <v>1</v>
      </c>
      <c r="D131" s="258" t="s">
        <v>4853</v>
      </c>
      <c r="E131" s="19" t="s">
        <v>1</v>
      </c>
      <c r="F131" s="259">
        <v>0</v>
      </c>
      <c r="G131" s="38"/>
      <c r="H131" s="39"/>
    </row>
    <row r="132" s="2" customFormat="1" ht="16.8" customHeight="1">
      <c r="A132" s="38"/>
      <c r="B132" s="39"/>
      <c r="C132" s="258" t="s">
        <v>1</v>
      </c>
      <c r="D132" s="258" t="s">
        <v>4900</v>
      </c>
      <c r="E132" s="19" t="s">
        <v>1</v>
      </c>
      <c r="F132" s="259">
        <v>11.640000000000001</v>
      </c>
      <c r="G132" s="38"/>
      <c r="H132" s="39"/>
    </row>
    <row r="133" s="2" customFormat="1" ht="16.8" customHeight="1">
      <c r="A133" s="38"/>
      <c r="B133" s="39"/>
      <c r="C133" s="258" t="s">
        <v>1</v>
      </c>
      <c r="D133" s="258" t="s">
        <v>4853</v>
      </c>
      <c r="E133" s="19" t="s">
        <v>1</v>
      </c>
      <c r="F133" s="259">
        <v>0</v>
      </c>
      <c r="G133" s="38"/>
      <c r="H133" s="39"/>
    </row>
    <row r="134" s="2" customFormat="1" ht="16.8" customHeight="1">
      <c r="A134" s="38"/>
      <c r="B134" s="39"/>
      <c r="C134" s="258" t="s">
        <v>1</v>
      </c>
      <c r="D134" s="258" t="s">
        <v>4901</v>
      </c>
      <c r="E134" s="19" t="s">
        <v>1</v>
      </c>
      <c r="F134" s="259">
        <v>5.6699999999999999</v>
      </c>
      <c r="G134" s="38"/>
      <c r="H134" s="39"/>
    </row>
    <row r="135" s="2" customFormat="1" ht="16.8" customHeight="1">
      <c r="A135" s="38"/>
      <c r="B135" s="39"/>
      <c r="C135" s="258" t="s">
        <v>1</v>
      </c>
      <c r="D135" s="258" t="s">
        <v>4853</v>
      </c>
      <c r="E135" s="19" t="s">
        <v>1</v>
      </c>
      <c r="F135" s="259">
        <v>0</v>
      </c>
      <c r="G135" s="38"/>
      <c r="H135" s="39"/>
    </row>
    <row r="136" s="2" customFormat="1" ht="16.8" customHeight="1">
      <c r="A136" s="38"/>
      <c r="B136" s="39"/>
      <c r="C136" s="258" t="s">
        <v>1</v>
      </c>
      <c r="D136" s="258" t="s">
        <v>4902</v>
      </c>
      <c r="E136" s="19" t="s">
        <v>1</v>
      </c>
      <c r="F136" s="259">
        <v>7.6699999999999999</v>
      </c>
      <c r="G136" s="38"/>
      <c r="H136" s="39"/>
    </row>
    <row r="137" s="2" customFormat="1" ht="16.8" customHeight="1">
      <c r="A137" s="38"/>
      <c r="B137" s="39"/>
      <c r="C137" s="258" t="s">
        <v>1</v>
      </c>
      <c r="D137" s="258" t="s">
        <v>4853</v>
      </c>
      <c r="E137" s="19" t="s">
        <v>1</v>
      </c>
      <c r="F137" s="259">
        <v>0</v>
      </c>
      <c r="G137" s="38"/>
      <c r="H137" s="39"/>
    </row>
    <row r="138" s="2" customFormat="1" ht="16.8" customHeight="1">
      <c r="A138" s="38"/>
      <c r="B138" s="39"/>
      <c r="C138" s="258" t="s">
        <v>1</v>
      </c>
      <c r="D138" s="258" t="s">
        <v>4903</v>
      </c>
      <c r="E138" s="19" t="s">
        <v>1</v>
      </c>
      <c r="F138" s="259">
        <v>5.0099999999999998</v>
      </c>
      <c r="G138" s="38"/>
      <c r="H138" s="39"/>
    </row>
    <row r="139" s="2" customFormat="1" ht="16.8" customHeight="1">
      <c r="A139" s="38"/>
      <c r="B139" s="39"/>
      <c r="C139" s="258" t="s">
        <v>1</v>
      </c>
      <c r="D139" s="258" t="s">
        <v>4853</v>
      </c>
      <c r="E139" s="19" t="s">
        <v>1</v>
      </c>
      <c r="F139" s="259">
        <v>0</v>
      </c>
      <c r="G139" s="38"/>
      <c r="H139" s="39"/>
    </row>
    <row r="140" s="2" customFormat="1" ht="16.8" customHeight="1">
      <c r="A140" s="38"/>
      <c r="B140" s="39"/>
      <c r="C140" s="258" t="s">
        <v>1</v>
      </c>
      <c r="D140" s="258" t="s">
        <v>4904</v>
      </c>
      <c r="E140" s="19" t="s">
        <v>1</v>
      </c>
      <c r="F140" s="259">
        <v>4.6299999999999999</v>
      </c>
      <c r="G140" s="38"/>
      <c r="H140" s="39"/>
    </row>
    <row r="141" s="2" customFormat="1" ht="16.8" customHeight="1">
      <c r="A141" s="38"/>
      <c r="B141" s="39"/>
      <c r="C141" s="258" t="s">
        <v>1</v>
      </c>
      <c r="D141" s="258" t="s">
        <v>4853</v>
      </c>
      <c r="E141" s="19" t="s">
        <v>1</v>
      </c>
      <c r="F141" s="259">
        <v>0</v>
      </c>
      <c r="G141" s="38"/>
      <c r="H141" s="39"/>
    </row>
    <row r="142" s="2" customFormat="1" ht="16.8" customHeight="1">
      <c r="A142" s="38"/>
      <c r="B142" s="39"/>
      <c r="C142" s="258" t="s">
        <v>1</v>
      </c>
      <c r="D142" s="258" t="s">
        <v>4905</v>
      </c>
      <c r="E142" s="19" t="s">
        <v>1</v>
      </c>
      <c r="F142" s="259">
        <v>5.25</v>
      </c>
      <c r="G142" s="38"/>
      <c r="H142" s="39"/>
    </row>
    <row r="143" s="2" customFormat="1" ht="16.8" customHeight="1">
      <c r="A143" s="38"/>
      <c r="B143" s="39"/>
      <c r="C143" s="258" t="s">
        <v>1</v>
      </c>
      <c r="D143" s="258" t="s">
        <v>4853</v>
      </c>
      <c r="E143" s="19" t="s">
        <v>1</v>
      </c>
      <c r="F143" s="259">
        <v>0</v>
      </c>
      <c r="G143" s="38"/>
      <c r="H143" s="39"/>
    </row>
    <row r="144" s="2" customFormat="1" ht="16.8" customHeight="1">
      <c r="A144" s="38"/>
      <c r="B144" s="39"/>
      <c r="C144" s="258" t="s">
        <v>1</v>
      </c>
      <c r="D144" s="258" t="s">
        <v>4906</v>
      </c>
      <c r="E144" s="19" t="s">
        <v>1</v>
      </c>
      <c r="F144" s="259">
        <v>18.48</v>
      </c>
      <c r="G144" s="38"/>
      <c r="H144" s="39"/>
    </row>
    <row r="145" s="2" customFormat="1" ht="16.8" customHeight="1">
      <c r="A145" s="38"/>
      <c r="B145" s="39"/>
      <c r="C145" s="258" t="s">
        <v>1</v>
      </c>
      <c r="D145" s="258" t="s">
        <v>4853</v>
      </c>
      <c r="E145" s="19" t="s">
        <v>1</v>
      </c>
      <c r="F145" s="259">
        <v>0</v>
      </c>
      <c r="G145" s="38"/>
      <c r="H145" s="39"/>
    </row>
    <row r="146" s="2" customFormat="1" ht="16.8" customHeight="1">
      <c r="A146" s="38"/>
      <c r="B146" s="39"/>
      <c r="C146" s="258" t="s">
        <v>1</v>
      </c>
      <c r="D146" s="258" t="s">
        <v>4907</v>
      </c>
      <c r="E146" s="19" t="s">
        <v>1</v>
      </c>
      <c r="F146" s="259">
        <v>15.529999999999999</v>
      </c>
      <c r="G146" s="38"/>
      <c r="H146" s="39"/>
    </row>
    <row r="147" s="2" customFormat="1" ht="16.8" customHeight="1">
      <c r="A147" s="38"/>
      <c r="B147" s="39"/>
      <c r="C147" s="258" t="s">
        <v>1</v>
      </c>
      <c r="D147" s="258" t="s">
        <v>4853</v>
      </c>
      <c r="E147" s="19" t="s">
        <v>1</v>
      </c>
      <c r="F147" s="259">
        <v>0</v>
      </c>
      <c r="G147" s="38"/>
      <c r="H147" s="39"/>
    </row>
    <row r="148" s="2" customFormat="1" ht="16.8" customHeight="1">
      <c r="A148" s="38"/>
      <c r="B148" s="39"/>
      <c r="C148" s="258" t="s">
        <v>1</v>
      </c>
      <c r="D148" s="258" t="s">
        <v>4908</v>
      </c>
      <c r="E148" s="19" t="s">
        <v>1</v>
      </c>
      <c r="F148" s="259">
        <v>38.719999999999999</v>
      </c>
      <c r="G148" s="38"/>
      <c r="H148" s="39"/>
    </row>
    <row r="149" s="2" customFormat="1" ht="16.8" customHeight="1">
      <c r="A149" s="38"/>
      <c r="B149" s="39"/>
      <c r="C149" s="258" t="s">
        <v>1</v>
      </c>
      <c r="D149" s="258" t="s">
        <v>4853</v>
      </c>
      <c r="E149" s="19" t="s">
        <v>1</v>
      </c>
      <c r="F149" s="259">
        <v>0</v>
      </c>
      <c r="G149" s="38"/>
      <c r="H149" s="39"/>
    </row>
    <row r="150" s="2" customFormat="1" ht="16.8" customHeight="1">
      <c r="A150" s="38"/>
      <c r="B150" s="39"/>
      <c r="C150" s="258" t="s">
        <v>1</v>
      </c>
      <c r="D150" s="258" t="s">
        <v>4909</v>
      </c>
      <c r="E150" s="19" t="s">
        <v>1</v>
      </c>
      <c r="F150" s="259">
        <v>12.15</v>
      </c>
      <c r="G150" s="38"/>
      <c r="H150" s="39"/>
    </row>
    <row r="151" s="2" customFormat="1" ht="16.8" customHeight="1">
      <c r="A151" s="38"/>
      <c r="B151" s="39"/>
      <c r="C151" s="258" t="s">
        <v>1</v>
      </c>
      <c r="D151" s="258" t="s">
        <v>4853</v>
      </c>
      <c r="E151" s="19" t="s">
        <v>1</v>
      </c>
      <c r="F151" s="259">
        <v>0</v>
      </c>
      <c r="G151" s="38"/>
      <c r="H151" s="39"/>
    </row>
    <row r="152" s="2" customFormat="1" ht="16.8" customHeight="1">
      <c r="A152" s="38"/>
      <c r="B152" s="39"/>
      <c r="C152" s="258" t="s">
        <v>1</v>
      </c>
      <c r="D152" s="258" t="s">
        <v>4910</v>
      </c>
      <c r="E152" s="19" t="s">
        <v>1</v>
      </c>
      <c r="F152" s="259">
        <v>32.149999999999999</v>
      </c>
      <c r="G152" s="38"/>
      <c r="H152" s="39"/>
    </row>
    <row r="153" s="2" customFormat="1" ht="16.8" customHeight="1">
      <c r="A153" s="38"/>
      <c r="B153" s="39"/>
      <c r="C153" s="258" t="s">
        <v>1</v>
      </c>
      <c r="D153" s="258" t="s">
        <v>4853</v>
      </c>
      <c r="E153" s="19" t="s">
        <v>1</v>
      </c>
      <c r="F153" s="259">
        <v>0</v>
      </c>
      <c r="G153" s="38"/>
      <c r="H153" s="39"/>
    </row>
    <row r="154" s="2" customFormat="1" ht="16.8" customHeight="1">
      <c r="A154" s="38"/>
      <c r="B154" s="39"/>
      <c r="C154" s="258" t="s">
        <v>1</v>
      </c>
      <c r="D154" s="258" t="s">
        <v>4911</v>
      </c>
      <c r="E154" s="19" t="s">
        <v>1</v>
      </c>
      <c r="F154" s="259">
        <v>29.41</v>
      </c>
      <c r="G154" s="38"/>
      <c r="H154" s="39"/>
    </row>
    <row r="155" s="2" customFormat="1" ht="16.8" customHeight="1">
      <c r="A155" s="38"/>
      <c r="B155" s="39"/>
      <c r="C155" s="258" t="s">
        <v>1</v>
      </c>
      <c r="D155" s="258" t="s">
        <v>4853</v>
      </c>
      <c r="E155" s="19" t="s">
        <v>1</v>
      </c>
      <c r="F155" s="259">
        <v>0</v>
      </c>
      <c r="G155" s="38"/>
      <c r="H155" s="39"/>
    </row>
    <row r="156" s="2" customFormat="1" ht="16.8" customHeight="1">
      <c r="A156" s="38"/>
      <c r="B156" s="39"/>
      <c r="C156" s="258" t="s">
        <v>1</v>
      </c>
      <c r="D156" s="258" t="s">
        <v>4912</v>
      </c>
      <c r="E156" s="19" t="s">
        <v>1</v>
      </c>
      <c r="F156" s="259">
        <v>29.530000000000001</v>
      </c>
      <c r="G156" s="38"/>
      <c r="H156" s="39"/>
    </row>
    <row r="157" s="2" customFormat="1" ht="16.8" customHeight="1">
      <c r="A157" s="38"/>
      <c r="B157" s="39"/>
      <c r="C157" s="258" t="s">
        <v>1</v>
      </c>
      <c r="D157" s="258" t="s">
        <v>4853</v>
      </c>
      <c r="E157" s="19" t="s">
        <v>1</v>
      </c>
      <c r="F157" s="259">
        <v>0</v>
      </c>
      <c r="G157" s="38"/>
      <c r="H157" s="39"/>
    </row>
    <row r="158" s="2" customFormat="1" ht="16.8" customHeight="1">
      <c r="A158" s="38"/>
      <c r="B158" s="39"/>
      <c r="C158" s="258" t="s">
        <v>1</v>
      </c>
      <c r="D158" s="258" t="s">
        <v>4913</v>
      </c>
      <c r="E158" s="19" t="s">
        <v>1</v>
      </c>
      <c r="F158" s="259">
        <v>30.77</v>
      </c>
      <c r="G158" s="38"/>
      <c r="H158" s="39"/>
    </row>
    <row r="159" s="2" customFormat="1" ht="16.8" customHeight="1">
      <c r="A159" s="38"/>
      <c r="B159" s="39"/>
      <c r="C159" s="258" t="s">
        <v>1</v>
      </c>
      <c r="D159" s="258" t="s">
        <v>4853</v>
      </c>
      <c r="E159" s="19" t="s">
        <v>1</v>
      </c>
      <c r="F159" s="259">
        <v>0</v>
      </c>
      <c r="G159" s="38"/>
      <c r="H159" s="39"/>
    </row>
    <row r="160" s="2" customFormat="1" ht="16.8" customHeight="1">
      <c r="A160" s="38"/>
      <c r="B160" s="39"/>
      <c r="C160" s="258" t="s">
        <v>1</v>
      </c>
      <c r="D160" s="258" t="s">
        <v>4914</v>
      </c>
      <c r="E160" s="19" t="s">
        <v>1</v>
      </c>
      <c r="F160" s="259">
        <v>30.890000000000001</v>
      </c>
      <c r="G160" s="38"/>
      <c r="H160" s="39"/>
    </row>
    <row r="161" s="2" customFormat="1" ht="16.8" customHeight="1">
      <c r="A161" s="38"/>
      <c r="B161" s="39"/>
      <c r="C161" s="258" t="s">
        <v>1</v>
      </c>
      <c r="D161" s="258" t="s">
        <v>4853</v>
      </c>
      <c r="E161" s="19" t="s">
        <v>1</v>
      </c>
      <c r="F161" s="259">
        <v>0</v>
      </c>
      <c r="G161" s="38"/>
      <c r="H161" s="39"/>
    </row>
    <row r="162" s="2" customFormat="1" ht="16.8" customHeight="1">
      <c r="A162" s="38"/>
      <c r="B162" s="39"/>
      <c r="C162" s="258" t="s">
        <v>1</v>
      </c>
      <c r="D162" s="258" t="s">
        <v>4915</v>
      </c>
      <c r="E162" s="19" t="s">
        <v>1</v>
      </c>
      <c r="F162" s="259">
        <v>25.719999999999999</v>
      </c>
      <c r="G162" s="38"/>
      <c r="H162" s="39"/>
    </row>
    <row r="163" s="2" customFormat="1" ht="16.8" customHeight="1">
      <c r="A163" s="38"/>
      <c r="B163" s="39"/>
      <c r="C163" s="258" t="s">
        <v>1</v>
      </c>
      <c r="D163" s="258" t="s">
        <v>4853</v>
      </c>
      <c r="E163" s="19" t="s">
        <v>1</v>
      </c>
      <c r="F163" s="259">
        <v>0</v>
      </c>
      <c r="G163" s="38"/>
      <c r="H163" s="39"/>
    </row>
    <row r="164" s="2" customFormat="1" ht="16.8" customHeight="1">
      <c r="A164" s="38"/>
      <c r="B164" s="39"/>
      <c r="C164" s="258" t="s">
        <v>1</v>
      </c>
      <c r="D164" s="258" t="s">
        <v>4911</v>
      </c>
      <c r="E164" s="19" t="s">
        <v>1</v>
      </c>
      <c r="F164" s="259">
        <v>29.41</v>
      </c>
      <c r="G164" s="38"/>
      <c r="H164" s="39"/>
    </row>
    <row r="165" s="2" customFormat="1" ht="16.8" customHeight="1">
      <c r="A165" s="38"/>
      <c r="B165" s="39"/>
      <c r="C165" s="258" t="s">
        <v>1</v>
      </c>
      <c r="D165" s="258" t="s">
        <v>4853</v>
      </c>
      <c r="E165" s="19" t="s">
        <v>1</v>
      </c>
      <c r="F165" s="259">
        <v>0</v>
      </c>
      <c r="G165" s="38"/>
      <c r="H165" s="39"/>
    </row>
    <row r="166" s="2" customFormat="1" ht="16.8" customHeight="1">
      <c r="A166" s="38"/>
      <c r="B166" s="39"/>
      <c r="C166" s="258" t="s">
        <v>1</v>
      </c>
      <c r="D166" s="258" t="s">
        <v>4916</v>
      </c>
      <c r="E166" s="19" t="s">
        <v>1</v>
      </c>
      <c r="F166" s="259">
        <v>9.4399999999999995</v>
      </c>
      <c r="G166" s="38"/>
      <c r="H166" s="39"/>
    </row>
    <row r="167" s="2" customFormat="1" ht="16.8" customHeight="1">
      <c r="A167" s="38"/>
      <c r="B167" s="39"/>
      <c r="C167" s="258" t="s">
        <v>1</v>
      </c>
      <c r="D167" s="258" t="s">
        <v>4853</v>
      </c>
      <c r="E167" s="19" t="s">
        <v>1</v>
      </c>
      <c r="F167" s="259">
        <v>0</v>
      </c>
      <c r="G167" s="38"/>
      <c r="H167" s="39"/>
    </row>
    <row r="168" s="2" customFormat="1" ht="16.8" customHeight="1">
      <c r="A168" s="38"/>
      <c r="B168" s="39"/>
      <c r="C168" s="258" t="s">
        <v>1</v>
      </c>
      <c r="D168" s="258" t="s">
        <v>4917</v>
      </c>
      <c r="E168" s="19" t="s">
        <v>1</v>
      </c>
      <c r="F168" s="259">
        <v>11.449999999999999</v>
      </c>
      <c r="G168" s="38"/>
      <c r="H168" s="39"/>
    </row>
    <row r="169" s="2" customFormat="1" ht="16.8" customHeight="1">
      <c r="A169" s="38"/>
      <c r="B169" s="39"/>
      <c r="C169" s="258" t="s">
        <v>1</v>
      </c>
      <c r="D169" s="258" t="s">
        <v>4853</v>
      </c>
      <c r="E169" s="19" t="s">
        <v>1</v>
      </c>
      <c r="F169" s="259">
        <v>0</v>
      </c>
      <c r="G169" s="38"/>
      <c r="H169" s="39"/>
    </row>
    <row r="170" s="2" customFormat="1" ht="16.8" customHeight="1">
      <c r="A170" s="38"/>
      <c r="B170" s="39"/>
      <c r="C170" s="258" t="s">
        <v>1</v>
      </c>
      <c r="D170" s="258" t="s">
        <v>4918</v>
      </c>
      <c r="E170" s="19" t="s">
        <v>1</v>
      </c>
      <c r="F170" s="259">
        <v>5.7000000000000002</v>
      </c>
      <c r="G170" s="38"/>
      <c r="H170" s="39"/>
    </row>
    <row r="171" s="2" customFormat="1" ht="16.8" customHeight="1">
      <c r="A171" s="38"/>
      <c r="B171" s="39"/>
      <c r="C171" s="258" t="s">
        <v>1</v>
      </c>
      <c r="D171" s="258" t="s">
        <v>4853</v>
      </c>
      <c r="E171" s="19" t="s">
        <v>1</v>
      </c>
      <c r="F171" s="259">
        <v>0</v>
      </c>
      <c r="G171" s="38"/>
      <c r="H171" s="39"/>
    </row>
    <row r="172" s="2" customFormat="1" ht="16.8" customHeight="1">
      <c r="A172" s="38"/>
      <c r="B172" s="39"/>
      <c r="C172" s="258" t="s">
        <v>1</v>
      </c>
      <c r="D172" s="258" t="s">
        <v>4919</v>
      </c>
      <c r="E172" s="19" t="s">
        <v>1</v>
      </c>
      <c r="F172" s="259">
        <v>4.1399999999999997</v>
      </c>
      <c r="G172" s="38"/>
      <c r="H172" s="39"/>
    </row>
    <row r="173" s="2" customFormat="1" ht="16.8" customHeight="1">
      <c r="A173" s="38"/>
      <c r="B173" s="39"/>
      <c r="C173" s="258" t="s">
        <v>1</v>
      </c>
      <c r="D173" s="258" t="s">
        <v>4853</v>
      </c>
      <c r="E173" s="19" t="s">
        <v>1</v>
      </c>
      <c r="F173" s="259">
        <v>0</v>
      </c>
      <c r="G173" s="38"/>
      <c r="H173" s="39"/>
    </row>
    <row r="174" s="2" customFormat="1" ht="16.8" customHeight="1">
      <c r="A174" s="38"/>
      <c r="B174" s="39"/>
      <c r="C174" s="258" t="s">
        <v>1</v>
      </c>
      <c r="D174" s="258" t="s">
        <v>4920</v>
      </c>
      <c r="E174" s="19" t="s">
        <v>1</v>
      </c>
      <c r="F174" s="259">
        <v>13.539999999999999</v>
      </c>
      <c r="G174" s="38"/>
      <c r="H174" s="39"/>
    </row>
    <row r="175" s="2" customFormat="1" ht="16.8" customHeight="1">
      <c r="A175" s="38"/>
      <c r="B175" s="39"/>
      <c r="C175" s="258" t="s">
        <v>1</v>
      </c>
      <c r="D175" s="258" t="s">
        <v>4853</v>
      </c>
      <c r="E175" s="19" t="s">
        <v>1</v>
      </c>
      <c r="F175" s="259">
        <v>0</v>
      </c>
      <c r="G175" s="38"/>
      <c r="H175" s="39"/>
    </row>
    <row r="176" s="2" customFormat="1" ht="16.8" customHeight="1">
      <c r="A176" s="38"/>
      <c r="B176" s="39"/>
      <c r="C176" s="258" t="s">
        <v>1</v>
      </c>
      <c r="D176" s="258" t="s">
        <v>4921</v>
      </c>
      <c r="E176" s="19" t="s">
        <v>1</v>
      </c>
      <c r="F176" s="259">
        <v>10.289999999999999</v>
      </c>
      <c r="G176" s="38"/>
      <c r="H176" s="39"/>
    </row>
    <row r="177" s="2" customFormat="1" ht="16.8" customHeight="1">
      <c r="A177" s="38"/>
      <c r="B177" s="39"/>
      <c r="C177" s="258" t="s">
        <v>1</v>
      </c>
      <c r="D177" s="258" t="s">
        <v>4853</v>
      </c>
      <c r="E177" s="19" t="s">
        <v>1</v>
      </c>
      <c r="F177" s="259">
        <v>0</v>
      </c>
      <c r="G177" s="38"/>
      <c r="H177" s="39"/>
    </row>
    <row r="178" s="2" customFormat="1" ht="16.8" customHeight="1">
      <c r="A178" s="38"/>
      <c r="B178" s="39"/>
      <c r="C178" s="258" t="s">
        <v>1</v>
      </c>
      <c r="D178" s="258" t="s">
        <v>4922</v>
      </c>
      <c r="E178" s="19" t="s">
        <v>1</v>
      </c>
      <c r="F178" s="259">
        <v>10.130000000000001</v>
      </c>
      <c r="G178" s="38"/>
      <c r="H178" s="39"/>
    </row>
    <row r="179" s="2" customFormat="1" ht="16.8" customHeight="1">
      <c r="A179" s="38"/>
      <c r="B179" s="39"/>
      <c r="C179" s="258" t="s">
        <v>1</v>
      </c>
      <c r="D179" s="258" t="s">
        <v>4853</v>
      </c>
      <c r="E179" s="19" t="s">
        <v>1</v>
      </c>
      <c r="F179" s="259">
        <v>0</v>
      </c>
      <c r="G179" s="38"/>
      <c r="H179" s="39"/>
    </row>
    <row r="180" s="2" customFormat="1" ht="16.8" customHeight="1">
      <c r="A180" s="38"/>
      <c r="B180" s="39"/>
      <c r="C180" s="258" t="s">
        <v>1</v>
      </c>
      <c r="D180" s="258" t="s">
        <v>4923</v>
      </c>
      <c r="E180" s="19" t="s">
        <v>1</v>
      </c>
      <c r="F180" s="259">
        <v>16.140000000000001</v>
      </c>
      <c r="G180" s="38"/>
      <c r="H180" s="39"/>
    </row>
    <row r="181" s="2" customFormat="1" ht="16.8" customHeight="1">
      <c r="A181" s="38"/>
      <c r="B181" s="39"/>
      <c r="C181" s="258" t="s">
        <v>1</v>
      </c>
      <c r="D181" s="258" t="s">
        <v>4853</v>
      </c>
      <c r="E181" s="19" t="s">
        <v>1</v>
      </c>
      <c r="F181" s="259">
        <v>0</v>
      </c>
      <c r="G181" s="38"/>
      <c r="H181" s="39"/>
    </row>
    <row r="182" s="2" customFormat="1" ht="16.8" customHeight="1">
      <c r="A182" s="38"/>
      <c r="B182" s="39"/>
      <c r="C182" s="258" t="s">
        <v>1</v>
      </c>
      <c r="D182" s="258" t="s">
        <v>4924</v>
      </c>
      <c r="E182" s="19" t="s">
        <v>1</v>
      </c>
      <c r="F182" s="259">
        <v>7.2699999999999996</v>
      </c>
      <c r="G182" s="38"/>
      <c r="H182" s="39"/>
    </row>
    <row r="183" s="2" customFormat="1" ht="16.8" customHeight="1">
      <c r="A183" s="38"/>
      <c r="B183" s="39"/>
      <c r="C183" s="258" t="s">
        <v>1</v>
      </c>
      <c r="D183" s="258" t="s">
        <v>4853</v>
      </c>
      <c r="E183" s="19" t="s">
        <v>1</v>
      </c>
      <c r="F183" s="259">
        <v>0</v>
      </c>
      <c r="G183" s="38"/>
      <c r="H183" s="39"/>
    </row>
    <row r="184" s="2" customFormat="1" ht="16.8" customHeight="1">
      <c r="A184" s="38"/>
      <c r="B184" s="39"/>
      <c r="C184" s="258" t="s">
        <v>1</v>
      </c>
      <c r="D184" s="258" t="s">
        <v>4925</v>
      </c>
      <c r="E184" s="19" t="s">
        <v>1</v>
      </c>
      <c r="F184" s="259">
        <v>4.6699999999999999</v>
      </c>
      <c r="G184" s="38"/>
      <c r="H184" s="39"/>
    </row>
    <row r="185" s="2" customFormat="1" ht="16.8" customHeight="1">
      <c r="A185" s="38"/>
      <c r="B185" s="39"/>
      <c r="C185" s="258" t="s">
        <v>1</v>
      </c>
      <c r="D185" s="258" t="s">
        <v>4853</v>
      </c>
      <c r="E185" s="19" t="s">
        <v>1</v>
      </c>
      <c r="F185" s="259">
        <v>0</v>
      </c>
      <c r="G185" s="38"/>
      <c r="H185" s="39"/>
    </row>
    <row r="186" s="2" customFormat="1" ht="16.8" customHeight="1">
      <c r="A186" s="38"/>
      <c r="B186" s="39"/>
      <c r="C186" s="258" t="s">
        <v>1</v>
      </c>
      <c r="D186" s="258" t="s">
        <v>4926</v>
      </c>
      <c r="E186" s="19" t="s">
        <v>1</v>
      </c>
      <c r="F186" s="259">
        <v>10.5</v>
      </c>
      <c r="G186" s="38"/>
      <c r="H186" s="39"/>
    </row>
    <row r="187" s="2" customFormat="1" ht="16.8" customHeight="1">
      <c r="A187" s="38"/>
      <c r="B187" s="39"/>
      <c r="C187" s="258" t="s">
        <v>1</v>
      </c>
      <c r="D187" s="258" t="s">
        <v>4853</v>
      </c>
      <c r="E187" s="19" t="s">
        <v>1</v>
      </c>
      <c r="F187" s="259">
        <v>0</v>
      </c>
      <c r="G187" s="38"/>
      <c r="H187" s="39"/>
    </row>
    <row r="188" s="2" customFormat="1" ht="16.8" customHeight="1">
      <c r="A188" s="38"/>
      <c r="B188" s="39"/>
      <c r="C188" s="258" t="s">
        <v>1</v>
      </c>
      <c r="D188" s="258" t="s">
        <v>4927</v>
      </c>
      <c r="E188" s="19" t="s">
        <v>1</v>
      </c>
      <c r="F188" s="259">
        <v>2.1600000000000001</v>
      </c>
      <c r="G188" s="38"/>
      <c r="H188" s="39"/>
    </row>
    <row r="189" s="2" customFormat="1" ht="16.8" customHeight="1">
      <c r="A189" s="38"/>
      <c r="B189" s="39"/>
      <c r="C189" s="258" t="s">
        <v>1</v>
      </c>
      <c r="D189" s="258" t="s">
        <v>4853</v>
      </c>
      <c r="E189" s="19" t="s">
        <v>1</v>
      </c>
      <c r="F189" s="259">
        <v>0</v>
      </c>
      <c r="G189" s="38"/>
      <c r="H189" s="39"/>
    </row>
    <row r="190" s="2" customFormat="1" ht="16.8" customHeight="1">
      <c r="A190" s="38"/>
      <c r="B190" s="39"/>
      <c r="C190" s="258" t="s">
        <v>1</v>
      </c>
      <c r="D190" s="258" t="s">
        <v>4928</v>
      </c>
      <c r="E190" s="19" t="s">
        <v>1</v>
      </c>
      <c r="F190" s="259">
        <v>2.9700000000000002</v>
      </c>
      <c r="G190" s="38"/>
      <c r="H190" s="39"/>
    </row>
    <row r="191" s="2" customFormat="1" ht="16.8" customHeight="1">
      <c r="A191" s="38"/>
      <c r="B191" s="39"/>
      <c r="C191" s="258" t="s">
        <v>1</v>
      </c>
      <c r="D191" s="258" t="s">
        <v>4853</v>
      </c>
      <c r="E191" s="19" t="s">
        <v>1</v>
      </c>
      <c r="F191" s="259">
        <v>0</v>
      </c>
      <c r="G191" s="38"/>
      <c r="H191" s="39"/>
    </row>
    <row r="192" s="2" customFormat="1" ht="16.8" customHeight="1">
      <c r="A192" s="38"/>
      <c r="B192" s="39"/>
      <c r="C192" s="258" t="s">
        <v>1</v>
      </c>
      <c r="D192" s="258" t="s">
        <v>4929</v>
      </c>
      <c r="E192" s="19" t="s">
        <v>1</v>
      </c>
      <c r="F192" s="259">
        <v>8.0500000000000007</v>
      </c>
      <c r="G192" s="38"/>
      <c r="H192" s="39"/>
    </row>
    <row r="193" s="2" customFormat="1" ht="16.8" customHeight="1">
      <c r="A193" s="38"/>
      <c r="B193" s="39"/>
      <c r="C193" s="258" t="s">
        <v>1</v>
      </c>
      <c r="D193" s="258" t="s">
        <v>4853</v>
      </c>
      <c r="E193" s="19" t="s">
        <v>1</v>
      </c>
      <c r="F193" s="259">
        <v>0</v>
      </c>
      <c r="G193" s="38"/>
      <c r="H193" s="39"/>
    </row>
    <row r="194" s="2" customFormat="1" ht="16.8" customHeight="1">
      <c r="A194" s="38"/>
      <c r="B194" s="39"/>
      <c r="C194" s="258" t="s">
        <v>1</v>
      </c>
      <c r="D194" s="258" t="s">
        <v>4930</v>
      </c>
      <c r="E194" s="19" t="s">
        <v>1</v>
      </c>
      <c r="F194" s="259">
        <v>7.79</v>
      </c>
      <c r="G194" s="38"/>
      <c r="H194" s="39"/>
    </row>
    <row r="195" s="2" customFormat="1" ht="16.8" customHeight="1">
      <c r="A195" s="38"/>
      <c r="B195" s="39"/>
      <c r="C195" s="258" t="s">
        <v>1</v>
      </c>
      <c r="D195" s="258" t="s">
        <v>4853</v>
      </c>
      <c r="E195" s="19" t="s">
        <v>1</v>
      </c>
      <c r="F195" s="259">
        <v>0</v>
      </c>
      <c r="G195" s="38"/>
      <c r="H195" s="39"/>
    </row>
    <row r="196" s="2" customFormat="1" ht="16.8" customHeight="1">
      <c r="A196" s="38"/>
      <c r="B196" s="39"/>
      <c r="C196" s="258" t="s">
        <v>1</v>
      </c>
      <c r="D196" s="258" t="s">
        <v>4931</v>
      </c>
      <c r="E196" s="19" t="s">
        <v>1</v>
      </c>
      <c r="F196" s="259">
        <v>89.109999999999999</v>
      </c>
      <c r="G196" s="38"/>
      <c r="H196" s="39"/>
    </row>
    <row r="197" s="2" customFormat="1" ht="16.8" customHeight="1">
      <c r="A197" s="38"/>
      <c r="B197" s="39"/>
      <c r="C197" s="258" t="s">
        <v>1</v>
      </c>
      <c r="D197" s="258" t="s">
        <v>4853</v>
      </c>
      <c r="E197" s="19" t="s">
        <v>1</v>
      </c>
      <c r="F197" s="259">
        <v>0</v>
      </c>
      <c r="G197" s="38"/>
      <c r="H197" s="39"/>
    </row>
    <row r="198" s="2" customFormat="1" ht="16.8" customHeight="1">
      <c r="A198" s="38"/>
      <c r="B198" s="39"/>
      <c r="C198" s="258" t="s">
        <v>1</v>
      </c>
      <c r="D198" s="258" t="s">
        <v>4932</v>
      </c>
      <c r="E198" s="19" t="s">
        <v>1</v>
      </c>
      <c r="F198" s="259">
        <v>9.2599999999999998</v>
      </c>
      <c r="G198" s="38"/>
      <c r="H198" s="39"/>
    </row>
    <row r="199" s="2" customFormat="1" ht="16.8" customHeight="1">
      <c r="A199" s="38"/>
      <c r="B199" s="39"/>
      <c r="C199" s="258" t="s">
        <v>1</v>
      </c>
      <c r="D199" s="258" t="s">
        <v>4853</v>
      </c>
      <c r="E199" s="19" t="s">
        <v>1</v>
      </c>
      <c r="F199" s="259">
        <v>0</v>
      </c>
      <c r="G199" s="38"/>
      <c r="H199" s="39"/>
    </row>
    <row r="200" s="2" customFormat="1" ht="16.8" customHeight="1">
      <c r="A200" s="38"/>
      <c r="B200" s="39"/>
      <c r="C200" s="258" t="s">
        <v>1</v>
      </c>
      <c r="D200" s="258" t="s">
        <v>4933</v>
      </c>
      <c r="E200" s="19" t="s">
        <v>1</v>
      </c>
      <c r="F200" s="259">
        <v>18.75</v>
      </c>
      <c r="G200" s="38"/>
      <c r="H200" s="39"/>
    </row>
    <row r="201" s="2" customFormat="1" ht="16.8" customHeight="1">
      <c r="A201" s="38"/>
      <c r="B201" s="39"/>
      <c r="C201" s="258" t="s">
        <v>1</v>
      </c>
      <c r="D201" s="258" t="s">
        <v>4853</v>
      </c>
      <c r="E201" s="19" t="s">
        <v>1</v>
      </c>
      <c r="F201" s="259">
        <v>0</v>
      </c>
      <c r="G201" s="38"/>
      <c r="H201" s="39"/>
    </row>
    <row r="202" s="2" customFormat="1" ht="16.8" customHeight="1">
      <c r="A202" s="38"/>
      <c r="B202" s="39"/>
      <c r="C202" s="258" t="s">
        <v>1</v>
      </c>
      <c r="D202" s="258" t="s">
        <v>4934</v>
      </c>
      <c r="E202" s="19" t="s">
        <v>1</v>
      </c>
      <c r="F202" s="259">
        <v>13.619999999999999</v>
      </c>
      <c r="G202" s="38"/>
      <c r="H202" s="39"/>
    </row>
    <row r="203" s="2" customFormat="1" ht="16.8" customHeight="1">
      <c r="A203" s="38"/>
      <c r="B203" s="39"/>
      <c r="C203" s="258" t="s">
        <v>1</v>
      </c>
      <c r="D203" s="258" t="s">
        <v>4853</v>
      </c>
      <c r="E203" s="19" t="s">
        <v>1</v>
      </c>
      <c r="F203" s="259">
        <v>0</v>
      </c>
      <c r="G203" s="38"/>
      <c r="H203" s="39"/>
    </row>
    <row r="204" s="2" customFormat="1" ht="16.8" customHeight="1">
      <c r="A204" s="38"/>
      <c r="B204" s="39"/>
      <c r="C204" s="258" t="s">
        <v>1</v>
      </c>
      <c r="D204" s="258" t="s">
        <v>4935</v>
      </c>
      <c r="E204" s="19" t="s">
        <v>1</v>
      </c>
      <c r="F204" s="259">
        <v>11.699999999999999</v>
      </c>
      <c r="G204" s="38"/>
      <c r="H204" s="39"/>
    </row>
    <row r="205" s="2" customFormat="1" ht="16.8" customHeight="1">
      <c r="A205" s="38"/>
      <c r="B205" s="39"/>
      <c r="C205" s="258" t="s">
        <v>1</v>
      </c>
      <c r="D205" s="258" t="s">
        <v>4853</v>
      </c>
      <c r="E205" s="19" t="s">
        <v>1</v>
      </c>
      <c r="F205" s="259">
        <v>0</v>
      </c>
      <c r="G205" s="38"/>
      <c r="H205" s="39"/>
    </row>
    <row r="206" s="2" customFormat="1" ht="16.8" customHeight="1">
      <c r="A206" s="38"/>
      <c r="B206" s="39"/>
      <c r="C206" s="258" t="s">
        <v>1</v>
      </c>
      <c r="D206" s="258" t="s">
        <v>4935</v>
      </c>
      <c r="E206" s="19" t="s">
        <v>1</v>
      </c>
      <c r="F206" s="259">
        <v>11.699999999999999</v>
      </c>
      <c r="G206" s="38"/>
      <c r="H206" s="39"/>
    </row>
    <row r="207" s="2" customFormat="1" ht="16.8" customHeight="1">
      <c r="A207" s="38"/>
      <c r="B207" s="39"/>
      <c r="C207" s="258" t="s">
        <v>1</v>
      </c>
      <c r="D207" s="258" t="s">
        <v>4853</v>
      </c>
      <c r="E207" s="19" t="s">
        <v>1</v>
      </c>
      <c r="F207" s="259">
        <v>0</v>
      </c>
      <c r="G207" s="38"/>
      <c r="H207" s="39"/>
    </row>
    <row r="208" s="2" customFormat="1" ht="16.8" customHeight="1">
      <c r="A208" s="38"/>
      <c r="B208" s="39"/>
      <c r="C208" s="258" t="s">
        <v>1</v>
      </c>
      <c r="D208" s="258" t="s">
        <v>4936</v>
      </c>
      <c r="E208" s="19" t="s">
        <v>1</v>
      </c>
      <c r="F208" s="259">
        <v>18.920000000000002</v>
      </c>
      <c r="G208" s="38"/>
      <c r="H208" s="39"/>
    </row>
    <row r="209" s="2" customFormat="1" ht="16.8" customHeight="1">
      <c r="A209" s="38"/>
      <c r="B209" s="39"/>
      <c r="C209" s="258" t="s">
        <v>1</v>
      </c>
      <c r="D209" s="258" t="s">
        <v>4853</v>
      </c>
      <c r="E209" s="19" t="s">
        <v>1</v>
      </c>
      <c r="F209" s="259">
        <v>0</v>
      </c>
      <c r="G209" s="38"/>
      <c r="H209" s="39"/>
    </row>
    <row r="210" s="2" customFormat="1" ht="16.8" customHeight="1">
      <c r="A210" s="38"/>
      <c r="B210" s="39"/>
      <c r="C210" s="258" t="s">
        <v>1</v>
      </c>
      <c r="D210" s="258" t="s">
        <v>4937</v>
      </c>
      <c r="E210" s="19" t="s">
        <v>1</v>
      </c>
      <c r="F210" s="259">
        <v>30.949999999999999</v>
      </c>
      <c r="G210" s="38"/>
      <c r="H210" s="39"/>
    </row>
    <row r="211" s="2" customFormat="1" ht="16.8" customHeight="1">
      <c r="A211" s="38"/>
      <c r="B211" s="39"/>
      <c r="C211" s="258" t="s">
        <v>1</v>
      </c>
      <c r="D211" s="258" t="s">
        <v>4853</v>
      </c>
      <c r="E211" s="19" t="s">
        <v>1</v>
      </c>
      <c r="F211" s="259">
        <v>0</v>
      </c>
      <c r="G211" s="38"/>
      <c r="H211" s="39"/>
    </row>
    <row r="212" s="2" customFormat="1" ht="16.8" customHeight="1">
      <c r="A212" s="38"/>
      <c r="B212" s="39"/>
      <c r="C212" s="258" t="s">
        <v>1</v>
      </c>
      <c r="D212" s="258" t="s">
        <v>4938</v>
      </c>
      <c r="E212" s="19" t="s">
        <v>1</v>
      </c>
      <c r="F212" s="259">
        <v>2.7400000000000002</v>
      </c>
      <c r="G212" s="38"/>
      <c r="H212" s="39"/>
    </row>
    <row r="213" s="2" customFormat="1" ht="16.8" customHeight="1">
      <c r="A213" s="38"/>
      <c r="B213" s="39"/>
      <c r="C213" s="258" t="s">
        <v>1</v>
      </c>
      <c r="D213" s="258" t="s">
        <v>4853</v>
      </c>
      <c r="E213" s="19" t="s">
        <v>1</v>
      </c>
      <c r="F213" s="259">
        <v>0</v>
      </c>
      <c r="G213" s="38"/>
      <c r="H213" s="39"/>
    </row>
    <row r="214" s="2" customFormat="1" ht="16.8" customHeight="1">
      <c r="A214" s="38"/>
      <c r="B214" s="39"/>
      <c r="C214" s="258" t="s">
        <v>1</v>
      </c>
      <c r="D214" s="258" t="s">
        <v>4939</v>
      </c>
      <c r="E214" s="19" t="s">
        <v>1</v>
      </c>
      <c r="F214" s="259">
        <v>1.23</v>
      </c>
      <c r="G214" s="38"/>
      <c r="H214" s="39"/>
    </row>
    <row r="215" s="2" customFormat="1" ht="16.8" customHeight="1">
      <c r="A215" s="38"/>
      <c r="B215" s="39"/>
      <c r="C215" s="258" t="s">
        <v>1</v>
      </c>
      <c r="D215" s="258" t="s">
        <v>4853</v>
      </c>
      <c r="E215" s="19" t="s">
        <v>1</v>
      </c>
      <c r="F215" s="259">
        <v>0</v>
      </c>
      <c r="G215" s="38"/>
      <c r="H215" s="39"/>
    </row>
    <row r="216" s="2" customFormat="1" ht="16.8" customHeight="1">
      <c r="A216" s="38"/>
      <c r="B216" s="39"/>
      <c r="C216" s="258" t="s">
        <v>1</v>
      </c>
      <c r="D216" s="258" t="s">
        <v>4940</v>
      </c>
      <c r="E216" s="19" t="s">
        <v>1</v>
      </c>
      <c r="F216" s="259">
        <v>8.0800000000000001</v>
      </c>
      <c r="G216" s="38"/>
      <c r="H216" s="39"/>
    </row>
    <row r="217" s="2" customFormat="1" ht="16.8" customHeight="1">
      <c r="A217" s="38"/>
      <c r="B217" s="39"/>
      <c r="C217" s="258" t="s">
        <v>1</v>
      </c>
      <c r="D217" s="258" t="s">
        <v>4853</v>
      </c>
      <c r="E217" s="19" t="s">
        <v>1</v>
      </c>
      <c r="F217" s="259">
        <v>0</v>
      </c>
      <c r="G217" s="38"/>
      <c r="H217" s="39"/>
    </row>
    <row r="218" s="2" customFormat="1" ht="16.8" customHeight="1">
      <c r="A218" s="38"/>
      <c r="B218" s="39"/>
      <c r="C218" s="258" t="s">
        <v>1</v>
      </c>
      <c r="D218" s="258" t="s">
        <v>4941</v>
      </c>
      <c r="E218" s="19" t="s">
        <v>1</v>
      </c>
      <c r="F218" s="259">
        <v>72.640000000000001</v>
      </c>
      <c r="G218" s="38"/>
      <c r="H218" s="39"/>
    </row>
    <row r="219" s="2" customFormat="1" ht="16.8" customHeight="1">
      <c r="A219" s="38"/>
      <c r="B219" s="39"/>
      <c r="C219" s="258" t="s">
        <v>1</v>
      </c>
      <c r="D219" s="258" t="s">
        <v>4853</v>
      </c>
      <c r="E219" s="19" t="s">
        <v>1</v>
      </c>
      <c r="F219" s="259">
        <v>0</v>
      </c>
      <c r="G219" s="38"/>
      <c r="H219" s="39"/>
    </row>
    <row r="220" s="2" customFormat="1" ht="16.8" customHeight="1">
      <c r="A220" s="38"/>
      <c r="B220" s="39"/>
      <c r="C220" s="258" t="s">
        <v>1</v>
      </c>
      <c r="D220" s="258" t="s">
        <v>4942</v>
      </c>
      <c r="E220" s="19" t="s">
        <v>1</v>
      </c>
      <c r="F220" s="259">
        <v>73.019999999999996</v>
      </c>
      <c r="G220" s="38"/>
      <c r="H220" s="39"/>
    </row>
    <row r="221" s="2" customFormat="1" ht="16.8" customHeight="1">
      <c r="A221" s="38"/>
      <c r="B221" s="39"/>
      <c r="C221" s="258" t="s">
        <v>1</v>
      </c>
      <c r="D221" s="258" t="s">
        <v>4853</v>
      </c>
      <c r="E221" s="19" t="s">
        <v>1</v>
      </c>
      <c r="F221" s="259">
        <v>0</v>
      </c>
      <c r="G221" s="38"/>
      <c r="H221" s="39"/>
    </row>
    <row r="222" s="2" customFormat="1" ht="16.8" customHeight="1">
      <c r="A222" s="38"/>
      <c r="B222" s="39"/>
      <c r="C222" s="258" t="s">
        <v>1</v>
      </c>
      <c r="D222" s="258" t="s">
        <v>4943</v>
      </c>
      <c r="E222" s="19" t="s">
        <v>1</v>
      </c>
      <c r="F222" s="259">
        <v>72.560000000000002</v>
      </c>
      <c r="G222" s="38"/>
      <c r="H222" s="39"/>
    </row>
    <row r="223" s="2" customFormat="1" ht="16.8" customHeight="1">
      <c r="A223" s="38"/>
      <c r="B223" s="39"/>
      <c r="C223" s="258" t="s">
        <v>1</v>
      </c>
      <c r="D223" s="258" t="s">
        <v>4853</v>
      </c>
      <c r="E223" s="19" t="s">
        <v>1</v>
      </c>
      <c r="F223" s="259">
        <v>0</v>
      </c>
      <c r="G223" s="38"/>
      <c r="H223" s="39"/>
    </row>
    <row r="224" s="2" customFormat="1" ht="16.8" customHeight="1">
      <c r="A224" s="38"/>
      <c r="B224" s="39"/>
      <c r="C224" s="258" t="s">
        <v>1</v>
      </c>
      <c r="D224" s="258" t="s">
        <v>4944</v>
      </c>
      <c r="E224" s="19" t="s">
        <v>1</v>
      </c>
      <c r="F224" s="259">
        <v>20.550000000000001</v>
      </c>
      <c r="G224" s="38"/>
      <c r="H224" s="39"/>
    </row>
    <row r="225" s="2" customFormat="1" ht="16.8" customHeight="1">
      <c r="A225" s="38"/>
      <c r="B225" s="39"/>
      <c r="C225" s="258" t="s">
        <v>1</v>
      </c>
      <c r="D225" s="258" t="s">
        <v>4853</v>
      </c>
      <c r="E225" s="19" t="s">
        <v>1</v>
      </c>
      <c r="F225" s="259">
        <v>0</v>
      </c>
      <c r="G225" s="38"/>
      <c r="H225" s="39"/>
    </row>
    <row r="226" s="2" customFormat="1" ht="16.8" customHeight="1">
      <c r="A226" s="38"/>
      <c r="B226" s="39"/>
      <c r="C226" s="258" t="s">
        <v>1</v>
      </c>
      <c r="D226" s="258" t="s">
        <v>4945</v>
      </c>
      <c r="E226" s="19" t="s">
        <v>1</v>
      </c>
      <c r="F226" s="259">
        <v>7.54</v>
      </c>
      <c r="G226" s="38"/>
      <c r="H226" s="39"/>
    </row>
    <row r="227" s="2" customFormat="1" ht="16.8" customHeight="1">
      <c r="A227" s="38"/>
      <c r="B227" s="39"/>
      <c r="C227" s="258" t="s">
        <v>1</v>
      </c>
      <c r="D227" s="258" t="s">
        <v>4853</v>
      </c>
      <c r="E227" s="19" t="s">
        <v>1</v>
      </c>
      <c r="F227" s="259">
        <v>0</v>
      </c>
      <c r="G227" s="38"/>
      <c r="H227" s="39"/>
    </row>
    <row r="228" s="2" customFormat="1" ht="16.8" customHeight="1">
      <c r="A228" s="38"/>
      <c r="B228" s="39"/>
      <c r="C228" s="258" t="s">
        <v>1</v>
      </c>
      <c r="D228" s="258" t="s">
        <v>4946</v>
      </c>
      <c r="E228" s="19" t="s">
        <v>1</v>
      </c>
      <c r="F228" s="259">
        <v>20.289999999999999</v>
      </c>
      <c r="G228" s="38"/>
      <c r="H228" s="39"/>
    </row>
    <row r="229" s="2" customFormat="1" ht="16.8" customHeight="1">
      <c r="A229" s="38"/>
      <c r="B229" s="39"/>
      <c r="C229" s="258" t="s">
        <v>1</v>
      </c>
      <c r="D229" s="258" t="s">
        <v>4853</v>
      </c>
      <c r="E229" s="19" t="s">
        <v>1</v>
      </c>
      <c r="F229" s="259">
        <v>0</v>
      </c>
      <c r="G229" s="38"/>
      <c r="H229" s="39"/>
    </row>
    <row r="230" s="2" customFormat="1" ht="16.8" customHeight="1">
      <c r="A230" s="38"/>
      <c r="B230" s="39"/>
      <c r="C230" s="258" t="s">
        <v>1</v>
      </c>
      <c r="D230" s="258" t="s">
        <v>4947</v>
      </c>
      <c r="E230" s="19" t="s">
        <v>1</v>
      </c>
      <c r="F230" s="259">
        <v>6.0800000000000001</v>
      </c>
      <c r="G230" s="38"/>
      <c r="H230" s="39"/>
    </row>
    <row r="231" s="2" customFormat="1" ht="16.8" customHeight="1">
      <c r="A231" s="38"/>
      <c r="B231" s="39"/>
      <c r="C231" s="258" t="s">
        <v>1</v>
      </c>
      <c r="D231" s="258" t="s">
        <v>4853</v>
      </c>
      <c r="E231" s="19" t="s">
        <v>1</v>
      </c>
      <c r="F231" s="259">
        <v>0</v>
      </c>
      <c r="G231" s="38"/>
      <c r="H231" s="39"/>
    </row>
    <row r="232" s="2" customFormat="1" ht="16.8" customHeight="1">
      <c r="A232" s="38"/>
      <c r="B232" s="39"/>
      <c r="C232" s="258" t="s">
        <v>1</v>
      </c>
      <c r="D232" s="258" t="s">
        <v>4948</v>
      </c>
      <c r="E232" s="19" t="s">
        <v>1</v>
      </c>
      <c r="F232" s="259">
        <v>5.9500000000000002</v>
      </c>
      <c r="G232" s="38"/>
      <c r="H232" s="39"/>
    </row>
    <row r="233" s="2" customFormat="1" ht="16.8" customHeight="1">
      <c r="A233" s="38"/>
      <c r="B233" s="39"/>
      <c r="C233" s="258" t="s">
        <v>1</v>
      </c>
      <c r="D233" s="258" t="s">
        <v>4853</v>
      </c>
      <c r="E233" s="19" t="s">
        <v>1</v>
      </c>
      <c r="F233" s="259">
        <v>0</v>
      </c>
      <c r="G233" s="38"/>
      <c r="H233" s="39"/>
    </row>
    <row r="234" s="2" customFormat="1" ht="16.8" customHeight="1">
      <c r="A234" s="38"/>
      <c r="B234" s="39"/>
      <c r="C234" s="258" t="s">
        <v>1</v>
      </c>
      <c r="D234" s="258" t="s">
        <v>4949</v>
      </c>
      <c r="E234" s="19" t="s">
        <v>1</v>
      </c>
      <c r="F234" s="259">
        <v>1.45</v>
      </c>
      <c r="G234" s="38"/>
      <c r="H234" s="39"/>
    </row>
    <row r="235" s="2" customFormat="1" ht="16.8" customHeight="1">
      <c r="A235" s="38"/>
      <c r="B235" s="39"/>
      <c r="C235" s="258" t="s">
        <v>1</v>
      </c>
      <c r="D235" s="258" t="s">
        <v>4853</v>
      </c>
      <c r="E235" s="19" t="s">
        <v>1</v>
      </c>
      <c r="F235" s="259">
        <v>0</v>
      </c>
      <c r="G235" s="38"/>
      <c r="H235" s="39"/>
    </row>
    <row r="236" s="2" customFormat="1" ht="16.8" customHeight="1">
      <c r="A236" s="38"/>
      <c r="B236" s="39"/>
      <c r="C236" s="258" t="s">
        <v>1</v>
      </c>
      <c r="D236" s="258" t="s">
        <v>4950</v>
      </c>
      <c r="E236" s="19" t="s">
        <v>1</v>
      </c>
      <c r="F236" s="259">
        <v>6.0199999999999996</v>
      </c>
      <c r="G236" s="38"/>
      <c r="H236" s="39"/>
    </row>
    <row r="237" s="2" customFormat="1" ht="16.8" customHeight="1">
      <c r="A237" s="38"/>
      <c r="B237" s="39"/>
      <c r="C237" s="258" t="s">
        <v>1</v>
      </c>
      <c r="D237" s="258" t="s">
        <v>4853</v>
      </c>
      <c r="E237" s="19" t="s">
        <v>1</v>
      </c>
      <c r="F237" s="259">
        <v>0</v>
      </c>
      <c r="G237" s="38"/>
      <c r="H237" s="39"/>
    </row>
    <row r="238" s="2" customFormat="1" ht="16.8" customHeight="1">
      <c r="A238" s="38"/>
      <c r="B238" s="39"/>
      <c r="C238" s="258" t="s">
        <v>1</v>
      </c>
      <c r="D238" s="258" t="s">
        <v>4951</v>
      </c>
      <c r="E238" s="19" t="s">
        <v>1</v>
      </c>
      <c r="F238" s="259">
        <v>3.0099999999999998</v>
      </c>
      <c r="G238" s="38"/>
      <c r="H238" s="39"/>
    </row>
    <row r="239" s="2" customFormat="1" ht="16.8" customHeight="1">
      <c r="A239" s="38"/>
      <c r="B239" s="39"/>
      <c r="C239" s="258" t="s">
        <v>1</v>
      </c>
      <c r="D239" s="258" t="s">
        <v>4853</v>
      </c>
      <c r="E239" s="19" t="s">
        <v>1</v>
      </c>
      <c r="F239" s="259">
        <v>0</v>
      </c>
      <c r="G239" s="38"/>
      <c r="H239" s="39"/>
    </row>
    <row r="240" s="2" customFormat="1" ht="16.8" customHeight="1">
      <c r="A240" s="38"/>
      <c r="B240" s="39"/>
      <c r="C240" s="258" t="s">
        <v>1</v>
      </c>
      <c r="D240" s="258" t="s">
        <v>4952</v>
      </c>
      <c r="E240" s="19" t="s">
        <v>1</v>
      </c>
      <c r="F240" s="259">
        <v>7.4900000000000002</v>
      </c>
      <c r="G240" s="38"/>
      <c r="H240" s="39"/>
    </row>
    <row r="241" s="2" customFormat="1" ht="16.8" customHeight="1">
      <c r="A241" s="38"/>
      <c r="B241" s="39"/>
      <c r="C241" s="258" t="s">
        <v>1</v>
      </c>
      <c r="D241" s="258" t="s">
        <v>4853</v>
      </c>
      <c r="E241" s="19" t="s">
        <v>1</v>
      </c>
      <c r="F241" s="259">
        <v>0</v>
      </c>
      <c r="G241" s="38"/>
      <c r="H241" s="39"/>
    </row>
    <row r="242" s="2" customFormat="1" ht="16.8" customHeight="1">
      <c r="A242" s="38"/>
      <c r="B242" s="39"/>
      <c r="C242" s="258" t="s">
        <v>1</v>
      </c>
      <c r="D242" s="258" t="s">
        <v>4953</v>
      </c>
      <c r="E242" s="19" t="s">
        <v>1</v>
      </c>
      <c r="F242" s="259">
        <v>8.9199999999999999</v>
      </c>
      <c r="G242" s="38"/>
      <c r="H242" s="39"/>
    </row>
    <row r="243" s="2" customFormat="1" ht="16.8" customHeight="1">
      <c r="A243" s="38"/>
      <c r="B243" s="39"/>
      <c r="C243" s="258" t="s">
        <v>1</v>
      </c>
      <c r="D243" s="258" t="s">
        <v>4853</v>
      </c>
      <c r="E243" s="19" t="s">
        <v>1</v>
      </c>
      <c r="F243" s="259">
        <v>0</v>
      </c>
      <c r="G243" s="38"/>
      <c r="H243" s="39"/>
    </row>
    <row r="244" s="2" customFormat="1" ht="16.8" customHeight="1">
      <c r="A244" s="38"/>
      <c r="B244" s="39"/>
      <c r="C244" s="258" t="s">
        <v>1</v>
      </c>
      <c r="D244" s="258" t="s">
        <v>4954</v>
      </c>
      <c r="E244" s="19" t="s">
        <v>1</v>
      </c>
      <c r="F244" s="259">
        <v>1.3600000000000001</v>
      </c>
      <c r="G244" s="38"/>
      <c r="H244" s="39"/>
    </row>
    <row r="245" s="2" customFormat="1" ht="16.8" customHeight="1">
      <c r="A245" s="38"/>
      <c r="B245" s="39"/>
      <c r="C245" s="258" t="s">
        <v>1</v>
      </c>
      <c r="D245" s="258" t="s">
        <v>4853</v>
      </c>
      <c r="E245" s="19" t="s">
        <v>1</v>
      </c>
      <c r="F245" s="259">
        <v>0</v>
      </c>
      <c r="G245" s="38"/>
      <c r="H245" s="39"/>
    </row>
    <row r="246" s="2" customFormat="1" ht="16.8" customHeight="1">
      <c r="A246" s="38"/>
      <c r="B246" s="39"/>
      <c r="C246" s="258" t="s">
        <v>1</v>
      </c>
      <c r="D246" s="258" t="s">
        <v>4955</v>
      </c>
      <c r="E246" s="19" t="s">
        <v>1</v>
      </c>
      <c r="F246" s="259">
        <v>173.65000000000001</v>
      </c>
      <c r="G246" s="38"/>
      <c r="H246" s="39"/>
    </row>
    <row r="247" s="2" customFormat="1" ht="16.8" customHeight="1">
      <c r="A247" s="38"/>
      <c r="B247" s="39"/>
      <c r="C247" s="258" t="s">
        <v>1</v>
      </c>
      <c r="D247" s="258" t="s">
        <v>4853</v>
      </c>
      <c r="E247" s="19" t="s">
        <v>1</v>
      </c>
      <c r="F247" s="259">
        <v>0</v>
      </c>
      <c r="G247" s="38"/>
      <c r="H247" s="39"/>
    </row>
    <row r="248" s="2" customFormat="1" ht="16.8" customHeight="1">
      <c r="A248" s="38"/>
      <c r="B248" s="39"/>
      <c r="C248" s="258" t="s">
        <v>1</v>
      </c>
      <c r="D248" s="258" t="s">
        <v>4956</v>
      </c>
      <c r="E248" s="19" t="s">
        <v>1</v>
      </c>
      <c r="F248" s="259">
        <v>66.319999999999993</v>
      </c>
      <c r="G248" s="38"/>
      <c r="H248" s="39"/>
    </row>
    <row r="249" s="2" customFormat="1" ht="16.8" customHeight="1">
      <c r="A249" s="38"/>
      <c r="B249" s="39"/>
      <c r="C249" s="258" t="s">
        <v>1</v>
      </c>
      <c r="D249" s="258" t="s">
        <v>4853</v>
      </c>
      <c r="E249" s="19" t="s">
        <v>1</v>
      </c>
      <c r="F249" s="259">
        <v>0</v>
      </c>
      <c r="G249" s="38"/>
      <c r="H249" s="39"/>
    </row>
    <row r="250" s="2" customFormat="1" ht="16.8" customHeight="1">
      <c r="A250" s="38"/>
      <c r="B250" s="39"/>
      <c r="C250" s="258" t="s">
        <v>1</v>
      </c>
      <c r="D250" s="258" t="s">
        <v>4957</v>
      </c>
      <c r="E250" s="19" t="s">
        <v>1</v>
      </c>
      <c r="F250" s="259">
        <v>65.939999999999998</v>
      </c>
      <c r="G250" s="38"/>
      <c r="H250" s="39"/>
    </row>
    <row r="251" s="2" customFormat="1" ht="16.8" customHeight="1">
      <c r="A251" s="38"/>
      <c r="B251" s="39"/>
      <c r="C251" s="258" t="s">
        <v>1</v>
      </c>
      <c r="D251" s="258" t="s">
        <v>4853</v>
      </c>
      <c r="E251" s="19" t="s">
        <v>1</v>
      </c>
      <c r="F251" s="259">
        <v>0</v>
      </c>
      <c r="G251" s="38"/>
      <c r="H251" s="39"/>
    </row>
    <row r="252" s="2" customFormat="1" ht="16.8" customHeight="1">
      <c r="A252" s="38"/>
      <c r="B252" s="39"/>
      <c r="C252" s="258" t="s">
        <v>1</v>
      </c>
      <c r="D252" s="258" t="s">
        <v>749</v>
      </c>
      <c r="E252" s="19" t="s">
        <v>1</v>
      </c>
      <c r="F252" s="259">
        <v>65</v>
      </c>
      <c r="G252" s="38"/>
      <c r="H252" s="39"/>
    </row>
    <row r="253" s="2" customFormat="1" ht="16.8" customHeight="1">
      <c r="A253" s="38"/>
      <c r="B253" s="39"/>
      <c r="C253" s="258" t="s">
        <v>1</v>
      </c>
      <c r="D253" s="258" t="s">
        <v>4853</v>
      </c>
      <c r="E253" s="19" t="s">
        <v>1</v>
      </c>
      <c r="F253" s="259">
        <v>0</v>
      </c>
      <c r="G253" s="38"/>
      <c r="H253" s="39"/>
    </row>
    <row r="254" s="2" customFormat="1" ht="16.8" customHeight="1">
      <c r="A254" s="38"/>
      <c r="B254" s="39"/>
      <c r="C254" s="258" t="s">
        <v>1</v>
      </c>
      <c r="D254" s="258" t="s">
        <v>4958</v>
      </c>
      <c r="E254" s="19" t="s">
        <v>1</v>
      </c>
      <c r="F254" s="259">
        <v>65.450000000000003</v>
      </c>
      <c r="G254" s="38"/>
      <c r="H254" s="39"/>
    </row>
    <row r="255" s="2" customFormat="1" ht="16.8" customHeight="1">
      <c r="A255" s="38"/>
      <c r="B255" s="39"/>
      <c r="C255" s="258" t="s">
        <v>1</v>
      </c>
      <c r="D255" s="258" t="s">
        <v>4853</v>
      </c>
      <c r="E255" s="19" t="s">
        <v>1</v>
      </c>
      <c r="F255" s="259">
        <v>0</v>
      </c>
      <c r="G255" s="38"/>
      <c r="H255" s="39"/>
    </row>
    <row r="256" s="2" customFormat="1" ht="16.8" customHeight="1">
      <c r="A256" s="38"/>
      <c r="B256" s="39"/>
      <c r="C256" s="258" t="s">
        <v>1</v>
      </c>
      <c r="D256" s="258" t="s">
        <v>4959</v>
      </c>
      <c r="E256" s="19" t="s">
        <v>1</v>
      </c>
      <c r="F256" s="259">
        <v>65.620000000000005</v>
      </c>
      <c r="G256" s="38"/>
      <c r="H256" s="39"/>
    </row>
    <row r="257" s="2" customFormat="1" ht="16.8" customHeight="1">
      <c r="A257" s="38"/>
      <c r="B257" s="39"/>
      <c r="C257" s="258" t="s">
        <v>1</v>
      </c>
      <c r="D257" s="258" t="s">
        <v>4853</v>
      </c>
      <c r="E257" s="19" t="s">
        <v>1</v>
      </c>
      <c r="F257" s="259">
        <v>0</v>
      </c>
      <c r="G257" s="38"/>
      <c r="H257" s="39"/>
    </row>
    <row r="258" s="2" customFormat="1" ht="16.8" customHeight="1">
      <c r="A258" s="38"/>
      <c r="B258" s="39"/>
      <c r="C258" s="258" t="s">
        <v>1</v>
      </c>
      <c r="D258" s="258" t="s">
        <v>4960</v>
      </c>
      <c r="E258" s="19" t="s">
        <v>1</v>
      </c>
      <c r="F258" s="259">
        <v>9.6400000000000006</v>
      </c>
      <c r="G258" s="38"/>
      <c r="H258" s="39"/>
    </row>
    <row r="259" s="2" customFormat="1" ht="16.8" customHeight="1">
      <c r="A259" s="38"/>
      <c r="B259" s="39"/>
      <c r="C259" s="258" t="s">
        <v>1</v>
      </c>
      <c r="D259" s="258" t="s">
        <v>4853</v>
      </c>
      <c r="E259" s="19" t="s">
        <v>1</v>
      </c>
      <c r="F259" s="259">
        <v>0</v>
      </c>
      <c r="G259" s="38"/>
      <c r="H259" s="39"/>
    </row>
    <row r="260" s="2" customFormat="1" ht="16.8" customHeight="1">
      <c r="A260" s="38"/>
      <c r="B260" s="39"/>
      <c r="C260" s="258" t="s">
        <v>1</v>
      </c>
      <c r="D260" s="258" t="s">
        <v>4961</v>
      </c>
      <c r="E260" s="19" t="s">
        <v>1</v>
      </c>
      <c r="F260" s="259">
        <v>1.3200000000000001</v>
      </c>
      <c r="G260" s="38"/>
      <c r="H260" s="39"/>
    </row>
    <row r="261" s="2" customFormat="1" ht="16.8" customHeight="1">
      <c r="A261" s="38"/>
      <c r="B261" s="39"/>
      <c r="C261" s="258" t="s">
        <v>1</v>
      </c>
      <c r="D261" s="258" t="s">
        <v>4853</v>
      </c>
      <c r="E261" s="19" t="s">
        <v>1</v>
      </c>
      <c r="F261" s="259">
        <v>0</v>
      </c>
      <c r="G261" s="38"/>
      <c r="H261" s="39"/>
    </row>
    <row r="262" s="2" customFormat="1" ht="16.8" customHeight="1">
      <c r="A262" s="38"/>
      <c r="B262" s="39"/>
      <c r="C262" s="258" t="s">
        <v>1</v>
      </c>
      <c r="D262" s="258" t="s">
        <v>4951</v>
      </c>
      <c r="E262" s="19" t="s">
        <v>1</v>
      </c>
      <c r="F262" s="259">
        <v>3.0099999999999998</v>
      </c>
      <c r="G262" s="38"/>
      <c r="H262" s="39"/>
    </row>
    <row r="263" s="2" customFormat="1" ht="16.8" customHeight="1">
      <c r="A263" s="38"/>
      <c r="B263" s="39"/>
      <c r="C263" s="258" t="s">
        <v>1</v>
      </c>
      <c r="D263" s="258" t="s">
        <v>4853</v>
      </c>
      <c r="E263" s="19" t="s">
        <v>1</v>
      </c>
      <c r="F263" s="259">
        <v>0</v>
      </c>
      <c r="G263" s="38"/>
      <c r="H263" s="39"/>
    </row>
    <row r="264" s="2" customFormat="1" ht="16.8" customHeight="1">
      <c r="A264" s="38"/>
      <c r="B264" s="39"/>
      <c r="C264" s="258" t="s">
        <v>1</v>
      </c>
      <c r="D264" s="258" t="s">
        <v>4962</v>
      </c>
      <c r="E264" s="19" t="s">
        <v>1</v>
      </c>
      <c r="F264" s="259">
        <v>9.8699999999999992</v>
      </c>
      <c r="G264" s="38"/>
      <c r="H264" s="39"/>
    </row>
    <row r="265" s="2" customFormat="1" ht="16.8" customHeight="1">
      <c r="A265" s="38"/>
      <c r="B265" s="39"/>
      <c r="C265" s="258" t="s">
        <v>1</v>
      </c>
      <c r="D265" s="258" t="s">
        <v>4853</v>
      </c>
      <c r="E265" s="19" t="s">
        <v>1</v>
      </c>
      <c r="F265" s="259">
        <v>0</v>
      </c>
      <c r="G265" s="38"/>
      <c r="H265" s="39"/>
    </row>
    <row r="266" s="2" customFormat="1" ht="16.8" customHeight="1">
      <c r="A266" s="38"/>
      <c r="B266" s="39"/>
      <c r="C266" s="258" t="s">
        <v>1</v>
      </c>
      <c r="D266" s="258" t="s">
        <v>4949</v>
      </c>
      <c r="E266" s="19" t="s">
        <v>1</v>
      </c>
      <c r="F266" s="259">
        <v>1.45</v>
      </c>
      <c r="G266" s="38"/>
      <c r="H266" s="39"/>
    </row>
    <row r="267" s="2" customFormat="1" ht="16.8" customHeight="1">
      <c r="A267" s="38"/>
      <c r="B267" s="39"/>
      <c r="C267" s="258" t="s">
        <v>1</v>
      </c>
      <c r="D267" s="258" t="s">
        <v>4853</v>
      </c>
      <c r="E267" s="19" t="s">
        <v>1</v>
      </c>
      <c r="F267" s="259">
        <v>0</v>
      </c>
      <c r="G267" s="38"/>
      <c r="H267" s="39"/>
    </row>
    <row r="268" s="2" customFormat="1" ht="16.8" customHeight="1">
      <c r="A268" s="38"/>
      <c r="B268" s="39"/>
      <c r="C268" s="258" t="s">
        <v>1</v>
      </c>
      <c r="D268" s="258" t="s">
        <v>4963</v>
      </c>
      <c r="E268" s="19" t="s">
        <v>1</v>
      </c>
      <c r="F268" s="259">
        <v>1.46</v>
      </c>
      <c r="G268" s="38"/>
      <c r="H268" s="39"/>
    </row>
    <row r="269" s="2" customFormat="1" ht="16.8" customHeight="1">
      <c r="A269" s="38"/>
      <c r="B269" s="39"/>
      <c r="C269" s="258" t="s">
        <v>1</v>
      </c>
      <c r="D269" s="258" t="s">
        <v>4853</v>
      </c>
      <c r="E269" s="19" t="s">
        <v>1</v>
      </c>
      <c r="F269" s="259">
        <v>0</v>
      </c>
      <c r="G269" s="38"/>
      <c r="H269" s="39"/>
    </row>
    <row r="270" s="2" customFormat="1" ht="16.8" customHeight="1">
      <c r="A270" s="38"/>
      <c r="B270" s="39"/>
      <c r="C270" s="258" t="s">
        <v>1</v>
      </c>
      <c r="D270" s="258" t="s">
        <v>4964</v>
      </c>
      <c r="E270" s="19" t="s">
        <v>1</v>
      </c>
      <c r="F270" s="259">
        <v>4.3099999999999996</v>
      </c>
      <c r="G270" s="38"/>
      <c r="H270" s="39"/>
    </row>
    <row r="271" s="2" customFormat="1" ht="16.8" customHeight="1">
      <c r="A271" s="38"/>
      <c r="B271" s="39"/>
      <c r="C271" s="258" t="s">
        <v>1</v>
      </c>
      <c r="D271" s="258" t="s">
        <v>4853</v>
      </c>
      <c r="E271" s="19" t="s">
        <v>1</v>
      </c>
      <c r="F271" s="259">
        <v>0</v>
      </c>
      <c r="G271" s="38"/>
      <c r="H271" s="39"/>
    </row>
    <row r="272" s="2" customFormat="1" ht="16.8" customHeight="1">
      <c r="A272" s="38"/>
      <c r="B272" s="39"/>
      <c r="C272" s="258" t="s">
        <v>1</v>
      </c>
      <c r="D272" s="258" t="s">
        <v>4965</v>
      </c>
      <c r="E272" s="19" t="s">
        <v>1</v>
      </c>
      <c r="F272" s="259">
        <v>20.75</v>
      </c>
      <c r="G272" s="38"/>
      <c r="H272" s="39"/>
    </row>
    <row r="273" s="2" customFormat="1" ht="16.8" customHeight="1">
      <c r="A273" s="38"/>
      <c r="B273" s="39"/>
      <c r="C273" s="258" t="s">
        <v>1</v>
      </c>
      <c r="D273" s="258" t="s">
        <v>4853</v>
      </c>
      <c r="E273" s="19" t="s">
        <v>1</v>
      </c>
      <c r="F273" s="259">
        <v>0</v>
      </c>
      <c r="G273" s="38"/>
      <c r="H273" s="39"/>
    </row>
    <row r="274" s="2" customFormat="1" ht="16.8" customHeight="1">
      <c r="A274" s="38"/>
      <c r="B274" s="39"/>
      <c r="C274" s="258" t="s">
        <v>1</v>
      </c>
      <c r="D274" s="258" t="s">
        <v>4966</v>
      </c>
      <c r="E274" s="19" t="s">
        <v>1</v>
      </c>
      <c r="F274" s="259">
        <v>14.539999999999999</v>
      </c>
      <c r="G274" s="38"/>
      <c r="H274" s="39"/>
    </row>
    <row r="275" s="2" customFormat="1" ht="16.8" customHeight="1">
      <c r="A275" s="38"/>
      <c r="B275" s="39"/>
      <c r="C275" s="258" t="s">
        <v>1</v>
      </c>
      <c r="D275" s="258" t="s">
        <v>4853</v>
      </c>
      <c r="E275" s="19" t="s">
        <v>1</v>
      </c>
      <c r="F275" s="259">
        <v>0</v>
      </c>
      <c r="G275" s="38"/>
      <c r="H275" s="39"/>
    </row>
    <row r="276" s="2" customFormat="1" ht="16.8" customHeight="1">
      <c r="A276" s="38"/>
      <c r="B276" s="39"/>
      <c r="C276" s="258" t="s">
        <v>1</v>
      </c>
      <c r="D276" s="258" t="s">
        <v>4856</v>
      </c>
      <c r="E276" s="19" t="s">
        <v>1</v>
      </c>
      <c r="F276" s="259">
        <v>8.4000000000000004</v>
      </c>
      <c r="G276" s="38"/>
      <c r="H276" s="39"/>
    </row>
    <row r="277" s="2" customFormat="1" ht="16.8" customHeight="1">
      <c r="A277" s="38"/>
      <c r="B277" s="39"/>
      <c r="C277" s="258" t="s">
        <v>1</v>
      </c>
      <c r="D277" s="258" t="s">
        <v>4853</v>
      </c>
      <c r="E277" s="19" t="s">
        <v>1</v>
      </c>
      <c r="F277" s="259">
        <v>0</v>
      </c>
      <c r="G277" s="38"/>
      <c r="H277" s="39"/>
    </row>
    <row r="278" s="2" customFormat="1" ht="16.8" customHeight="1">
      <c r="A278" s="38"/>
      <c r="B278" s="39"/>
      <c r="C278" s="258" t="s">
        <v>1</v>
      </c>
      <c r="D278" s="258" t="s">
        <v>4891</v>
      </c>
      <c r="E278" s="19" t="s">
        <v>1</v>
      </c>
      <c r="F278" s="259">
        <v>1.26</v>
      </c>
      <c r="G278" s="38"/>
      <c r="H278" s="39"/>
    </row>
    <row r="279" s="2" customFormat="1" ht="16.8" customHeight="1">
      <c r="A279" s="38"/>
      <c r="B279" s="39"/>
      <c r="C279" s="258" t="s">
        <v>1</v>
      </c>
      <c r="D279" s="258" t="s">
        <v>4853</v>
      </c>
      <c r="E279" s="19" t="s">
        <v>1</v>
      </c>
      <c r="F279" s="259">
        <v>0</v>
      </c>
      <c r="G279" s="38"/>
      <c r="H279" s="39"/>
    </row>
    <row r="280" s="2" customFormat="1" ht="16.8" customHeight="1">
      <c r="A280" s="38"/>
      <c r="B280" s="39"/>
      <c r="C280" s="258" t="s">
        <v>1</v>
      </c>
      <c r="D280" s="258" t="s">
        <v>4891</v>
      </c>
      <c r="E280" s="19" t="s">
        <v>1</v>
      </c>
      <c r="F280" s="259">
        <v>1.26</v>
      </c>
      <c r="G280" s="38"/>
      <c r="H280" s="39"/>
    </row>
    <row r="281" s="2" customFormat="1" ht="16.8" customHeight="1">
      <c r="A281" s="38"/>
      <c r="B281" s="39"/>
      <c r="C281" s="258" t="s">
        <v>1</v>
      </c>
      <c r="D281" s="258" t="s">
        <v>4853</v>
      </c>
      <c r="E281" s="19" t="s">
        <v>1</v>
      </c>
      <c r="F281" s="259">
        <v>0</v>
      </c>
      <c r="G281" s="38"/>
      <c r="H281" s="39"/>
    </row>
    <row r="282" s="2" customFormat="1" ht="16.8" customHeight="1">
      <c r="A282" s="38"/>
      <c r="B282" s="39"/>
      <c r="C282" s="258" t="s">
        <v>1</v>
      </c>
      <c r="D282" s="258" t="s">
        <v>4891</v>
      </c>
      <c r="E282" s="19" t="s">
        <v>1</v>
      </c>
      <c r="F282" s="259">
        <v>1.26</v>
      </c>
      <c r="G282" s="38"/>
      <c r="H282" s="39"/>
    </row>
    <row r="283" s="2" customFormat="1" ht="16.8" customHeight="1">
      <c r="A283" s="38"/>
      <c r="B283" s="39"/>
      <c r="C283" s="258" t="s">
        <v>1</v>
      </c>
      <c r="D283" s="258" t="s">
        <v>4853</v>
      </c>
      <c r="E283" s="19" t="s">
        <v>1</v>
      </c>
      <c r="F283" s="259">
        <v>0</v>
      </c>
      <c r="G283" s="38"/>
      <c r="H283" s="39"/>
    </row>
    <row r="284" s="2" customFormat="1" ht="16.8" customHeight="1">
      <c r="A284" s="38"/>
      <c r="B284" s="39"/>
      <c r="C284" s="258" t="s">
        <v>1</v>
      </c>
      <c r="D284" s="258" t="s">
        <v>4967</v>
      </c>
      <c r="E284" s="19" t="s">
        <v>1</v>
      </c>
      <c r="F284" s="259">
        <v>1.3500000000000001</v>
      </c>
      <c r="G284" s="38"/>
      <c r="H284" s="39"/>
    </row>
    <row r="285" s="2" customFormat="1" ht="16.8" customHeight="1">
      <c r="A285" s="38"/>
      <c r="B285" s="39"/>
      <c r="C285" s="258" t="s">
        <v>1</v>
      </c>
      <c r="D285" s="258" t="s">
        <v>4853</v>
      </c>
      <c r="E285" s="19" t="s">
        <v>1</v>
      </c>
      <c r="F285" s="259">
        <v>0</v>
      </c>
      <c r="G285" s="38"/>
      <c r="H285" s="39"/>
    </row>
    <row r="286" s="2" customFormat="1" ht="16.8" customHeight="1">
      <c r="A286" s="38"/>
      <c r="B286" s="39"/>
      <c r="C286" s="258" t="s">
        <v>1</v>
      </c>
      <c r="D286" s="258" t="s">
        <v>4967</v>
      </c>
      <c r="E286" s="19" t="s">
        <v>1</v>
      </c>
      <c r="F286" s="259">
        <v>1.3500000000000001</v>
      </c>
      <c r="G286" s="38"/>
      <c r="H286" s="39"/>
    </row>
    <row r="287" s="2" customFormat="1" ht="16.8" customHeight="1">
      <c r="A287" s="38"/>
      <c r="B287" s="39"/>
      <c r="C287" s="258" t="s">
        <v>1</v>
      </c>
      <c r="D287" s="258" t="s">
        <v>4853</v>
      </c>
      <c r="E287" s="19" t="s">
        <v>1</v>
      </c>
      <c r="F287" s="259">
        <v>0</v>
      </c>
      <c r="G287" s="38"/>
      <c r="H287" s="39"/>
    </row>
    <row r="288" s="2" customFormat="1" ht="16.8" customHeight="1">
      <c r="A288" s="38"/>
      <c r="B288" s="39"/>
      <c r="C288" s="258" t="s">
        <v>1</v>
      </c>
      <c r="D288" s="258" t="s">
        <v>4891</v>
      </c>
      <c r="E288" s="19" t="s">
        <v>1</v>
      </c>
      <c r="F288" s="259">
        <v>1.26</v>
      </c>
      <c r="G288" s="38"/>
      <c r="H288" s="39"/>
    </row>
    <row r="289" s="2" customFormat="1" ht="16.8" customHeight="1">
      <c r="A289" s="38"/>
      <c r="B289" s="39"/>
      <c r="C289" s="258" t="s">
        <v>1</v>
      </c>
      <c r="D289" s="258" t="s">
        <v>4853</v>
      </c>
      <c r="E289" s="19" t="s">
        <v>1</v>
      </c>
      <c r="F289" s="259">
        <v>0</v>
      </c>
      <c r="G289" s="38"/>
      <c r="H289" s="39"/>
    </row>
    <row r="290" s="2" customFormat="1" ht="16.8" customHeight="1">
      <c r="A290" s="38"/>
      <c r="B290" s="39"/>
      <c r="C290" s="258" t="s">
        <v>1</v>
      </c>
      <c r="D290" s="258" t="s">
        <v>4961</v>
      </c>
      <c r="E290" s="19" t="s">
        <v>1</v>
      </c>
      <c r="F290" s="259">
        <v>1.3200000000000001</v>
      </c>
      <c r="G290" s="38"/>
      <c r="H290" s="39"/>
    </row>
    <row r="291" s="2" customFormat="1" ht="16.8" customHeight="1">
      <c r="A291" s="38"/>
      <c r="B291" s="39"/>
      <c r="C291" s="258" t="s">
        <v>1</v>
      </c>
      <c r="D291" s="258" t="s">
        <v>4853</v>
      </c>
      <c r="E291" s="19" t="s">
        <v>1</v>
      </c>
      <c r="F291" s="259">
        <v>0</v>
      </c>
      <c r="G291" s="38"/>
      <c r="H291" s="39"/>
    </row>
    <row r="292" s="2" customFormat="1" ht="16.8" customHeight="1">
      <c r="A292" s="38"/>
      <c r="B292" s="39"/>
      <c r="C292" s="258" t="s">
        <v>1</v>
      </c>
      <c r="D292" s="258" t="s">
        <v>4968</v>
      </c>
      <c r="E292" s="19" t="s">
        <v>1</v>
      </c>
      <c r="F292" s="259">
        <v>1.2</v>
      </c>
      <c r="G292" s="38"/>
      <c r="H292" s="39"/>
    </row>
    <row r="293" s="2" customFormat="1" ht="16.8" customHeight="1">
      <c r="A293" s="38"/>
      <c r="B293" s="39"/>
      <c r="C293" s="258" t="s">
        <v>1</v>
      </c>
      <c r="D293" s="258" t="s">
        <v>4853</v>
      </c>
      <c r="E293" s="19" t="s">
        <v>1</v>
      </c>
      <c r="F293" s="259">
        <v>0</v>
      </c>
      <c r="G293" s="38"/>
      <c r="H293" s="39"/>
    </row>
    <row r="294" s="2" customFormat="1" ht="16.8" customHeight="1">
      <c r="A294" s="38"/>
      <c r="B294" s="39"/>
      <c r="C294" s="258" t="s">
        <v>1</v>
      </c>
      <c r="D294" s="258" t="s">
        <v>4968</v>
      </c>
      <c r="E294" s="19" t="s">
        <v>1</v>
      </c>
      <c r="F294" s="259">
        <v>1.2</v>
      </c>
      <c r="G294" s="38"/>
      <c r="H294" s="39"/>
    </row>
    <row r="295" s="2" customFormat="1" ht="16.8" customHeight="1">
      <c r="A295" s="38"/>
      <c r="B295" s="39"/>
      <c r="C295" s="258" t="s">
        <v>1</v>
      </c>
      <c r="D295" s="258" t="s">
        <v>4853</v>
      </c>
      <c r="E295" s="19" t="s">
        <v>1</v>
      </c>
      <c r="F295" s="259">
        <v>0</v>
      </c>
      <c r="G295" s="38"/>
      <c r="H295" s="39"/>
    </row>
    <row r="296" s="2" customFormat="1" ht="16.8" customHeight="1">
      <c r="A296" s="38"/>
      <c r="B296" s="39"/>
      <c r="C296" s="258" t="s">
        <v>1</v>
      </c>
      <c r="D296" s="258" t="s">
        <v>4969</v>
      </c>
      <c r="E296" s="19" t="s">
        <v>1</v>
      </c>
      <c r="F296" s="259">
        <v>8.3699999999999992</v>
      </c>
      <c r="G296" s="38"/>
      <c r="H296" s="39"/>
    </row>
    <row r="297" s="2" customFormat="1" ht="16.8" customHeight="1">
      <c r="A297" s="38"/>
      <c r="B297" s="39"/>
      <c r="C297" s="258" t="s">
        <v>1</v>
      </c>
      <c r="D297" s="258" t="s">
        <v>4853</v>
      </c>
      <c r="E297" s="19" t="s">
        <v>1</v>
      </c>
      <c r="F297" s="259">
        <v>0</v>
      </c>
      <c r="G297" s="38"/>
      <c r="H297" s="39"/>
    </row>
    <row r="298" s="2" customFormat="1" ht="16.8" customHeight="1">
      <c r="A298" s="38"/>
      <c r="B298" s="39"/>
      <c r="C298" s="258" t="s">
        <v>1</v>
      </c>
      <c r="D298" s="258" t="s">
        <v>4968</v>
      </c>
      <c r="E298" s="19" t="s">
        <v>1</v>
      </c>
      <c r="F298" s="259">
        <v>1.2</v>
      </c>
      <c r="G298" s="38"/>
      <c r="H298" s="39"/>
    </row>
    <row r="299" s="2" customFormat="1" ht="16.8" customHeight="1">
      <c r="A299" s="38"/>
      <c r="B299" s="39"/>
      <c r="C299" s="258" t="s">
        <v>1</v>
      </c>
      <c r="D299" s="258" t="s">
        <v>4853</v>
      </c>
      <c r="E299" s="19" t="s">
        <v>1</v>
      </c>
      <c r="F299" s="259">
        <v>0</v>
      </c>
      <c r="G299" s="38"/>
      <c r="H299" s="39"/>
    </row>
    <row r="300" s="2" customFormat="1" ht="16.8" customHeight="1">
      <c r="A300" s="38"/>
      <c r="B300" s="39"/>
      <c r="C300" s="258" t="s">
        <v>1</v>
      </c>
      <c r="D300" s="258" t="s">
        <v>4968</v>
      </c>
      <c r="E300" s="19" t="s">
        <v>1</v>
      </c>
      <c r="F300" s="259">
        <v>1.2</v>
      </c>
      <c r="G300" s="38"/>
      <c r="H300" s="39"/>
    </row>
    <row r="301" s="2" customFormat="1" ht="16.8" customHeight="1">
      <c r="A301" s="38"/>
      <c r="B301" s="39"/>
      <c r="C301" s="258" t="s">
        <v>1</v>
      </c>
      <c r="D301" s="258" t="s">
        <v>4853</v>
      </c>
      <c r="E301" s="19" t="s">
        <v>1</v>
      </c>
      <c r="F301" s="259">
        <v>0</v>
      </c>
      <c r="G301" s="38"/>
      <c r="H301" s="39"/>
    </row>
    <row r="302" s="2" customFormat="1" ht="16.8" customHeight="1">
      <c r="A302" s="38"/>
      <c r="B302" s="39"/>
      <c r="C302" s="258" t="s">
        <v>1</v>
      </c>
      <c r="D302" s="258" t="s">
        <v>4856</v>
      </c>
      <c r="E302" s="19" t="s">
        <v>1</v>
      </c>
      <c r="F302" s="259">
        <v>8.4000000000000004</v>
      </c>
      <c r="G302" s="38"/>
      <c r="H302" s="39"/>
    </row>
    <row r="303" s="2" customFormat="1" ht="16.8" customHeight="1">
      <c r="A303" s="38"/>
      <c r="B303" s="39"/>
      <c r="C303" s="258" t="s">
        <v>1</v>
      </c>
      <c r="D303" s="258" t="s">
        <v>4853</v>
      </c>
      <c r="E303" s="19" t="s">
        <v>1</v>
      </c>
      <c r="F303" s="259">
        <v>0</v>
      </c>
      <c r="G303" s="38"/>
      <c r="H303" s="39"/>
    </row>
    <row r="304" s="2" customFormat="1" ht="16.8" customHeight="1">
      <c r="A304" s="38"/>
      <c r="B304" s="39"/>
      <c r="C304" s="258" t="s">
        <v>1</v>
      </c>
      <c r="D304" s="258" t="s">
        <v>4968</v>
      </c>
      <c r="E304" s="19" t="s">
        <v>1</v>
      </c>
      <c r="F304" s="259">
        <v>1.2</v>
      </c>
      <c r="G304" s="38"/>
      <c r="H304" s="39"/>
    </row>
    <row r="305" s="2" customFormat="1" ht="16.8" customHeight="1">
      <c r="A305" s="38"/>
      <c r="B305" s="39"/>
      <c r="C305" s="258" t="s">
        <v>1</v>
      </c>
      <c r="D305" s="258" t="s">
        <v>4853</v>
      </c>
      <c r="E305" s="19" t="s">
        <v>1</v>
      </c>
      <c r="F305" s="259">
        <v>0</v>
      </c>
      <c r="G305" s="38"/>
      <c r="H305" s="39"/>
    </row>
    <row r="306" s="2" customFormat="1" ht="16.8" customHeight="1">
      <c r="A306" s="38"/>
      <c r="B306" s="39"/>
      <c r="C306" s="258" t="s">
        <v>1</v>
      </c>
      <c r="D306" s="258" t="s">
        <v>4970</v>
      </c>
      <c r="E306" s="19" t="s">
        <v>1</v>
      </c>
      <c r="F306" s="259">
        <v>8.4499999999999993</v>
      </c>
      <c r="G306" s="38"/>
      <c r="H306" s="39"/>
    </row>
    <row r="307" s="2" customFormat="1" ht="16.8" customHeight="1">
      <c r="A307" s="38"/>
      <c r="B307" s="39"/>
      <c r="C307" s="258" t="s">
        <v>1</v>
      </c>
      <c r="D307" s="258" t="s">
        <v>4853</v>
      </c>
      <c r="E307" s="19" t="s">
        <v>1</v>
      </c>
      <c r="F307" s="259">
        <v>0</v>
      </c>
      <c r="G307" s="38"/>
      <c r="H307" s="39"/>
    </row>
    <row r="308" s="2" customFormat="1" ht="16.8" customHeight="1">
      <c r="A308" s="38"/>
      <c r="B308" s="39"/>
      <c r="C308" s="258" t="s">
        <v>1</v>
      </c>
      <c r="D308" s="258" t="s">
        <v>4968</v>
      </c>
      <c r="E308" s="19" t="s">
        <v>1</v>
      </c>
      <c r="F308" s="259">
        <v>1.2</v>
      </c>
      <c r="G308" s="38"/>
      <c r="H308" s="39"/>
    </row>
    <row r="309" s="2" customFormat="1" ht="16.8" customHeight="1">
      <c r="A309" s="38"/>
      <c r="B309" s="39"/>
      <c r="C309" s="258" t="s">
        <v>1</v>
      </c>
      <c r="D309" s="258" t="s">
        <v>4853</v>
      </c>
      <c r="E309" s="19" t="s">
        <v>1</v>
      </c>
      <c r="F309" s="259">
        <v>0</v>
      </c>
      <c r="G309" s="38"/>
      <c r="H309" s="39"/>
    </row>
    <row r="310" s="2" customFormat="1" ht="16.8" customHeight="1">
      <c r="A310" s="38"/>
      <c r="B310" s="39"/>
      <c r="C310" s="258" t="s">
        <v>1</v>
      </c>
      <c r="D310" s="258" t="s">
        <v>4968</v>
      </c>
      <c r="E310" s="19" t="s">
        <v>1</v>
      </c>
      <c r="F310" s="259">
        <v>1.2</v>
      </c>
      <c r="G310" s="38"/>
      <c r="H310" s="39"/>
    </row>
    <row r="311" s="2" customFormat="1" ht="16.8" customHeight="1">
      <c r="A311" s="38"/>
      <c r="B311" s="39"/>
      <c r="C311" s="258" t="s">
        <v>1</v>
      </c>
      <c r="D311" s="258" t="s">
        <v>4853</v>
      </c>
      <c r="E311" s="19" t="s">
        <v>1</v>
      </c>
      <c r="F311" s="259">
        <v>0</v>
      </c>
      <c r="G311" s="38"/>
      <c r="H311" s="39"/>
    </row>
    <row r="312" s="2" customFormat="1" ht="16.8" customHeight="1">
      <c r="A312" s="38"/>
      <c r="B312" s="39"/>
      <c r="C312" s="258" t="s">
        <v>1</v>
      </c>
      <c r="D312" s="258" t="s">
        <v>4968</v>
      </c>
      <c r="E312" s="19" t="s">
        <v>1</v>
      </c>
      <c r="F312" s="259">
        <v>1.2</v>
      </c>
      <c r="G312" s="38"/>
      <c r="H312" s="39"/>
    </row>
    <row r="313" s="2" customFormat="1" ht="16.8" customHeight="1">
      <c r="A313" s="38"/>
      <c r="B313" s="39"/>
      <c r="C313" s="258" t="s">
        <v>1</v>
      </c>
      <c r="D313" s="258" t="s">
        <v>4853</v>
      </c>
      <c r="E313" s="19" t="s">
        <v>1</v>
      </c>
      <c r="F313" s="259">
        <v>0</v>
      </c>
      <c r="G313" s="38"/>
      <c r="H313" s="39"/>
    </row>
    <row r="314" s="2" customFormat="1" ht="16.8" customHeight="1">
      <c r="A314" s="38"/>
      <c r="B314" s="39"/>
      <c r="C314" s="258" t="s">
        <v>1</v>
      </c>
      <c r="D314" s="258" t="s">
        <v>4856</v>
      </c>
      <c r="E314" s="19" t="s">
        <v>1</v>
      </c>
      <c r="F314" s="259">
        <v>8.4000000000000004</v>
      </c>
      <c r="G314" s="38"/>
      <c r="H314" s="39"/>
    </row>
    <row r="315" s="2" customFormat="1" ht="16.8" customHeight="1">
      <c r="A315" s="38"/>
      <c r="B315" s="39"/>
      <c r="C315" s="258" t="s">
        <v>1</v>
      </c>
      <c r="D315" s="258" t="s">
        <v>4853</v>
      </c>
      <c r="E315" s="19" t="s">
        <v>1</v>
      </c>
      <c r="F315" s="259">
        <v>0</v>
      </c>
      <c r="G315" s="38"/>
      <c r="H315" s="39"/>
    </row>
    <row r="316" s="2" customFormat="1" ht="16.8" customHeight="1">
      <c r="A316" s="38"/>
      <c r="B316" s="39"/>
      <c r="C316" s="258" t="s">
        <v>1</v>
      </c>
      <c r="D316" s="258" t="s">
        <v>4968</v>
      </c>
      <c r="E316" s="19" t="s">
        <v>1</v>
      </c>
      <c r="F316" s="259">
        <v>1.2</v>
      </c>
      <c r="G316" s="38"/>
      <c r="H316" s="39"/>
    </row>
    <row r="317" s="2" customFormat="1" ht="16.8" customHeight="1">
      <c r="A317" s="38"/>
      <c r="B317" s="39"/>
      <c r="C317" s="258" t="s">
        <v>1</v>
      </c>
      <c r="D317" s="258" t="s">
        <v>4853</v>
      </c>
      <c r="E317" s="19" t="s">
        <v>1</v>
      </c>
      <c r="F317" s="259">
        <v>0</v>
      </c>
      <c r="G317" s="38"/>
      <c r="H317" s="39"/>
    </row>
    <row r="318" s="2" customFormat="1" ht="16.8" customHeight="1">
      <c r="A318" s="38"/>
      <c r="B318" s="39"/>
      <c r="C318" s="258" t="s">
        <v>1</v>
      </c>
      <c r="D318" s="258" t="s">
        <v>4970</v>
      </c>
      <c r="E318" s="19" t="s">
        <v>1</v>
      </c>
      <c r="F318" s="259">
        <v>8.4499999999999993</v>
      </c>
      <c r="G318" s="38"/>
      <c r="H318" s="39"/>
    </row>
    <row r="319" s="2" customFormat="1" ht="16.8" customHeight="1">
      <c r="A319" s="38"/>
      <c r="B319" s="39"/>
      <c r="C319" s="258" t="s">
        <v>1</v>
      </c>
      <c r="D319" s="258" t="s">
        <v>4853</v>
      </c>
      <c r="E319" s="19" t="s">
        <v>1</v>
      </c>
      <c r="F319" s="259">
        <v>0</v>
      </c>
      <c r="G319" s="38"/>
      <c r="H319" s="39"/>
    </row>
    <row r="320" s="2" customFormat="1" ht="16.8" customHeight="1">
      <c r="A320" s="38"/>
      <c r="B320" s="39"/>
      <c r="C320" s="258" t="s">
        <v>1</v>
      </c>
      <c r="D320" s="258" t="s">
        <v>4968</v>
      </c>
      <c r="E320" s="19" t="s">
        <v>1</v>
      </c>
      <c r="F320" s="259">
        <v>1.2</v>
      </c>
      <c r="G320" s="38"/>
      <c r="H320" s="39"/>
    </row>
    <row r="321" s="2" customFormat="1" ht="16.8" customHeight="1">
      <c r="A321" s="38"/>
      <c r="B321" s="39"/>
      <c r="C321" s="258" t="s">
        <v>1</v>
      </c>
      <c r="D321" s="258" t="s">
        <v>4853</v>
      </c>
      <c r="E321" s="19" t="s">
        <v>1</v>
      </c>
      <c r="F321" s="259">
        <v>0</v>
      </c>
      <c r="G321" s="38"/>
      <c r="H321" s="39"/>
    </row>
    <row r="322" s="2" customFormat="1" ht="16.8" customHeight="1">
      <c r="A322" s="38"/>
      <c r="B322" s="39"/>
      <c r="C322" s="258" t="s">
        <v>1</v>
      </c>
      <c r="D322" s="258" t="s">
        <v>4968</v>
      </c>
      <c r="E322" s="19" t="s">
        <v>1</v>
      </c>
      <c r="F322" s="259">
        <v>1.2</v>
      </c>
      <c r="G322" s="38"/>
      <c r="H322" s="39"/>
    </row>
    <row r="323" s="2" customFormat="1" ht="16.8" customHeight="1">
      <c r="A323" s="38"/>
      <c r="B323" s="39"/>
      <c r="C323" s="258" t="s">
        <v>1</v>
      </c>
      <c r="D323" s="258" t="s">
        <v>4853</v>
      </c>
      <c r="E323" s="19" t="s">
        <v>1</v>
      </c>
      <c r="F323" s="259">
        <v>0</v>
      </c>
      <c r="G323" s="38"/>
      <c r="H323" s="39"/>
    </row>
    <row r="324" s="2" customFormat="1" ht="16.8" customHeight="1">
      <c r="A324" s="38"/>
      <c r="B324" s="39"/>
      <c r="C324" s="258" t="s">
        <v>1</v>
      </c>
      <c r="D324" s="258" t="s">
        <v>4968</v>
      </c>
      <c r="E324" s="19" t="s">
        <v>1</v>
      </c>
      <c r="F324" s="259">
        <v>1.2</v>
      </c>
      <c r="G324" s="38"/>
      <c r="H324" s="39"/>
    </row>
    <row r="325" s="2" customFormat="1" ht="16.8" customHeight="1">
      <c r="A325" s="38"/>
      <c r="B325" s="39"/>
      <c r="C325" s="258" t="s">
        <v>1</v>
      </c>
      <c r="D325" s="258" t="s">
        <v>4853</v>
      </c>
      <c r="E325" s="19" t="s">
        <v>1</v>
      </c>
      <c r="F325" s="259">
        <v>0</v>
      </c>
      <c r="G325" s="38"/>
      <c r="H325" s="39"/>
    </row>
    <row r="326" s="2" customFormat="1" ht="16.8" customHeight="1">
      <c r="A326" s="38"/>
      <c r="B326" s="39"/>
      <c r="C326" s="258" t="s">
        <v>1</v>
      </c>
      <c r="D326" s="258" t="s">
        <v>4971</v>
      </c>
      <c r="E326" s="19" t="s">
        <v>1</v>
      </c>
      <c r="F326" s="259">
        <v>1.44</v>
      </c>
      <c r="G326" s="38"/>
      <c r="H326" s="39"/>
    </row>
    <row r="327" s="2" customFormat="1" ht="16.8" customHeight="1">
      <c r="A327" s="38"/>
      <c r="B327" s="39"/>
      <c r="C327" s="258" t="s">
        <v>1</v>
      </c>
      <c r="D327" s="258" t="s">
        <v>4853</v>
      </c>
      <c r="E327" s="19" t="s">
        <v>1</v>
      </c>
      <c r="F327" s="259">
        <v>0</v>
      </c>
      <c r="G327" s="38"/>
      <c r="H327" s="39"/>
    </row>
    <row r="328" s="2" customFormat="1" ht="16.8" customHeight="1">
      <c r="A328" s="38"/>
      <c r="B328" s="39"/>
      <c r="C328" s="258" t="s">
        <v>1</v>
      </c>
      <c r="D328" s="258" t="s">
        <v>4949</v>
      </c>
      <c r="E328" s="19" t="s">
        <v>1</v>
      </c>
      <c r="F328" s="259">
        <v>1.45</v>
      </c>
      <c r="G328" s="38"/>
      <c r="H328" s="39"/>
    </row>
    <row r="329" s="2" customFormat="1" ht="16.8" customHeight="1">
      <c r="A329" s="38"/>
      <c r="B329" s="39"/>
      <c r="C329" s="258" t="s">
        <v>1</v>
      </c>
      <c r="D329" s="258" t="s">
        <v>4853</v>
      </c>
      <c r="E329" s="19" t="s">
        <v>1</v>
      </c>
      <c r="F329" s="259">
        <v>0</v>
      </c>
      <c r="G329" s="38"/>
      <c r="H329" s="39"/>
    </row>
    <row r="330" s="2" customFormat="1" ht="16.8" customHeight="1">
      <c r="A330" s="38"/>
      <c r="B330" s="39"/>
      <c r="C330" s="258" t="s">
        <v>1</v>
      </c>
      <c r="D330" s="258" t="s">
        <v>4971</v>
      </c>
      <c r="E330" s="19" t="s">
        <v>1</v>
      </c>
      <c r="F330" s="259">
        <v>1.44</v>
      </c>
      <c r="G330" s="38"/>
      <c r="H330" s="39"/>
    </row>
    <row r="331" s="2" customFormat="1" ht="16.8" customHeight="1">
      <c r="A331" s="38"/>
      <c r="B331" s="39"/>
      <c r="C331" s="258" t="s">
        <v>1</v>
      </c>
      <c r="D331" s="258" t="s">
        <v>4853</v>
      </c>
      <c r="E331" s="19" t="s">
        <v>1</v>
      </c>
      <c r="F331" s="259">
        <v>0</v>
      </c>
      <c r="G331" s="38"/>
      <c r="H331" s="39"/>
    </row>
    <row r="332" s="2" customFormat="1" ht="16.8" customHeight="1">
      <c r="A332" s="38"/>
      <c r="B332" s="39"/>
      <c r="C332" s="258" t="s">
        <v>1</v>
      </c>
      <c r="D332" s="258" t="s">
        <v>4971</v>
      </c>
      <c r="E332" s="19" t="s">
        <v>1</v>
      </c>
      <c r="F332" s="259">
        <v>1.44</v>
      </c>
      <c r="G332" s="38"/>
      <c r="H332" s="39"/>
    </row>
    <row r="333" s="2" customFormat="1" ht="16.8" customHeight="1">
      <c r="A333" s="38"/>
      <c r="B333" s="39"/>
      <c r="C333" s="258" t="s">
        <v>1</v>
      </c>
      <c r="D333" s="258" t="s">
        <v>4853</v>
      </c>
      <c r="E333" s="19" t="s">
        <v>1</v>
      </c>
      <c r="F333" s="259">
        <v>0</v>
      </c>
      <c r="G333" s="38"/>
      <c r="H333" s="39"/>
    </row>
    <row r="334" s="2" customFormat="1" ht="16.8" customHeight="1">
      <c r="A334" s="38"/>
      <c r="B334" s="39"/>
      <c r="C334" s="258" t="s">
        <v>1</v>
      </c>
      <c r="D334" s="258" t="s">
        <v>4971</v>
      </c>
      <c r="E334" s="19" t="s">
        <v>1</v>
      </c>
      <c r="F334" s="259">
        <v>1.44</v>
      </c>
      <c r="G334" s="38"/>
      <c r="H334" s="39"/>
    </row>
    <row r="335" s="2" customFormat="1" ht="16.8" customHeight="1">
      <c r="A335" s="38"/>
      <c r="B335" s="39"/>
      <c r="C335" s="258" t="s">
        <v>1</v>
      </c>
      <c r="D335" s="258" t="s">
        <v>4853</v>
      </c>
      <c r="E335" s="19" t="s">
        <v>1</v>
      </c>
      <c r="F335" s="259">
        <v>0</v>
      </c>
      <c r="G335" s="38"/>
      <c r="H335" s="39"/>
    </row>
    <row r="336" s="2" customFormat="1" ht="16.8" customHeight="1">
      <c r="A336" s="38"/>
      <c r="B336" s="39"/>
      <c r="C336" s="258" t="s">
        <v>1</v>
      </c>
      <c r="D336" s="258" t="s">
        <v>4971</v>
      </c>
      <c r="E336" s="19" t="s">
        <v>1</v>
      </c>
      <c r="F336" s="259">
        <v>1.44</v>
      </c>
      <c r="G336" s="38"/>
      <c r="H336" s="39"/>
    </row>
    <row r="337" s="2" customFormat="1" ht="16.8" customHeight="1">
      <c r="A337" s="38"/>
      <c r="B337" s="39"/>
      <c r="C337" s="258" t="s">
        <v>1</v>
      </c>
      <c r="D337" s="258" t="s">
        <v>4853</v>
      </c>
      <c r="E337" s="19" t="s">
        <v>1</v>
      </c>
      <c r="F337" s="259">
        <v>0</v>
      </c>
      <c r="G337" s="38"/>
      <c r="H337" s="39"/>
    </row>
    <row r="338" s="2" customFormat="1" ht="16.8" customHeight="1">
      <c r="A338" s="38"/>
      <c r="B338" s="39"/>
      <c r="C338" s="258" t="s">
        <v>1</v>
      </c>
      <c r="D338" s="258" t="s">
        <v>4971</v>
      </c>
      <c r="E338" s="19" t="s">
        <v>1</v>
      </c>
      <c r="F338" s="259">
        <v>1.44</v>
      </c>
      <c r="G338" s="38"/>
      <c r="H338" s="39"/>
    </row>
    <row r="339" s="2" customFormat="1" ht="16.8" customHeight="1">
      <c r="A339" s="38"/>
      <c r="B339" s="39"/>
      <c r="C339" s="258" t="s">
        <v>1</v>
      </c>
      <c r="D339" s="258" t="s">
        <v>4853</v>
      </c>
      <c r="E339" s="19" t="s">
        <v>1</v>
      </c>
      <c r="F339" s="259">
        <v>0</v>
      </c>
      <c r="G339" s="38"/>
      <c r="H339" s="39"/>
    </row>
    <row r="340" s="2" customFormat="1" ht="16.8" customHeight="1">
      <c r="A340" s="38"/>
      <c r="B340" s="39"/>
      <c r="C340" s="258" t="s">
        <v>1</v>
      </c>
      <c r="D340" s="258" t="s">
        <v>4949</v>
      </c>
      <c r="E340" s="19" t="s">
        <v>1</v>
      </c>
      <c r="F340" s="259">
        <v>1.45</v>
      </c>
      <c r="G340" s="38"/>
      <c r="H340" s="39"/>
    </row>
    <row r="341" s="2" customFormat="1" ht="16.8" customHeight="1">
      <c r="A341" s="38"/>
      <c r="B341" s="39"/>
      <c r="C341" s="258" t="s">
        <v>1</v>
      </c>
      <c r="D341" s="258" t="s">
        <v>4853</v>
      </c>
      <c r="E341" s="19" t="s">
        <v>1</v>
      </c>
      <c r="F341" s="259">
        <v>0</v>
      </c>
      <c r="G341" s="38"/>
      <c r="H341" s="39"/>
    </row>
    <row r="342" s="2" customFormat="1" ht="16.8" customHeight="1">
      <c r="A342" s="38"/>
      <c r="B342" s="39"/>
      <c r="C342" s="258" t="s">
        <v>1</v>
      </c>
      <c r="D342" s="258" t="s">
        <v>4891</v>
      </c>
      <c r="E342" s="19" t="s">
        <v>1</v>
      </c>
      <c r="F342" s="259">
        <v>1.26</v>
      </c>
      <c r="G342" s="38"/>
      <c r="H342" s="39"/>
    </row>
    <row r="343" s="2" customFormat="1" ht="16.8" customHeight="1">
      <c r="A343" s="38"/>
      <c r="B343" s="39"/>
      <c r="C343" s="258" t="s">
        <v>1</v>
      </c>
      <c r="D343" s="258" t="s">
        <v>4853</v>
      </c>
      <c r="E343" s="19" t="s">
        <v>1</v>
      </c>
      <c r="F343" s="259">
        <v>0</v>
      </c>
      <c r="G343" s="38"/>
      <c r="H343" s="39"/>
    </row>
    <row r="344" s="2" customFormat="1" ht="16.8" customHeight="1">
      <c r="A344" s="38"/>
      <c r="B344" s="39"/>
      <c r="C344" s="258" t="s">
        <v>1</v>
      </c>
      <c r="D344" s="258" t="s">
        <v>4891</v>
      </c>
      <c r="E344" s="19" t="s">
        <v>1</v>
      </c>
      <c r="F344" s="259">
        <v>1.26</v>
      </c>
      <c r="G344" s="38"/>
      <c r="H344" s="39"/>
    </row>
    <row r="345" s="2" customFormat="1" ht="16.8" customHeight="1">
      <c r="A345" s="38"/>
      <c r="B345" s="39"/>
      <c r="C345" s="258" t="s">
        <v>1</v>
      </c>
      <c r="D345" s="258" t="s">
        <v>4853</v>
      </c>
      <c r="E345" s="19" t="s">
        <v>1</v>
      </c>
      <c r="F345" s="259">
        <v>0</v>
      </c>
      <c r="G345" s="38"/>
      <c r="H345" s="39"/>
    </row>
    <row r="346" s="2" customFormat="1" ht="16.8" customHeight="1">
      <c r="A346" s="38"/>
      <c r="B346" s="39"/>
      <c r="C346" s="258" t="s">
        <v>1</v>
      </c>
      <c r="D346" s="258" t="s">
        <v>4891</v>
      </c>
      <c r="E346" s="19" t="s">
        <v>1</v>
      </c>
      <c r="F346" s="259">
        <v>1.26</v>
      </c>
      <c r="G346" s="38"/>
      <c r="H346" s="39"/>
    </row>
    <row r="347" s="2" customFormat="1" ht="16.8" customHeight="1">
      <c r="A347" s="38"/>
      <c r="B347" s="39"/>
      <c r="C347" s="258" t="s">
        <v>1</v>
      </c>
      <c r="D347" s="258" t="s">
        <v>4853</v>
      </c>
      <c r="E347" s="19" t="s">
        <v>1</v>
      </c>
      <c r="F347" s="259">
        <v>0</v>
      </c>
      <c r="G347" s="38"/>
      <c r="H347" s="39"/>
    </row>
    <row r="348" s="2" customFormat="1" ht="16.8" customHeight="1">
      <c r="A348" s="38"/>
      <c r="B348" s="39"/>
      <c r="C348" s="258" t="s">
        <v>1</v>
      </c>
      <c r="D348" s="258" t="s">
        <v>4891</v>
      </c>
      <c r="E348" s="19" t="s">
        <v>1</v>
      </c>
      <c r="F348" s="259">
        <v>1.26</v>
      </c>
      <c r="G348" s="38"/>
      <c r="H348" s="39"/>
    </row>
    <row r="349" s="2" customFormat="1" ht="16.8" customHeight="1">
      <c r="A349" s="38"/>
      <c r="B349" s="39"/>
      <c r="C349" s="258" t="s">
        <v>1</v>
      </c>
      <c r="D349" s="258" t="s">
        <v>4853</v>
      </c>
      <c r="E349" s="19" t="s">
        <v>1</v>
      </c>
      <c r="F349" s="259">
        <v>0</v>
      </c>
      <c r="G349" s="38"/>
      <c r="H349" s="39"/>
    </row>
    <row r="350" s="2" customFormat="1" ht="16.8" customHeight="1">
      <c r="A350" s="38"/>
      <c r="B350" s="39"/>
      <c r="C350" s="258" t="s">
        <v>1</v>
      </c>
      <c r="D350" s="258" t="s">
        <v>4891</v>
      </c>
      <c r="E350" s="19" t="s">
        <v>1</v>
      </c>
      <c r="F350" s="259">
        <v>1.26</v>
      </c>
      <c r="G350" s="38"/>
      <c r="H350" s="39"/>
    </row>
    <row r="351" s="2" customFormat="1" ht="16.8" customHeight="1">
      <c r="A351" s="38"/>
      <c r="B351" s="39"/>
      <c r="C351" s="258" t="s">
        <v>1</v>
      </c>
      <c r="D351" s="258" t="s">
        <v>4853</v>
      </c>
      <c r="E351" s="19" t="s">
        <v>1</v>
      </c>
      <c r="F351" s="259">
        <v>0</v>
      </c>
      <c r="G351" s="38"/>
      <c r="H351" s="39"/>
    </row>
    <row r="352" s="2" customFormat="1" ht="16.8" customHeight="1">
      <c r="A352" s="38"/>
      <c r="B352" s="39"/>
      <c r="C352" s="258" t="s">
        <v>1</v>
      </c>
      <c r="D352" s="258" t="s">
        <v>4891</v>
      </c>
      <c r="E352" s="19" t="s">
        <v>1</v>
      </c>
      <c r="F352" s="259">
        <v>1.26</v>
      </c>
      <c r="G352" s="38"/>
      <c r="H352" s="39"/>
    </row>
    <row r="353" s="2" customFormat="1" ht="16.8" customHeight="1">
      <c r="A353" s="38"/>
      <c r="B353" s="39"/>
      <c r="C353" s="258" t="s">
        <v>1</v>
      </c>
      <c r="D353" s="258" t="s">
        <v>4853</v>
      </c>
      <c r="E353" s="19" t="s">
        <v>1</v>
      </c>
      <c r="F353" s="259">
        <v>0</v>
      </c>
      <c r="G353" s="38"/>
      <c r="H353" s="39"/>
    </row>
    <row r="354" s="2" customFormat="1" ht="16.8" customHeight="1">
      <c r="A354" s="38"/>
      <c r="B354" s="39"/>
      <c r="C354" s="258" t="s">
        <v>1</v>
      </c>
      <c r="D354" s="258" t="s">
        <v>4961</v>
      </c>
      <c r="E354" s="19" t="s">
        <v>1</v>
      </c>
      <c r="F354" s="259">
        <v>1.3200000000000001</v>
      </c>
      <c r="G354" s="38"/>
      <c r="H354" s="39"/>
    </row>
    <row r="355" s="2" customFormat="1" ht="16.8" customHeight="1">
      <c r="A355" s="38"/>
      <c r="B355" s="39"/>
      <c r="C355" s="258" t="s">
        <v>1</v>
      </c>
      <c r="D355" s="258" t="s">
        <v>4853</v>
      </c>
      <c r="E355" s="19" t="s">
        <v>1</v>
      </c>
      <c r="F355" s="259">
        <v>0</v>
      </c>
      <c r="G355" s="38"/>
      <c r="H355" s="39"/>
    </row>
    <row r="356" s="2" customFormat="1" ht="16.8" customHeight="1">
      <c r="A356" s="38"/>
      <c r="B356" s="39"/>
      <c r="C356" s="258" t="s">
        <v>1</v>
      </c>
      <c r="D356" s="258" t="s">
        <v>4968</v>
      </c>
      <c r="E356" s="19" t="s">
        <v>1</v>
      </c>
      <c r="F356" s="259">
        <v>1.2</v>
      </c>
      <c r="G356" s="38"/>
      <c r="H356" s="39"/>
    </row>
    <row r="357" s="2" customFormat="1" ht="16.8" customHeight="1">
      <c r="A357" s="38"/>
      <c r="B357" s="39"/>
      <c r="C357" s="258" t="s">
        <v>1</v>
      </c>
      <c r="D357" s="258" t="s">
        <v>4853</v>
      </c>
      <c r="E357" s="19" t="s">
        <v>1</v>
      </c>
      <c r="F357" s="259">
        <v>0</v>
      </c>
      <c r="G357" s="38"/>
      <c r="H357" s="39"/>
    </row>
    <row r="358" s="2" customFormat="1" ht="16.8" customHeight="1">
      <c r="A358" s="38"/>
      <c r="B358" s="39"/>
      <c r="C358" s="258" t="s">
        <v>1</v>
      </c>
      <c r="D358" s="258" t="s">
        <v>4972</v>
      </c>
      <c r="E358" s="19" t="s">
        <v>1</v>
      </c>
      <c r="F358" s="259">
        <v>1.95</v>
      </c>
      <c r="G358" s="38"/>
      <c r="H358" s="39"/>
    </row>
    <row r="359" s="2" customFormat="1" ht="16.8" customHeight="1">
      <c r="A359" s="38"/>
      <c r="B359" s="39"/>
      <c r="C359" s="258" t="s">
        <v>1</v>
      </c>
      <c r="D359" s="258" t="s">
        <v>4853</v>
      </c>
      <c r="E359" s="19" t="s">
        <v>1</v>
      </c>
      <c r="F359" s="259">
        <v>0</v>
      </c>
      <c r="G359" s="38"/>
      <c r="H359" s="39"/>
    </row>
    <row r="360" s="2" customFormat="1" ht="16.8" customHeight="1">
      <c r="A360" s="38"/>
      <c r="B360" s="39"/>
      <c r="C360" s="258" t="s">
        <v>1</v>
      </c>
      <c r="D360" s="258" t="s">
        <v>4973</v>
      </c>
      <c r="E360" s="19" t="s">
        <v>1</v>
      </c>
      <c r="F360" s="259">
        <v>1.3700000000000001</v>
      </c>
      <c r="G360" s="38"/>
      <c r="H360" s="39"/>
    </row>
    <row r="361" s="2" customFormat="1" ht="16.8" customHeight="1">
      <c r="A361" s="38"/>
      <c r="B361" s="39"/>
      <c r="C361" s="258" t="s">
        <v>1</v>
      </c>
      <c r="D361" s="258" t="s">
        <v>4853</v>
      </c>
      <c r="E361" s="19" t="s">
        <v>1</v>
      </c>
      <c r="F361" s="259">
        <v>0</v>
      </c>
      <c r="G361" s="38"/>
      <c r="H361" s="39"/>
    </row>
    <row r="362" s="2" customFormat="1" ht="16.8" customHeight="1">
      <c r="A362" s="38"/>
      <c r="B362" s="39"/>
      <c r="C362" s="258" t="s">
        <v>1</v>
      </c>
      <c r="D362" s="258" t="s">
        <v>4974</v>
      </c>
      <c r="E362" s="19" t="s">
        <v>1</v>
      </c>
      <c r="F362" s="259">
        <v>4.1299999999999999</v>
      </c>
      <c r="G362" s="38"/>
      <c r="H362" s="39"/>
    </row>
    <row r="363" s="2" customFormat="1" ht="16.8" customHeight="1">
      <c r="A363" s="38"/>
      <c r="B363" s="39"/>
      <c r="C363" s="258" t="s">
        <v>1</v>
      </c>
      <c r="D363" s="258" t="s">
        <v>4853</v>
      </c>
      <c r="E363" s="19" t="s">
        <v>1</v>
      </c>
      <c r="F363" s="259">
        <v>0</v>
      </c>
      <c r="G363" s="38"/>
      <c r="H363" s="39"/>
    </row>
    <row r="364" s="2" customFormat="1" ht="16.8" customHeight="1">
      <c r="A364" s="38"/>
      <c r="B364" s="39"/>
      <c r="C364" s="258" t="s">
        <v>1</v>
      </c>
      <c r="D364" s="258" t="s">
        <v>4975</v>
      </c>
      <c r="E364" s="19" t="s">
        <v>1</v>
      </c>
      <c r="F364" s="259">
        <v>16.440000000000001</v>
      </c>
      <c r="G364" s="38"/>
      <c r="H364" s="39"/>
    </row>
    <row r="365" s="2" customFormat="1" ht="16.8" customHeight="1">
      <c r="A365" s="38"/>
      <c r="B365" s="39"/>
      <c r="C365" s="258" t="s">
        <v>1</v>
      </c>
      <c r="D365" s="258" t="s">
        <v>4853</v>
      </c>
      <c r="E365" s="19" t="s">
        <v>1</v>
      </c>
      <c r="F365" s="259">
        <v>0</v>
      </c>
      <c r="G365" s="38"/>
      <c r="H365" s="39"/>
    </row>
    <row r="366" s="2" customFormat="1" ht="16.8" customHeight="1">
      <c r="A366" s="38"/>
      <c r="B366" s="39"/>
      <c r="C366" s="258" t="s">
        <v>1</v>
      </c>
      <c r="D366" s="258" t="s">
        <v>4858</v>
      </c>
      <c r="E366" s="19" t="s">
        <v>1</v>
      </c>
      <c r="F366" s="259">
        <v>1.53</v>
      </c>
      <c r="G366" s="38"/>
      <c r="H366" s="39"/>
    </row>
    <row r="367" s="2" customFormat="1" ht="16.8" customHeight="1">
      <c r="A367" s="38"/>
      <c r="B367" s="39"/>
      <c r="C367" s="258" t="s">
        <v>1</v>
      </c>
      <c r="D367" s="258" t="s">
        <v>4853</v>
      </c>
      <c r="E367" s="19" t="s">
        <v>1</v>
      </c>
      <c r="F367" s="259">
        <v>0</v>
      </c>
      <c r="G367" s="38"/>
      <c r="H367" s="39"/>
    </row>
    <row r="368" s="2" customFormat="1" ht="16.8" customHeight="1">
      <c r="A368" s="38"/>
      <c r="B368" s="39"/>
      <c r="C368" s="258" t="s">
        <v>1</v>
      </c>
      <c r="D368" s="258" t="s">
        <v>4976</v>
      </c>
      <c r="E368" s="19" t="s">
        <v>1</v>
      </c>
      <c r="F368" s="259">
        <v>1.5700000000000001</v>
      </c>
      <c r="G368" s="38"/>
      <c r="H368" s="39"/>
    </row>
    <row r="369" s="2" customFormat="1" ht="16.8" customHeight="1">
      <c r="A369" s="38"/>
      <c r="B369" s="39"/>
      <c r="C369" s="258" t="s">
        <v>1</v>
      </c>
      <c r="D369" s="258" t="s">
        <v>4853</v>
      </c>
      <c r="E369" s="19" t="s">
        <v>1</v>
      </c>
      <c r="F369" s="259">
        <v>0</v>
      </c>
      <c r="G369" s="38"/>
      <c r="H369" s="39"/>
    </row>
    <row r="370" s="2" customFormat="1" ht="16.8" customHeight="1">
      <c r="A370" s="38"/>
      <c r="B370" s="39"/>
      <c r="C370" s="258" t="s">
        <v>1</v>
      </c>
      <c r="D370" s="258" t="s">
        <v>4977</v>
      </c>
      <c r="E370" s="19" t="s">
        <v>1</v>
      </c>
      <c r="F370" s="259">
        <v>16.199999999999999</v>
      </c>
      <c r="G370" s="38"/>
      <c r="H370" s="39"/>
    </row>
    <row r="371" s="2" customFormat="1" ht="16.8" customHeight="1">
      <c r="A371" s="38"/>
      <c r="B371" s="39"/>
      <c r="C371" s="258" t="s">
        <v>1</v>
      </c>
      <c r="D371" s="258" t="s">
        <v>4853</v>
      </c>
      <c r="E371" s="19" t="s">
        <v>1</v>
      </c>
      <c r="F371" s="259">
        <v>0</v>
      </c>
      <c r="G371" s="38"/>
      <c r="H371" s="39"/>
    </row>
    <row r="372" s="2" customFormat="1" ht="16.8" customHeight="1">
      <c r="A372" s="38"/>
      <c r="B372" s="39"/>
      <c r="C372" s="258" t="s">
        <v>1</v>
      </c>
      <c r="D372" s="258" t="s">
        <v>4858</v>
      </c>
      <c r="E372" s="19" t="s">
        <v>1</v>
      </c>
      <c r="F372" s="259">
        <v>1.53</v>
      </c>
      <c r="G372" s="38"/>
      <c r="H372" s="39"/>
    </row>
    <row r="373" s="2" customFormat="1" ht="16.8" customHeight="1">
      <c r="A373" s="38"/>
      <c r="B373" s="39"/>
      <c r="C373" s="258" t="s">
        <v>1</v>
      </c>
      <c r="D373" s="258" t="s">
        <v>4853</v>
      </c>
      <c r="E373" s="19" t="s">
        <v>1</v>
      </c>
      <c r="F373" s="259">
        <v>0</v>
      </c>
      <c r="G373" s="38"/>
      <c r="H373" s="39"/>
    </row>
    <row r="374" s="2" customFormat="1" ht="16.8" customHeight="1">
      <c r="A374" s="38"/>
      <c r="B374" s="39"/>
      <c r="C374" s="258" t="s">
        <v>1</v>
      </c>
      <c r="D374" s="258" t="s">
        <v>4976</v>
      </c>
      <c r="E374" s="19" t="s">
        <v>1</v>
      </c>
      <c r="F374" s="259">
        <v>1.5700000000000001</v>
      </c>
      <c r="G374" s="38"/>
      <c r="H374" s="39"/>
    </row>
    <row r="375" s="2" customFormat="1" ht="16.8" customHeight="1">
      <c r="A375" s="38"/>
      <c r="B375" s="39"/>
      <c r="C375" s="258" t="s">
        <v>1</v>
      </c>
      <c r="D375" s="258" t="s">
        <v>4978</v>
      </c>
      <c r="E375" s="19" t="s">
        <v>1</v>
      </c>
      <c r="F375" s="259">
        <v>0</v>
      </c>
      <c r="G375" s="38"/>
      <c r="H375" s="39"/>
    </row>
    <row r="376" s="2" customFormat="1" ht="16.8" customHeight="1">
      <c r="A376" s="38"/>
      <c r="B376" s="39"/>
      <c r="C376" s="258" t="s">
        <v>1</v>
      </c>
      <c r="D376" s="258" t="s">
        <v>4927</v>
      </c>
      <c r="E376" s="19" t="s">
        <v>1</v>
      </c>
      <c r="F376" s="259">
        <v>2.1600000000000001</v>
      </c>
      <c r="G376" s="38"/>
      <c r="H376" s="39"/>
    </row>
    <row r="377" s="2" customFormat="1" ht="16.8" customHeight="1">
      <c r="A377" s="38"/>
      <c r="B377" s="39"/>
      <c r="C377" s="258" t="s">
        <v>1</v>
      </c>
      <c r="D377" s="258" t="s">
        <v>4978</v>
      </c>
      <c r="E377" s="19" t="s">
        <v>1</v>
      </c>
      <c r="F377" s="259">
        <v>0</v>
      </c>
      <c r="G377" s="38"/>
      <c r="H377" s="39"/>
    </row>
    <row r="378" s="2" customFormat="1" ht="16.8" customHeight="1">
      <c r="A378" s="38"/>
      <c r="B378" s="39"/>
      <c r="C378" s="258" t="s">
        <v>1</v>
      </c>
      <c r="D378" s="258" t="s">
        <v>4927</v>
      </c>
      <c r="E378" s="19" t="s">
        <v>1</v>
      </c>
      <c r="F378" s="259">
        <v>2.1600000000000001</v>
      </c>
      <c r="G378" s="38"/>
      <c r="H378" s="39"/>
    </row>
    <row r="379" s="2" customFormat="1" ht="16.8" customHeight="1">
      <c r="A379" s="38"/>
      <c r="B379" s="39"/>
      <c r="C379" s="258" t="s">
        <v>1</v>
      </c>
      <c r="D379" s="258" t="s">
        <v>4978</v>
      </c>
      <c r="E379" s="19" t="s">
        <v>1</v>
      </c>
      <c r="F379" s="259">
        <v>0</v>
      </c>
      <c r="G379" s="38"/>
      <c r="H379" s="39"/>
    </row>
    <row r="380" s="2" customFormat="1" ht="16.8" customHeight="1">
      <c r="A380" s="38"/>
      <c r="B380" s="39"/>
      <c r="C380" s="258" t="s">
        <v>1</v>
      </c>
      <c r="D380" s="258" t="s">
        <v>4927</v>
      </c>
      <c r="E380" s="19" t="s">
        <v>1</v>
      </c>
      <c r="F380" s="259">
        <v>2.1600000000000001</v>
      </c>
      <c r="G380" s="38"/>
      <c r="H380" s="39"/>
    </row>
    <row r="381" s="2" customFormat="1" ht="16.8" customHeight="1">
      <c r="A381" s="38"/>
      <c r="B381" s="39"/>
      <c r="C381" s="258" t="s">
        <v>1</v>
      </c>
      <c r="D381" s="258" t="s">
        <v>4978</v>
      </c>
      <c r="E381" s="19" t="s">
        <v>1</v>
      </c>
      <c r="F381" s="259">
        <v>0</v>
      </c>
      <c r="G381" s="38"/>
      <c r="H381" s="39"/>
    </row>
    <row r="382" s="2" customFormat="1" ht="16.8" customHeight="1">
      <c r="A382" s="38"/>
      <c r="B382" s="39"/>
      <c r="C382" s="258" t="s">
        <v>1</v>
      </c>
      <c r="D382" s="258" t="s">
        <v>4979</v>
      </c>
      <c r="E382" s="19" t="s">
        <v>1</v>
      </c>
      <c r="F382" s="259">
        <v>2.6099999999999999</v>
      </c>
      <c r="G382" s="38"/>
      <c r="H382" s="39"/>
    </row>
    <row r="383" s="2" customFormat="1" ht="16.8" customHeight="1">
      <c r="A383" s="38"/>
      <c r="B383" s="39"/>
      <c r="C383" s="258" t="s">
        <v>1</v>
      </c>
      <c r="D383" s="258" t="s">
        <v>4978</v>
      </c>
      <c r="E383" s="19" t="s">
        <v>1</v>
      </c>
      <c r="F383" s="259">
        <v>0</v>
      </c>
      <c r="G383" s="38"/>
      <c r="H383" s="39"/>
    </row>
    <row r="384" s="2" customFormat="1" ht="16.8" customHeight="1">
      <c r="A384" s="38"/>
      <c r="B384" s="39"/>
      <c r="C384" s="258" t="s">
        <v>1</v>
      </c>
      <c r="D384" s="258" t="s">
        <v>4927</v>
      </c>
      <c r="E384" s="19" t="s">
        <v>1</v>
      </c>
      <c r="F384" s="259">
        <v>2.1600000000000001</v>
      </c>
      <c r="G384" s="38"/>
      <c r="H384" s="39"/>
    </row>
    <row r="385" s="2" customFormat="1" ht="16.8" customHeight="1">
      <c r="A385" s="38"/>
      <c r="B385" s="39"/>
      <c r="C385" s="258" t="s">
        <v>1</v>
      </c>
      <c r="D385" s="258" t="s">
        <v>4978</v>
      </c>
      <c r="E385" s="19" t="s">
        <v>1</v>
      </c>
      <c r="F385" s="259">
        <v>0</v>
      </c>
      <c r="G385" s="38"/>
      <c r="H385" s="39"/>
    </row>
    <row r="386" s="2" customFormat="1" ht="16.8" customHeight="1">
      <c r="A386" s="38"/>
      <c r="B386" s="39"/>
      <c r="C386" s="258" t="s">
        <v>1</v>
      </c>
      <c r="D386" s="258" t="s">
        <v>4980</v>
      </c>
      <c r="E386" s="19" t="s">
        <v>1</v>
      </c>
      <c r="F386" s="259">
        <v>16.84</v>
      </c>
      <c r="G386" s="38"/>
      <c r="H386" s="39"/>
    </row>
    <row r="387" s="2" customFormat="1" ht="16.8" customHeight="1">
      <c r="A387" s="38"/>
      <c r="B387" s="39"/>
      <c r="C387" s="258" t="s">
        <v>1</v>
      </c>
      <c r="D387" s="258" t="s">
        <v>4978</v>
      </c>
      <c r="E387" s="19" t="s">
        <v>1</v>
      </c>
      <c r="F387" s="259">
        <v>0</v>
      </c>
      <c r="G387" s="38"/>
      <c r="H387" s="39"/>
    </row>
    <row r="388" s="2" customFormat="1" ht="16.8" customHeight="1">
      <c r="A388" s="38"/>
      <c r="B388" s="39"/>
      <c r="C388" s="258" t="s">
        <v>1</v>
      </c>
      <c r="D388" s="258" t="s">
        <v>4981</v>
      </c>
      <c r="E388" s="19" t="s">
        <v>1</v>
      </c>
      <c r="F388" s="259">
        <v>2.8599999999999999</v>
      </c>
      <c r="G388" s="38"/>
      <c r="H388" s="39"/>
    </row>
    <row r="389" s="2" customFormat="1" ht="16.8" customHeight="1">
      <c r="A389" s="38"/>
      <c r="B389" s="39"/>
      <c r="C389" s="258" t="s">
        <v>1</v>
      </c>
      <c r="D389" s="258" t="s">
        <v>4978</v>
      </c>
      <c r="E389" s="19" t="s">
        <v>1</v>
      </c>
      <c r="F389" s="259">
        <v>0</v>
      </c>
      <c r="G389" s="38"/>
      <c r="H389" s="39"/>
    </row>
    <row r="390" s="2" customFormat="1" ht="16.8" customHeight="1">
      <c r="A390" s="38"/>
      <c r="B390" s="39"/>
      <c r="C390" s="258" t="s">
        <v>1</v>
      </c>
      <c r="D390" s="258" t="s">
        <v>4982</v>
      </c>
      <c r="E390" s="19" t="s">
        <v>1</v>
      </c>
      <c r="F390" s="259">
        <v>2.0899999999999999</v>
      </c>
      <c r="G390" s="38"/>
      <c r="H390" s="39"/>
    </row>
    <row r="391" s="2" customFormat="1" ht="16.8" customHeight="1">
      <c r="A391" s="38"/>
      <c r="B391" s="39"/>
      <c r="C391" s="258" t="s">
        <v>1</v>
      </c>
      <c r="D391" s="258" t="s">
        <v>4978</v>
      </c>
      <c r="E391" s="19" t="s">
        <v>1</v>
      </c>
      <c r="F391" s="259">
        <v>0</v>
      </c>
      <c r="G391" s="38"/>
      <c r="H391" s="39"/>
    </row>
    <row r="392" s="2" customFormat="1" ht="16.8" customHeight="1">
      <c r="A392" s="38"/>
      <c r="B392" s="39"/>
      <c r="C392" s="258" t="s">
        <v>1</v>
      </c>
      <c r="D392" s="258" t="s">
        <v>4983</v>
      </c>
      <c r="E392" s="19" t="s">
        <v>1</v>
      </c>
      <c r="F392" s="259">
        <v>2.1400000000000001</v>
      </c>
      <c r="G392" s="38"/>
      <c r="H392" s="39"/>
    </row>
    <row r="393" s="2" customFormat="1" ht="16.8" customHeight="1">
      <c r="A393" s="38"/>
      <c r="B393" s="39"/>
      <c r="C393" s="258" t="s">
        <v>1</v>
      </c>
      <c r="D393" s="258" t="s">
        <v>4978</v>
      </c>
      <c r="E393" s="19" t="s">
        <v>1</v>
      </c>
      <c r="F393" s="259">
        <v>0</v>
      </c>
      <c r="G393" s="38"/>
      <c r="H393" s="39"/>
    </row>
    <row r="394" s="2" customFormat="1" ht="16.8" customHeight="1">
      <c r="A394" s="38"/>
      <c r="B394" s="39"/>
      <c r="C394" s="258" t="s">
        <v>1</v>
      </c>
      <c r="D394" s="258" t="s">
        <v>4983</v>
      </c>
      <c r="E394" s="19" t="s">
        <v>1</v>
      </c>
      <c r="F394" s="259">
        <v>2.1400000000000001</v>
      </c>
      <c r="G394" s="38"/>
      <c r="H394" s="39"/>
    </row>
    <row r="395" s="2" customFormat="1" ht="16.8" customHeight="1">
      <c r="A395" s="38"/>
      <c r="B395" s="39"/>
      <c r="C395" s="258" t="s">
        <v>1</v>
      </c>
      <c r="D395" s="258" t="s">
        <v>4978</v>
      </c>
      <c r="E395" s="19" t="s">
        <v>1</v>
      </c>
      <c r="F395" s="259">
        <v>0</v>
      </c>
      <c r="G395" s="38"/>
      <c r="H395" s="39"/>
    </row>
    <row r="396" s="2" customFormat="1" ht="16.8" customHeight="1">
      <c r="A396" s="38"/>
      <c r="B396" s="39"/>
      <c r="C396" s="258" t="s">
        <v>1</v>
      </c>
      <c r="D396" s="258" t="s">
        <v>4983</v>
      </c>
      <c r="E396" s="19" t="s">
        <v>1</v>
      </c>
      <c r="F396" s="259">
        <v>2.1400000000000001</v>
      </c>
      <c r="G396" s="38"/>
      <c r="H396" s="39"/>
    </row>
    <row r="397" s="2" customFormat="1" ht="16.8" customHeight="1">
      <c r="A397" s="38"/>
      <c r="B397" s="39"/>
      <c r="C397" s="258" t="s">
        <v>1</v>
      </c>
      <c r="D397" s="258" t="s">
        <v>4978</v>
      </c>
      <c r="E397" s="19" t="s">
        <v>1</v>
      </c>
      <c r="F397" s="259">
        <v>0</v>
      </c>
      <c r="G397" s="38"/>
      <c r="H397" s="39"/>
    </row>
    <row r="398" s="2" customFormat="1" ht="16.8" customHeight="1">
      <c r="A398" s="38"/>
      <c r="B398" s="39"/>
      <c r="C398" s="258" t="s">
        <v>1</v>
      </c>
      <c r="D398" s="258" t="s">
        <v>4984</v>
      </c>
      <c r="E398" s="19" t="s">
        <v>1</v>
      </c>
      <c r="F398" s="259">
        <v>2.4500000000000002</v>
      </c>
      <c r="G398" s="38"/>
      <c r="H398" s="39"/>
    </row>
    <row r="399" s="2" customFormat="1" ht="16.8" customHeight="1">
      <c r="A399" s="38"/>
      <c r="B399" s="39"/>
      <c r="C399" s="258" t="s">
        <v>1</v>
      </c>
      <c r="D399" s="258" t="s">
        <v>4978</v>
      </c>
      <c r="E399" s="19" t="s">
        <v>1</v>
      </c>
      <c r="F399" s="259">
        <v>0</v>
      </c>
      <c r="G399" s="38"/>
      <c r="H399" s="39"/>
    </row>
    <row r="400" s="2" customFormat="1" ht="16.8" customHeight="1">
      <c r="A400" s="38"/>
      <c r="B400" s="39"/>
      <c r="C400" s="258" t="s">
        <v>1</v>
      </c>
      <c r="D400" s="258" t="s">
        <v>4985</v>
      </c>
      <c r="E400" s="19" t="s">
        <v>1</v>
      </c>
      <c r="F400" s="259">
        <v>16.710000000000001</v>
      </c>
      <c r="G400" s="38"/>
      <c r="H400" s="39"/>
    </row>
    <row r="401" s="2" customFormat="1" ht="16.8" customHeight="1">
      <c r="A401" s="38"/>
      <c r="B401" s="39"/>
      <c r="C401" s="258" t="s">
        <v>1</v>
      </c>
      <c r="D401" s="258" t="s">
        <v>4978</v>
      </c>
      <c r="E401" s="19" t="s">
        <v>1</v>
      </c>
      <c r="F401" s="259">
        <v>0</v>
      </c>
      <c r="G401" s="38"/>
      <c r="H401" s="39"/>
    </row>
    <row r="402" s="2" customFormat="1" ht="16.8" customHeight="1">
      <c r="A402" s="38"/>
      <c r="B402" s="39"/>
      <c r="C402" s="258" t="s">
        <v>1</v>
      </c>
      <c r="D402" s="258" t="s">
        <v>4986</v>
      </c>
      <c r="E402" s="19" t="s">
        <v>1</v>
      </c>
      <c r="F402" s="259">
        <v>23.859999999999999</v>
      </c>
      <c r="G402" s="38"/>
      <c r="H402" s="39"/>
    </row>
    <row r="403" s="2" customFormat="1" ht="16.8" customHeight="1">
      <c r="A403" s="38"/>
      <c r="B403" s="39"/>
      <c r="C403" s="258" t="s">
        <v>1</v>
      </c>
      <c r="D403" s="258" t="s">
        <v>4978</v>
      </c>
      <c r="E403" s="19" t="s">
        <v>1</v>
      </c>
      <c r="F403" s="259">
        <v>0</v>
      </c>
      <c r="G403" s="38"/>
      <c r="H403" s="39"/>
    </row>
    <row r="404" s="2" customFormat="1" ht="16.8" customHeight="1">
      <c r="A404" s="38"/>
      <c r="B404" s="39"/>
      <c r="C404" s="258" t="s">
        <v>1</v>
      </c>
      <c r="D404" s="258" t="s">
        <v>4987</v>
      </c>
      <c r="E404" s="19" t="s">
        <v>1</v>
      </c>
      <c r="F404" s="259">
        <v>20.850000000000001</v>
      </c>
      <c r="G404" s="38"/>
      <c r="H404" s="39"/>
    </row>
    <row r="405" s="2" customFormat="1" ht="16.8" customHeight="1">
      <c r="A405" s="38"/>
      <c r="B405" s="39"/>
      <c r="C405" s="258" t="s">
        <v>1</v>
      </c>
      <c r="D405" s="258" t="s">
        <v>4978</v>
      </c>
      <c r="E405" s="19" t="s">
        <v>1</v>
      </c>
      <c r="F405" s="259">
        <v>0</v>
      </c>
      <c r="G405" s="38"/>
      <c r="H405" s="39"/>
    </row>
    <row r="406" s="2" customFormat="1" ht="16.8" customHeight="1">
      <c r="A406" s="38"/>
      <c r="B406" s="39"/>
      <c r="C406" s="258" t="s">
        <v>1</v>
      </c>
      <c r="D406" s="258" t="s">
        <v>4988</v>
      </c>
      <c r="E406" s="19" t="s">
        <v>1</v>
      </c>
      <c r="F406" s="259">
        <v>10.17</v>
      </c>
      <c r="G406" s="38"/>
      <c r="H406" s="39"/>
    </row>
    <row r="407" s="2" customFormat="1" ht="16.8" customHeight="1">
      <c r="A407" s="38"/>
      <c r="B407" s="39"/>
      <c r="C407" s="258" t="s">
        <v>1</v>
      </c>
      <c r="D407" s="258" t="s">
        <v>4978</v>
      </c>
      <c r="E407" s="19" t="s">
        <v>1</v>
      </c>
      <c r="F407" s="259">
        <v>0</v>
      </c>
      <c r="G407" s="38"/>
      <c r="H407" s="39"/>
    </row>
    <row r="408" s="2" customFormat="1" ht="16.8" customHeight="1">
      <c r="A408" s="38"/>
      <c r="B408" s="39"/>
      <c r="C408" s="258" t="s">
        <v>1</v>
      </c>
      <c r="D408" s="258" t="s">
        <v>4989</v>
      </c>
      <c r="E408" s="19" t="s">
        <v>1</v>
      </c>
      <c r="F408" s="259">
        <v>10.01</v>
      </c>
      <c r="G408" s="38"/>
      <c r="H408" s="39"/>
    </row>
    <row r="409" s="2" customFormat="1" ht="16.8" customHeight="1">
      <c r="A409" s="38"/>
      <c r="B409" s="39"/>
      <c r="C409" s="258" t="s">
        <v>1</v>
      </c>
      <c r="D409" s="258" t="s">
        <v>4978</v>
      </c>
      <c r="E409" s="19" t="s">
        <v>1</v>
      </c>
      <c r="F409" s="259">
        <v>0</v>
      </c>
      <c r="G409" s="38"/>
      <c r="H409" s="39"/>
    </row>
    <row r="410" s="2" customFormat="1" ht="16.8" customHeight="1">
      <c r="A410" s="38"/>
      <c r="B410" s="39"/>
      <c r="C410" s="258" t="s">
        <v>1</v>
      </c>
      <c r="D410" s="258" t="s">
        <v>4990</v>
      </c>
      <c r="E410" s="19" t="s">
        <v>1</v>
      </c>
      <c r="F410" s="259">
        <v>14.859999999999999</v>
      </c>
      <c r="G410" s="38"/>
      <c r="H410" s="39"/>
    </row>
    <row r="411" s="2" customFormat="1" ht="16.8" customHeight="1">
      <c r="A411" s="38"/>
      <c r="B411" s="39"/>
      <c r="C411" s="258" t="s">
        <v>1</v>
      </c>
      <c r="D411" s="258" t="s">
        <v>4978</v>
      </c>
      <c r="E411" s="19" t="s">
        <v>1</v>
      </c>
      <c r="F411" s="259">
        <v>0</v>
      </c>
      <c r="G411" s="38"/>
      <c r="H411" s="39"/>
    </row>
    <row r="412" s="2" customFormat="1" ht="16.8" customHeight="1">
      <c r="A412" s="38"/>
      <c r="B412" s="39"/>
      <c r="C412" s="258" t="s">
        <v>1</v>
      </c>
      <c r="D412" s="258" t="s">
        <v>4991</v>
      </c>
      <c r="E412" s="19" t="s">
        <v>1</v>
      </c>
      <c r="F412" s="259">
        <v>19.350000000000001</v>
      </c>
      <c r="G412" s="38"/>
      <c r="H412" s="39"/>
    </row>
    <row r="413" s="2" customFormat="1" ht="16.8" customHeight="1">
      <c r="A413" s="38"/>
      <c r="B413" s="39"/>
      <c r="C413" s="258" t="s">
        <v>1</v>
      </c>
      <c r="D413" s="258" t="s">
        <v>4978</v>
      </c>
      <c r="E413" s="19" t="s">
        <v>1</v>
      </c>
      <c r="F413" s="259">
        <v>0</v>
      </c>
      <c r="G413" s="38"/>
      <c r="H413" s="39"/>
    </row>
    <row r="414" s="2" customFormat="1" ht="16.8" customHeight="1">
      <c r="A414" s="38"/>
      <c r="B414" s="39"/>
      <c r="C414" s="258" t="s">
        <v>1</v>
      </c>
      <c r="D414" s="258" t="s">
        <v>4992</v>
      </c>
      <c r="E414" s="19" t="s">
        <v>1</v>
      </c>
      <c r="F414" s="259">
        <v>13.880000000000001</v>
      </c>
      <c r="G414" s="38"/>
      <c r="H414" s="39"/>
    </row>
    <row r="415" s="2" customFormat="1" ht="16.8" customHeight="1">
      <c r="A415" s="38"/>
      <c r="B415" s="39"/>
      <c r="C415" s="258" t="s">
        <v>1</v>
      </c>
      <c r="D415" s="258" t="s">
        <v>4978</v>
      </c>
      <c r="E415" s="19" t="s">
        <v>1</v>
      </c>
      <c r="F415" s="259">
        <v>0</v>
      </c>
      <c r="G415" s="38"/>
      <c r="H415" s="39"/>
    </row>
    <row r="416" s="2" customFormat="1" ht="16.8" customHeight="1">
      <c r="A416" s="38"/>
      <c r="B416" s="39"/>
      <c r="C416" s="258" t="s">
        <v>1</v>
      </c>
      <c r="D416" s="258" t="s">
        <v>4993</v>
      </c>
      <c r="E416" s="19" t="s">
        <v>1</v>
      </c>
      <c r="F416" s="259">
        <v>13.75</v>
      </c>
      <c r="G416" s="38"/>
      <c r="H416" s="39"/>
    </row>
    <row r="417" s="2" customFormat="1" ht="16.8" customHeight="1">
      <c r="A417" s="38"/>
      <c r="B417" s="39"/>
      <c r="C417" s="258" t="s">
        <v>1</v>
      </c>
      <c r="D417" s="258" t="s">
        <v>4978</v>
      </c>
      <c r="E417" s="19" t="s">
        <v>1</v>
      </c>
      <c r="F417" s="259">
        <v>0</v>
      </c>
      <c r="G417" s="38"/>
      <c r="H417" s="39"/>
    </row>
    <row r="418" s="2" customFormat="1" ht="16.8" customHeight="1">
      <c r="A418" s="38"/>
      <c r="B418" s="39"/>
      <c r="C418" s="258" t="s">
        <v>1</v>
      </c>
      <c r="D418" s="258" t="s">
        <v>4994</v>
      </c>
      <c r="E418" s="19" t="s">
        <v>1</v>
      </c>
      <c r="F418" s="259">
        <v>4.9900000000000002</v>
      </c>
      <c r="G418" s="38"/>
      <c r="H418" s="39"/>
    </row>
    <row r="419" s="2" customFormat="1" ht="16.8" customHeight="1">
      <c r="A419" s="38"/>
      <c r="B419" s="39"/>
      <c r="C419" s="258" t="s">
        <v>1</v>
      </c>
      <c r="D419" s="258" t="s">
        <v>4978</v>
      </c>
      <c r="E419" s="19" t="s">
        <v>1</v>
      </c>
      <c r="F419" s="259">
        <v>0</v>
      </c>
      <c r="G419" s="38"/>
      <c r="H419" s="39"/>
    </row>
    <row r="420" s="2" customFormat="1" ht="16.8" customHeight="1">
      <c r="A420" s="38"/>
      <c r="B420" s="39"/>
      <c r="C420" s="258" t="s">
        <v>1</v>
      </c>
      <c r="D420" s="258" t="s">
        <v>4995</v>
      </c>
      <c r="E420" s="19" t="s">
        <v>1</v>
      </c>
      <c r="F420" s="259">
        <v>4.4400000000000004</v>
      </c>
      <c r="G420" s="38"/>
      <c r="H420" s="39"/>
    </row>
    <row r="421" s="2" customFormat="1" ht="16.8" customHeight="1">
      <c r="A421" s="38"/>
      <c r="B421" s="39"/>
      <c r="C421" s="258" t="s">
        <v>1</v>
      </c>
      <c r="D421" s="258" t="s">
        <v>4978</v>
      </c>
      <c r="E421" s="19" t="s">
        <v>1</v>
      </c>
      <c r="F421" s="259">
        <v>0</v>
      </c>
      <c r="G421" s="38"/>
      <c r="H421" s="39"/>
    </row>
    <row r="422" s="2" customFormat="1" ht="16.8" customHeight="1">
      <c r="A422" s="38"/>
      <c r="B422" s="39"/>
      <c r="C422" s="258" t="s">
        <v>1</v>
      </c>
      <c r="D422" s="258" t="s">
        <v>4996</v>
      </c>
      <c r="E422" s="19" t="s">
        <v>1</v>
      </c>
      <c r="F422" s="259">
        <v>24.469999999999999</v>
      </c>
      <c r="G422" s="38"/>
      <c r="H422" s="39"/>
    </row>
    <row r="423" s="2" customFormat="1" ht="16.8" customHeight="1">
      <c r="A423" s="38"/>
      <c r="B423" s="39"/>
      <c r="C423" s="258" t="s">
        <v>1</v>
      </c>
      <c r="D423" s="258" t="s">
        <v>4978</v>
      </c>
      <c r="E423" s="19" t="s">
        <v>1</v>
      </c>
      <c r="F423" s="259">
        <v>0</v>
      </c>
      <c r="G423" s="38"/>
      <c r="H423" s="39"/>
    </row>
    <row r="424" s="2" customFormat="1" ht="16.8" customHeight="1">
      <c r="A424" s="38"/>
      <c r="B424" s="39"/>
      <c r="C424" s="258" t="s">
        <v>1</v>
      </c>
      <c r="D424" s="258" t="s">
        <v>4997</v>
      </c>
      <c r="E424" s="19" t="s">
        <v>1</v>
      </c>
      <c r="F424" s="259">
        <v>11.48</v>
      </c>
      <c r="G424" s="38"/>
      <c r="H424" s="39"/>
    </row>
    <row r="425" s="2" customFormat="1" ht="16.8" customHeight="1">
      <c r="A425" s="38"/>
      <c r="B425" s="39"/>
      <c r="C425" s="258" t="s">
        <v>1</v>
      </c>
      <c r="D425" s="258" t="s">
        <v>4978</v>
      </c>
      <c r="E425" s="19" t="s">
        <v>1</v>
      </c>
      <c r="F425" s="259">
        <v>0</v>
      </c>
      <c r="G425" s="38"/>
      <c r="H425" s="39"/>
    </row>
    <row r="426" s="2" customFormat="1" ht="16.8" customHeight="1">
      <c r="A426" s="38"/>
      <c r="B426" s="39"/>
      <c r="C426" s="258" t="s">
        <v>1</v>
      </c>
      <c r="D426" s="258" t="s">
        <v>4994</v>
      </c>
      <c r="E426" s="19" t="s">
        <v>1</v>
      </c>
      <c r="F426" s="259">
        <v>4.9900000000000002</v>
      </c>
      <c r="G426" s="38"/>
      <c r="H426" s="39"/>
    </row>
    <row r="427" s="2" customFormat="1" ht="16.8" customHeight="1">
      <c r="A427" s="38"/>
      <c r="B427" s="39"/>
      <c r="C427" s="258" t="s">
        <v>1</v>
      </c>
      <c r="D427" s="258" t="s">
        <v>4978</v>
      </c>
      <c r="E427" s="19" t="s">
        <v>1</v>
      </c>
      <c r="F427" s="259">
        <v>0</v>
      </c>
      <c r="G427" s="38"/>
      <c r="H427" s="39"/>
    </row>
    <row r="428" s="2" customFormat="1" ht="16.8" customHeight="1">
      <c r="A428" s="38"/>
      <c r="B428" s="39"/>
      <c r="C428" s="258" t="s">
        <v>1</v>
      </c>
      <c r="D428" s="258" t="s">
        <v>4968</v>
      </c>
      <c r="E428" s="19" t="s">
        <v>1</v>
      </c>
      <c r="F428" s="259">
        <v>1.2</v>
      </c>
      <c r="G428" s="38"/>
      <c r="H428" s="39"/>
    </row>
    <row r="429" s="2" customFormat="1" ht="16.8" customHeight="1">
      <c r="A429" s="38"/>
      <c r="B429" s="39"/>
      <c r="C429" s="258" t="s">
        <v>1</v>
      </c>
      <c r="D429" s="258" t="s">
        <v>4978</v>
      </c>
      <c r="E429" s="19" t="s">
        <v>1</v>
      </c>
      <c r="F429" s="259">
        <v>0</v>
      </c>
      <c r="G429" s="38"/>
      <c r="H429" s="39"/>
    </row>
    <row r="430" s="2" customFormat="1" ht="16.8" customHeight="1">
      <c r="A430" s="38"/>
      <c r="B430" s="39"/>
      <c r="C430" s="258" t="s">
        <v>1</v>
      </c>
      <c r="D430" s="258" t="s">
        <v>4994</v>
      </c>
      <c r="E430" s="19" t="s">
        <v>1</v>
      </c>
      <c r="F430" s="259">
        <v>4.9900000000000002</v>
      </c>
      <c r="G430" s="38"/>
      <c r="H430" s="39"/>
    </row>
    <row r="431" s="2" customFormat="1" ht="16.8" customHeight="1">
      <c r="A431" s="38"/>
      <c r="B431" s="39"/>
      <c r="C431" s="258" t="s">
        <v>1</v>
      </c>
      <c r="D431" s="258" t="s">
        <v>4978</v>
      </c>
      <c r="E431" s="19" t="s">
        <v>1</v>
      </c>
      <c r="F431" s="259">
        <v>0</v>
      </c>
      <c r="G431" s="38"/>
      <c r="H431" s="39"/>
    </row>
    <row r="432" s="2" customFormat="1" ht="16.8" customHeight="1">
      <c r="A432" s="38"/>
      <c r="B432" s="39"/>
      <c r="C432" s="258" t="s">
        <v>1</v>
      </c>
      <c r="D432" s="258" t="s">
        <v>4994</v>
      </c>
      <c r="E432" s="19" t="s">
        <v>1</v>
      </c>
      <c r="F432" s="259">
        <v>4.9900000000000002</v>
      </c>
      <c r="G432" s="38"/>
      <c r="H432" s="39"/>
    </row>
    <row r="433" s="2" customFormat="1" ht="16.8" customHeight="1">
      <c r="A433" s="38"/>
      <c r="B433" s="39"/>
      <c r="C433" s="258" t="s">
        <v>1</v>
      </c>
      <c r="D433" s="258" t="s">
        <v>4978</v>
      </c>
      <c r="E433" s="19" t="s">
        <v>1</v>
      </c>
      <c r="F433" s="259">
        <v>0</v>
      </c>
      <c r="G433" s="38"/>
      <c r="H433" s="39"/>
    </row>
    <row r="434" s="2" customFormat="1" ht="16.8" customHeight="1">
      <c r="A434" s="38"/>
      <c r="B434" s="39"/>
      <c r="C434" s="258" t="s">
        <v>1</v>
      </c>
      <c r="D434" s="258" t="s">
        <v>4994</v>
      </c>
      <c r="E434" s="19" t="s">
        <v>1</v>
      </c>
      <c r="F434" s="259">
        <v>4.9900000000000002</v>
      </c>
      <c r="G434" s="38"/>
      <c r="H434" s="39"/>
    </row>
    <row r="435" s="2" customFormat="1" ht="16.8" customHeight="1">
      <c r="A435" s="38"/>
      <c r="B435" s="39"/>
      <c r="C435" s="258" t="s">
        <v>1</v>
      </c>
      <c r="D435" s="258" t="s">
        <v>4978</v>
      </c>
      <c r="E435" s="19" t="s">
        <v>1</v>
      </c>
      <c r="F435" s="259">
        <v>0</v>
      </c>
      <c r="G435" s="38"/>
      <c r="H435" s="39"/>
    </row>
    <row r="436" s="2" customFormat="1" ht="16.8" customHeight="1">
      <c r="A436" s="38"/>
      <c r="B436" s="39"/>
      <c r="C436" s="258" t="s">
        <v>1</v>
      </c>
      <c r="D436" s="258" t="s">
        <v>4998</v>
      </c>
      <c r="E436" s="19" t="s">
        <v>1</v>
      </c>
      <c r="F436" s="259">
        <v>7.3499999999999996</v>
      </c>
      <c r="G436" s="38"/>
      <c r="H436" s="39"/>
    </row>
    <row r="437" s="2" customFormat="1" ht="16.8" customHeight="1">
      <c r="A437" s="38"/>
      <c r="B437" s="39"/>
      <c r="C437" s="258" t="s">
        <v>1</v>
      </c>
      <c r="D437" s="258" t="s">
        <v>4978</v>
      </c>
      <c r="E437" s="19" t="s">
        <v>1</v>
      </c>
      <c r="F437" s="259">
        <v>0</v>
      </c>
      <c r="G437" s="38"/>
      <c r="H437" s="39"/>
    </row>
    <row r="438" s="2" customFormat="1" ht="16.8" customHeight="1">
      <c r="A438" s="38"/>
      <c r="B438" s="39"/>
      <c r="C438" s="258" t="s">
        <v>1</v>
      </c>
      <c r="D438" s="258" t="s">
        <v>4999</v>
      </c>
      <c r="E438" s="19" t="s">
        <v>1</v>
      </c>
      <c r="F438" s="259">
        <v>25.420000000000002</v>
      </c>
      <c r="G438" s="38"/>
      <c r="H438" s="39"/>
    </row>
    <row r="439" s="2" customFormat="1" ht="16.8" customHeight="1">
      <c r="A439" s="38"/>
      <c r="B439" s="39"/>
      <c r="C439" s="258" t="s">
        <v>1</v>
      </c>
      <c r="D439" s="258" t="s">
        <v>4978</v>
      </c>
      <c r="E439" s="19" t="s">
        <v>1</v>
      </c>
      <c r="F439" s="259">
        <v>0</v>
      </c>
      <c r="G439" s="38"/>
      <c r="H439" s="39"/>
    </row>
    <row r="440" s="2" customFormat="1" ht="16.8" customHeight="1">
      <c r="A440" s="38"/>
      <c r="B440" s="39"/>
      <c r="C440" s="258" t="s">
        <v>1</v>
      </c>
      <c r="D440" s="258" t="s">
        <v>5000</v>
      </c>
      <c r="E440" s="19" t="s">
        <v>1</v>
      </c>
      <c r="F440" s="259">
        <v>14.75</v>
      </c>
      <c r="G440" s="38"/>
      <c r="H440" s="39"/>
    </row>
    <row r="441" s="2" customFormat="1" ht="16.8" customHeight="1">
      <c r="A441" s="38"/>
      <c r="B441" s="39"/>
      <c r="C441" s="258" t="s">
        <v>1</v>
      </c>
      <c r="D441" s="258" t="s">
        <v>4978</v>
      </c>
      <c r="E441" s="19" t="s">
        <v>1</v>
      </c>
      <c r="F441" s="259">
        <v>0</v>
      </c>
      <c r="G441" s="38"/>
      <c r="H441" s="39"/>
    </row>
    <row r="442" s="2" customFormat="1" ht="16.8" customHeight="1">
      <c r="A442" s="38"/>
      <c r="B442" s="39"/>
      <c r="C442" s="258" t="s">
        <v>1</v>
      </c>
      <c r="D442" s="258" t="s">
        <v>5001</v>
      </c>
      <c r="E442" s="19" t="s">
        <v>1</v>
      </c>
      <c r="F442" s="259">
        <v>15.93</v>
      </c>
      <c r="G442" s="38"/>
      <c r="H442" s="39"/>
    </row>
    <row r="443" s="2" customFormat="1" ht="16.8" customHeight="1">
      <c r="A443" s="38"/>
      <c r="B443" s="39"/>
      <c r="C443" s="258" t="s">
        <v>1</v>
      </c>
      <c r="D443" s="258" t="s">
        <v>4978</v>
      </c>
      <c r="E443" s="19" t="s">
        <v>1</v>
      </c>
      <c r="F443" s="259">
        <v>0</v>
      </c>
      <c r="G443" s="38"/>
      <c r="H443" s="39"/>
    </row>
    <row r="444" s="2" customFormat="1" ht="16.8" customHeight="1">
      <c r="A444" s="38"/>
      <c r="B444" s="39"/>
      <c r="C444" s="258" t="s">
        <v>1</v>
      </c>
      <c r="D444" s="258" t="s">
        <v>5002</v>
      </c>
      <c r="E444" s="19" t="s">
        <v>1</v>
      </c>
      <c r="F444" s="259">
        <v>5.8899999999999997</v>
      </c>
      <c r="G444" s="38"/>
      <c r="H444" s="39"/>
    </row>
    <row r="445" s="2" customFormat="1" ht="16.8" customHeight="1">
      <c r="A445" s="38"/>
      <c r="B445" s="39"/>
      <c r="C445" s="258" t="s">
        <v>1</v>
      </c>
      <c r="D445" s="258" t="s">
        <v>4978</v>
      </c>
      <c r="E445" s="19" t="s">
        <v>1</v>
      </c>
      <c r="F445" s="259">
        <v>0</v>
      </c>
      <c r="G445" s="38"/>
      <c r="H445" s="39"/>
    </row>
    <row r="446" s="2" customFormat="1" ht="16.8" customHeight="1">
      <c r="A446" s="38"/>
      <c r="B446" s="39"/>
      <c r="C446" s="258" t="s">
        <v>1</v>
      </c>
      <c r="D446" s="258" t="s">
        <v>5003</v>
      </c>
      <c r="E446" s="19" t="s">
        <v>1</v>
      </c>
      <c r="F446" s="259">
        <v>5.75</v>
      </c>
      <c r="G446" s="38"/>
      <c r="H446" s="39"/>
    </row>
    <row r="447" s="2" customFormat="1" ht="16.8" customHeight="1">
      <c r="A447" s="38"/>
      <c r="B447" s="39"/>
      <c r="C447" s="258" t="s">
        <v>1</v>
      </c>
      <c r="D447" s="258" t="s">
        <v>4978</v>
      </c>
      <c r="E447" s="19" t="s">
        <v>1</v>
      </c>
      <c r="F447" s="259">
        <v>0</v>
      </c>
      <c r="G447" s="38"/>
      <c r="H447" s="39"/>
    </row>
    <row r="448" s="2" customFormat="1" ht="16.8" customHeight="1">
      <c r="A448" s="38"/>
      <c r="B448" s="39"/>
      <c r="C448" s="258" t="s">
        <v>1</v>
      </c>
      <c r="D448" s="258" t="s">
        <v>4991</v>
      </c>
      <c r="E448" s="19" t="s">
        <v>1</v>
      </c>
      <c r="F448" s="259">
        <v>19.350000000000001</v>
      </c>
      <c r="G448" s="38"/>
      <c r="H448" s="39"/>
    </row>
    <row r="449" s="2" customFormat="1" ht="16.8" customHeight="1">
      <c r="A449" s="38"/>
      <c r="B449" s="39"/>
      <c r="C449" s="258" t="s">
        <v>1</v>
      </c>
      <c r="D449" s="258" t="s">
        <v>4978</v>
      </c>
      <c r="E449" s="19" t="s">
        <v>1</v>
      </c>
      <c r="F449" s="259">
        <v>0</v>
      </c>
      <c r="G449" s="38"/>
      <c r="H449" s="39"/>
    </row>
    <row r="450" s="2" customFormat="1" ht="16.8" customHeight="1">
      <c r="A450" s="38"/>
      <c r="B450" s="39"/>
      <c r="C450" s="258" t="s">
        <v>1</v>
      </c>
      <c r="D450" s="258" t="s">
        <v>5004</v>
      </c>
      <c r="E450" s="19" t="s">
        <v>1</v>
      </c>
      <c r="F450" s="259">
        <v>8.3900000000000006</v>
      </c>
      <c r="G450" s="38"/>
      <c r="H450" s="39"/>
    </row>
    <row r="451" s="2" customFormat="1" ht="16.8" customHeight="1">
      <c r="A451" s="38"/>
      <c r="B451" s="39"/>
      <c r="C451" s="258" t="s">
        <v>1</v>
      </c>
      <c r="D451" s="258" t="s">
        <v>4978</v>
      </c>
      <c r="E451" s="19" t="s">
        <v>1</v>
      </c>
      <c r="F451" s="259">
        <v>0</v>
      </c>
      <c r="G451" s="38"/>
      <c r="H451" s="39"/>
    </row>
    <row r="452" s="2" customFormat="1" ht="16.8" customHeight="1">
      <c r="A452" s="38"/>
      <c r="B452" s="39"/>
      <c r="C452" s="258" t="s">
        <v>1</v>
      </c>
      <c r="D452" s="258" t="s">
        <v>4890</v>
      </c>
      <c r="E452" s="19" t="s">
        <v>1</v>
      </c>
      <c r="F452" s="259">
        <v>5.5</v>
      </c>
      <c r="G452" s="38"/>
      <c r="H452" s="39"/>
    </row>
    <row r="453" s="2" customFormat="1" ht="16.8" customHeight="1">
      <c r="A453" s="38"/>
      <c r="B453" s="39"/>
      <c r="C453" s="258" t="s">
        <v>1</v>
      </c>
      <c r="D453" s="258" t="s">
        <v>4978</v>
      </c>
      <c r="E453" s="19" t="s">
        <v>1</v>
      </c>
      <c r="F453" s="259">
        <v>0</v>
      </c>
      <c r="G453" s="38"/>
      <c r="H453" s="39"/>
    </row>
    <row r="454" s="2" customFormat="1" ht="16.8" customHeight="1">
      <c r="A454" s="38"/>
      <c r="B454" s="39"/>
      <c r="C454" s="258" t="s">
        <v>1</v>
      </c>
      <c r="D454" s="258" t="s">
        <v>5005</v>
      </c>
      <c r="E454" s="19" t="s">
        <v>1</v>
      </c>
      <c r="F454" s="259">
        <v>1.21</v>
      </c>
      <c r="G454" s="38"/>
      <c r="H454" s="39"/>
    </row>
    <row r="455" s="2" customFormat="1" ht="16.8" customHeight="1">
      <c r="A455" s="38"/>
      <c r="B455" s="39"/>
      <c r="C455" s="258" t="s">
        <v>1</v>
      </c>
      <c r="D455" s="258" t="s">
        <v>4978</v>
      </c>
      <c r="E455" s="19" t="s">
        <v>1</v>
      </c>
      <c r="F455" s="259">
        <v>0</v>
      </c>
      <c r="G455" s="38"/>
      <c r="H455" s="39"/>
    </row>
    <row r="456" s="2" customFormat="1" ht="16.8" customHeight="1">
      <c r="A456" s="38"/>
      <c r="B456" s="39"/>
      <c r="C456" s="258" t="s">
        <v>1</v>
      </c>
      <c r="D456" s="258" t="s">
        <v>4875</v>
      </c>
      <c r="E456" s="19" t="s">
        <v>1</v>
      </c>
      <c r="F456" s="259">
        <v>7.9000000000000004</v>
      </c>
      <c r="G456" s="38"/>
      <c r="H456" s="39"/>
    </row>
    <row r="457" s="2" customFormat="1" ht="16.8" customHeight="1">
      <c r="A457" s="38"/>
      <c r="B457" s="39"/>
      <c r="C457" s="258" t="s">
        <v>1</v>
      </c>
      <c r="D457" s="258" t="s">
        <v>4978</v>
      </c>
      <c r="E457" s="19" t="s">
        <v>1</v>
      </c>
      <c r="F457" s="259">
        <v>0</v>
      </c>
      <c r="G457" s="38"/>
      <c r="H457" s="39"/>
    </row>
    <row r="458" s="2" customFormat="1" ht="16.8" customHeight="1">
      <c r="A458" s="38"/>
      <c r="B458" s="39"/>
      <c r="C458" s="258" t="s">
        <v>1</v>
      </c>
      <c r="D458" s="258" t="s">
        <v>4875</v>
      </c>
      <c r="E458" s="19" t="s">
        <v>1</v>
      </c>
      <c r="F458" s="259">
        <v>7.9000000000000004</v>
      </c>
      <c r="G458" s="38"/>
      <c r="H458" s="39"/>
    </row>
    <row r="459" s="2" customFormat="1" ht="16.8" customHeight="1">
      <c r="A459" s="38"/>
      <c r="B459" s="39"/>
      <c r="C459" s="258" t="s">
        <v>1</v>
      </c>
      <c r="D459" s="258" t="s">
        <v>4978</v>
      </c>
      <c r="E459" s="19" t="s">
        <v>1</v>
      </c>
      <c r="F459" s="259">
        <v>0</v>
      </c>
      <c r="G459" s="38"/>
      <c r="H459" s="39"/>
    </row>
    <row r="460" s="2" customFormat="1" ht="16.8" customHeight="1">
      <c r="A460" s="38"/>
      <c r="B460" s="39"/>
      <c r="C460" s="258" t="s">
        <v>1</v>
      </c>
      <c r="D460" s="258" t="s">
        <v>5006</v>
      </c>
      <c r="E460" s="19" t="s">
        <v>1</v>
      </c>
      <c r="F460" s="259">
        <v>20.100000000000001</v>
      </c>
      <c r="G460" s="38"/>
      <c r="H460" s="39"/>
    </row>
    <row r="461" s="2" customFormat="1" ht="16.8" customHeight="1">
      <c r="A461" s="38"/>
      <c r="B461" s="39"/>
      <c r="C461" s="258" t="s">
        <v>1</v>
      </c>
      <c r="D461" s="258" t="s">
        <v>4978</v>
      </c>
      <c r="E461" s="19" t="s">
        <v>1</v>
      </c>
      <c r="F461" s="259">
        <v>0</v>
      </c>
      <c r="G461" s="38"/>
      <c r="H461" s="39"/>
    </row>
    <row r="462" s="2" customFormat="1" ht="16.8" customHeight="1">
      <c r="A462" s="38"/>
      <c r="B462" s="39"/>
      <c r="C462" s="258" t="s">
        <v>1</v>
      </c>
      <c r="D462" s="258" t="s">
        <v>5007</v>
      </c>
      <c r="E462" s="19" t="s">
        <v>1</v>
      </c>
      <c r="F462" s="259">
        <v>20.010000000000002</v>
      </c>
      <c r="G462" s="38"/>
      <c r="H462" s="39"/>
    </row>
    <row r="463" s="2" customFormat="1" ht="16.8" customHeight="1">
      <c r="A463" s="38"/>
      <c r="B463" s="39"/>
      <c r="C463" s="258" t="s">
        <v>1</v>
      </c>
      <c r="D463" s="258" t="s">
        <v>4978</v>
      </c>
      <c r="E463" s="19" t="s">
        <v>1</v>
      </c>
      <c r="F463" s="259">
        <v>0</v>
      </c>
      <c r="G463" s="38"/>
      <c r="H463" s="39"/>
    </row>
    <row r="464" s="2" customFormat="1" ht="16.8" customHeight="1">
      <c r="A464" s="38"/>
      <c r="B464" s="39"/>
      <c r="C464" s="258" t="s">
        <v>1</v>
      </c>
      <c r="D464" s="258" t="s">
        <v>5008</v>
      </c>
      <c r="E464" s="19" t="s">
        <v>1</v>
      </c>
      <c r="F464" s="259">
        <v>19.73</v>
      </c>
      <c r="G464" s="38"/>
      <c r="H464" s="39"/>
    </row>
    <row r="465" s="2" customFormat="1" ht="16.8" customHeight="1">
      <c r="A465" s="38"/>
      <c r="B465" s="39"/>
      <c r="C465" s="258" t="s">
        <v>1</v>
      </c>
      <c r="D465" s="258" t="s">
        <v>4978</v>
      </c>
      <c r="E465" s="19" t="s">
        <v>1</v>
      </c>
      <c r="F465" s="259">
        <v>0</v>
      </c>
      <c r="G465" s="38"/>
      <c r="H465" s="39"/>
    </row>
    <row r="466" s="2" customFormat="1" ht="16.8" customHeight="1">
      <c r="A466" s="38"/>
      <c r="B466" s="39"/>
      <c r="C466" s="258" t="s">
        <v>1</v>
      </c>
      <c r="D466" s="258" t="s">
        <v>5009</v>
      </c>
      <c r="E466" s="19" t="s">
        <v>1</v>
      </c>
      <c r="F466" s="259">
        <v>14.52</v>
      </c>
      <c r="G466" s="38"/>
      <c r="H466" s="39"/>
    </row>
    <row r="467" s="2" customFormat="1" ht="16.8" customHeight="1">
      <c r="A467" s="38"/>
      <c r="B467" s="39"/>
      <c r="C467" s="258" t="s">
        <v>1</v>
      </c>
      <c r="D467" s="258" t="s">
        <v>4978</v>
      </c>
      <c r="E467" s="19" t="s">
        <v>1</v>
      </c>
      <c r="F467" s="259">
        <v>0</v>
      </c>
      <c r="G467" s="38"/>
      <c r="H467" s="39"/>
    </row>
    <row r="468" s="2" customFormat="1" ht="16.8" customHeight="1">
      <c r="A468" s="38"/>
      <c r="B468" s="39"/>
      <c r="C468" s="258" t="s">
        <v>1</v>
      </c>
      <c r="D468" s="258" t="s">
        <v>5010</v>
      </c>
      <c r="E468" s="19" t="s">
        <v>1</v>
      </c>
      <c r="F468" s="259">
        <v>10.630000000000001</v>
      </c>
      <c r="G468" s="38"/>
      <c r="H468" s="39"/>
    </row>
    <row r="469" s="2" customFormat="1" ht="16.8" customHeight="1">
      <c r="A469" s="38"/>
      <c r="B469" s="39"/>
      <c r="C469" s="258" t="s">
        <v>1</v>
      </c>
      <c r="D469" s="258" t="s">
        <v>4978</v>
      </c>
      <c r="E469" s="19" t="s">
        <v>1</v>
      </c>
      <c r="F469" s="259">
        <v>0</v>
      </c>
      <c r="G469" s="38"/>
      <c r="H469" s="39"/>
    </row>
    <row r="470" s="2" customFormat="1" ht="16.8" customHeight="1">
      <c r="A470" s="38"/>
      <c r="B470" s="39"/>
      <c r="C470" s="258" t="s">
        <v>1</v>
      </c>
      <c r="D470" s="258" t="s">
        <v>4932</v>
      </c>
      <c r="E470" s="19" t="s">
        <v>1</v>
      </c>
      <c r="F470" s="259">
        <v>9.2599999999999998</v>
      </c>
      <c r="G470" s="38"/>
      <c r="H470" s="39"/>
    </row>
    <row r="471" s="2" customFormat="1" ht="16.8" customHeight="1">
      <c r="A471" s="38"/>
      <c r="B471" s="39"/>
      <c r="C471" s="258" t="s">
        <v>1</v>
      </c>
      <c r="D471" s="258" t="s">
        <v>4978</v>
      </c>
      <c r="E471" s="19" t="s">
        <v>1</v>
      </c>
      <c r="F471" s="259">
        <v>0</v>
      </c>
      <c r="G471" s="38"/>
      <c r="H471" s="39"/>
    </row>
    <row r="472" s="2" customFormat="1" ht="16.8" customHeight="1">
      <c r="A472" s="38"/>
      <c r="B472" s="39"/>
      <c r="C472" s="258" t="s">
        <v>1</v>
      </c>
      <c r="D472" s="258" t="s">
        <v>5011</v>
      </c>
      <c r="E472" s="19" t="s">
        <v>1</v>
      </c>
      <c r="F472" s="259">
        <v>17.300000000000001</v>
      </c>
      <c r="G472" s="38"/>
      <c r="H472" s="39"/>
    </row>
    <row r="473" s="2" customFormat="1" ht="16.8" customHeight="1">
      <c r="A473" s="38"/>
      <c r="B473" s="39"/>
      <c r="C473" s="258" t="s">
        <v>1</v>
      </c>
      <c r="D473" s="258" t="s">
        <v>4978</v>
      </c>
      <c r="E473" s="19" t="s">
        <v>1</v>
      </c>
      <c r="F473" s="259">
        <v>0</v>
      </c>
      <c r="G473" s="38"/>
      <c r="H473" s="39"/>
    </row>
    <row r="474" s="2" customFormat="1" ht="16.8" customHeight="1">
      <c r="A474" s="38"/>
      <c r="B474" s="39"/>
      <c r="C474" s="258" t="s">
        <v>1</v>
      </c>
      <c r="D474" s="258" t="s">
        <v>5012</v>
      </c>
      <c r="E474" s="19" t="s">
        <v>1</v>
      </c>
      <c r="F474" s="259">
        <v>15.720000000000001</v>
      </c>
      <c r="G474" s="38"/>
      <c r="H474" s="39"/>
    </row>
    <row r="475" s="2" customFormat="1" ht="16.8" customHeight="1">
      <c r="A475" s="38"/>
      <c r="B475" s="39"/>
      <c r="C475" s="258" t="s">
        <v>1</v>
      </c>
      <c r="D475" s="258" t="s">
        <v>4978</v>
      </c>
      <c r="E475" s="19" t="s">
        <v>1</v>
      </c>
      <c r="F475" s="259">
        <v>0</v>
      </c>
      <c r="G475" s="38"/>
      <c r="H475" s="39"/>
    </row>
    <row r="476" s="2" customFormat="1" ht="16.8" customHeight="1">
      <c r="A476" s="38"/>
      <c r="B476" s="39"/>
      <c r="C476" s="258" t="s">
        <v>1</v>
      </c>
      <c r="D476" s="258" t="s">
        <v>5013</v>
      </c>
      <c r="E476" s="19" t="s">
        <v>1</v>
      </c>
      <c r="F476" s="259">
        <v>24.41</v>
      </c>
      <c r="G476" s="38"/>
      <c r="H476" s="39"/>
    </row>
    <row r="477" s="2" customFormat="1" ht="16.8" customHeight="1">
      <c r="A477" s="38"/>
      <c r="B477" s="39"/>
      <c r="C477" s="258" t="s">
        <v>1</v>
      </c>
      <c r="D477" s="258" t="s">
        <v>4978</v>
      </c>
      <c r="E477" s="19" t="s">
        <v>1</v>
      </c>
      <c r="F477" s="259">
        <v>0</v>
      </c>
      <c r="G477" s="38"/>
      <c r="H477" s="39"/>
    </row>
    <row r="478" s="2" customFormat="1" ht="16.8" customHeight="1">
      <c r="A478" s="38"/>
      <c r="B478" s="39"/>
      <c r="C478" s="258" t="s">
        <v>1</v>
      </c>
      <c r="D478" s="258" t="s">
        <v>5014</v>
      </c>
      <c r="E478" s="19" t="s">
        <v>1</v>
      </c>
      <c r="F478" s="259">
        <v>16.239999999999998</v>
      </c>
      <c r="G478" s="38"/>
      <c r="H478" s="39"/>
    </row>
    <row r="479" s="2" customFormat="1" ht="16.8" customHeight="1">
      <c r="A479" s="38"/>
      <c r="B479" s="39"/>
      <c r="C479" s="258" t="s">
        <v>1</v>
      </c>
      <c r="D479" s="258" t="s">
        <v>4978</v>
      </c>
      <c r="E479" s="19" t="s">
        <v>1</v>
      </c>
      <c r="F479" s="259">
        <v>0</v>
      </c>
      <c r="G479" s="38"/>
      <c r="H479" s="39"/>
    </row>
    <row r="480" s="2" customFormat="1" ht="16.8" customHeight="1">
      <c r="A480" s="38"/>
      <c r="B480" s="39"/>
      <c r="C480" s="258" t="s">
        <v>1</v>
      </c>
      <c r="D480" s="258" t="s">
        <v>5015</v>
      </c>
      <c r="E480" s="19" t="s">
        <v>1</v>
      </c>
      <c r="F480" s="259">
        <v>17.640000000000001</v>
      </c>
      <c r="G480" s="38"/>
      <c r="H480" s="39"/>
    </row>
    <row r="481" s="2" customFormat="1" ht="16.8" customHeight="1">
      <c r="A481" s="38"/>
      <c r="B481" s="39"/>
      <c r="C481" s="258" t="s">
        <v>1</v>
      </c>
      <c r="D481" s="258" t="s">
        <v>4978</v>
      </c>
      <c r="E481" s="19" t="s">
        <v>1</v>
      </c>
      <c r="F481" s="259">
        <v>0</v>
      </c>
      <c r="G481" s="38"/>
      <c r="H481" s="39"/>
    </row>
    <row r="482" s="2" customFormat="1" ht="16.8" customHeight="1">
      <c r="A482" s="38"/>
      <c r="B482" s="39"/>
      <c r="C482" s="258" t="s">
        <v>1</v>
      </c>
      <c r="D482" s="258" t="s">
        <v>5016</v>
      </c>
      <c r="E482" s="19" t="s">
        <v>1</v>
      </c>
      <c r="F482" s="259">
        <v>5.2699999999999996</v>
      </c>
      <c r="G482" s="38"/>
      <c r="H482" s="39"/>
    </row>
    <row r="483" s="2" customFormat="1" ht="16.8" customHeight="1">
      <c r="A483" s="38"/>
      <c r="B483" s="39"/>
      <c r="C483" s="258" t="s">
        <v>1</v>
      </c>
      <c r="D483" s="258" t="s">
        <v>4978</v>
      </c>
      <c r="E483" s="19" t="s">
        <v>1</v>
      </c>
      <c r="F483" s="259">
        <v>0</v>
      </c>
      <c r="G483" s="38"/>
      <c r="H483" s="39"/>
    </row>
    <row r="484" s="2" customFormat="1" ht="16.8" customHeight="1">
      <c r="A484" s="38"/>
      <c r="B484" s="39"/>
      <c r="C484" s="258" t="s">
        <v>1</v>
      </c>
      <c r="D484" s="258" t="s">
        <v>5017</v>
      </c>
      <c r="E484" s="19" t="s">
        <v>1</v>
      </c>
      <c r="F484" s="259">
        <v>5.0700000000000003</v>
      </c>
      <c r="G484" s="38"/>
      <c r="H484" s="39"/>
    </row>
    <row r="485" s="2" customFormat="1" ht="16.8" customHeight="1">
      <c r="A485" s="38"/>
      <c r="B485" s="39"/>
      <c r="C485" s="258" t="s">
        <v>1</v>
      </c>
      <c r="D485" s="258" t="s">
        <v>4978</v>
      </c>
      <c r="E485" s="19" t="s">
        <v>1</v>
      </c>
      <c r="F485" s="259">
        <v>0</v>
      </c>
      <c r="G485" s="38"/>
      <c r="H485" s="39"/>
    </row>
    <row r="486" s="2" customFormat="1" ht="16.8" customHeight="1">
      <c r="A486" s="38"/>
      <c r="B486" s="39"/>
      <c r="C486" s="258" t="s">
        <v>1</v>
      </c>
      <c r="D486" s="258" t="s">
        <v>5005</v>
      </c>
      <c r="E486" s="19" t="s">
        <v>1</v>
      </c>
      <c r="F486" s="259">
        <v>1.21</v>
      </c>
      <c r="G486" s="38"/>
      <c r="H486" s="39"/>
    </row>
    <row r="487" s="2" customFormat="1" ht="16.8" customHeight="1">
      <c r="A487" s="38"/>
      <c r="B487" s="39"/>
      <c r="C487" s="258" t="s">
        <v>1</v>
      </c>
      <c r="D487" s="258" t="s">
        <v>4978</v>
      </c>
      <c r="E487" s="19" t="s">
        <v>1</v>
      </c>
      <c r="F487" s="259">
        <v>0</v>
      </c>
      <c r="G487" s="38"/>
      <c r="H487" s="39"/>
    </row>
    <row r="488" s="2" customFormat="1" ht="16.8" customHeight="1">
      <c r="A488" s="38"/>
      <c r="B488" s="39"/>
      <c r="C488" s="258" t="s">
        <v>1</v>
      </c>
      <c r="D488" s="258" t="s">
        <v>5005</v>
      </c>
      <c r="E488" s="19" t="s">
        <v>1</v>
      </c>
      <c r="F488" s="259">
        <v>1.21</v>
      </c>
      <c r="G488" s="38"/>
      <c r="H488" s="39"/>
    </row>
    <row r="489" s="2" customFormat="1" ht="16.8" customHeight="1">
      <c r="A489" s="38"/>
      <c r="B489" s="39"/>
      <c r="C489" s="258" t="s">
        <v>1</v>
      </c>
      <c r="D489" s="258" t="s">
        <v>4978</v>
      </c>
      <c r="E489" s="19" t="s">
        <v>1</v>
      </c>
      <c r="F489" s="259">
        <v>0</v>
      </c>
      <c r="G489" s="38"/>
      <c r="H489" s="39"/>
    </row>
    <row r="490" s="2" customFormat="1" ht="16.8" customHeight="1">
      <c r="A490" s="38"/>
      <c r="B490" s="39"/>
      <c r="C490" s="258" t="s">
        <v>1</v>
      </c>
      <c r="D490" s="258" t="s">
        <v>5018</v>
      </c>
      <c r="E490" s="19" t="s">
        <v>1</v>
      </c>
      <c r="F490" s="259">
        <v>4.4299999999999997</v>
      </c>
      <c r="G490" s="38"/>
      <c r="H490" s="39"/>
    </row>
    <row r="491" s="2" customFormat="1" ht="16.8" customHeight="1">
      <c r="A491" s="38"/>
      <c r="B491" s="39"/>
      <c r="C491" s="258" t="s">
        <v>1</v>
      </c>
      <c r="D491" s="258" t="s">
        <v>4978</v>
      </c>
      <c r="E491" s="19" t="s">
        <v>1</v>
      </c>
      <c r="F491" s="259">
        <v>0</v>
      </c>
      <c r="G491" s="38"/>
      <c r="H491" s="39"/>
    </row>
    <row r="492" s="2" customFormat="1" ht="16.8" customHeight="1">
      <c r="A492" s="38"/>
      <c r="B492" s="39"/>
      <c r="C492" s="258" t="s">
        <v>1</v>
      </c>
      <c r="D492" s="258" t="s">
        <v>5019</v>
      </c>
      <c r="E492" s="19" t="s">
        <v>1</v>
      </c>
      <c r="F492" s="259">
        <v>4.4199999999999999</v>
      </c>
      <c r="G492" s="38"/>
      <c r="H492" s="39"/>
    </row>
    <row r="493" s="2" customFormat="1" ht="16.8" customHeight="1">
      <c r="A493" s="38"/>
      <c r="B493" s="39"/>
      <c r="C493" s="258" t="s">
        <v>1</v>
      </c>
      <c r="D493" s="258" t="s">
        <v>4978</v>
      </c>
      <c r="E493" s="19" t="s">
        <v>1</v>
      </c>
      <c r="F493" s="259">
        <v>0</v>
      </c>
      <c r="G493" s="38"/>
      <c r="H493" s="39"/>
    </row>
    <row r="494" s="2" customFormat="1" ht="16.8" customHeight="1">
      <c r="A494" s="38"/>
      <c r="B494" s="39"/>
      <c r="C494" s="258" t="s">
        <v>1</v>
      </c>
      <c r="D494" s="258" t="s">
        <v>5020</v>
      </c>
      <c r="E494" s="19" t="s">
        <v>1</v>
      </c>
      <c r="F494" s="259">
        <v>3.6899999999999999</v>
      </c>
      <c r="G494" s="38"/>
      <c r="H494" s="39"/>
    </row>
    <row r="495" s="2" customFormat="1" ht="16.8" customHeight="1">
      <c r="A495" s="38"/>
      <c r="B495" s="39"/>
      <c r="C495" s="258" t="s">
        <v>1</v>
      </c>
      <c r="D495" s="258" t="s">
        <v>4978</v>
      </c>
      <c r="E495" s="19" t="s">
        <v>1</v>
      </c>
      <c r="F495" s="259">
        <v>0</v>
      </c>
      <c r="G495" s="38"/>
      <c r="H495" s="39"/>
    </row>
    <row r="496" s="2" customFormat="1" ht="16.8" customHeight="1">
      <c r="A496" s="38"/>
      <c r="B496" s="39"/>
      <c r="C496" s="258" t="s">
        <v>1</v>
      </c>
      <c r="D496" s="258" t="s">
        <v>5005</v>
      </c>
      <c r="E496" s="19" t="s">
        <v>1</v>
      </c>
      <c r="F496" s="259">
        <v>1.21</v>
      </c>
      <c r="G496" s="38"/>
      <c r="H496" s="39"/>
    </row>
    <row r="497" s="2" customFormat="1" ht="16.8" customHeight="1">
      <c r="A497" s="38"/>
      <c r="B497" s="39"/>
      <c r="C497" s="258" t="s">
        <v>1</v>
      </c>
      <c r="D497" s="258" t="s">
        <v>4978</v>
      </c>
      <c r="E497" s="19" t="s">
        <v>1</v>
      </c>
      <c r="F497" s="259">
        <v>0</v>
      </c>
      <c r="G497" s="38"/>
      <c r="H497" s="39"/>
    </row>
    <row r="498" s="2" customFormat="1" ht="16.8" customHeight="1">
      <c r="A498" s="38"/>
      <c r="B498" s="39"/>
      <c r="C498" s="258" t="s">
        <v>1</v>
      </c>
      <c r="D498" s="258" t="s">
        <v>5005</v>
      </c>
      <c r="E498" s="19" t="s">
        <v>1</v>
      </c>
      <c r="F498" s="259">
        <v>1.21</v>
      </c>
      <c r="G498" s="38"/>
      <c r="H498" s="39"/>
    </row>
    <row r="499" s="2" customFormat="1" ht="16.8" customHeight="1">
      <c r="A499" s="38"/>
      <c r="B499" s="39"/>
      <c r="C499" s="258" t="s">
        <v>1</v>
      </c>
      <c r="D499" s="258" t="s">
        <v>4978</v>
      </c>
      <c r="E499" s="19" t="s">
        <v>1</v>
      </c>
      <c r="F499" s="259">
        <v>0</v>
      </c>
      <c r="G499" s="38"/>
      <c r="H499" s="39"/>
    </row>
    <row r="500" s="2" customFormat="1" ht="16.8" customHeight="1">
      <c r="A500" s="38"/>
      <c r="B500" s="39"/>
      <c r="C500" s="258" t="s">
        <v>1</v>
      </c>
      <c r="D500" s="258" t="s">
        <v>5021</v>
      </c>
      <c r="E500" s="19" t="s">
        <v>1</v>
      </c>
      <c r="F500" s="259">
        <v>21.579999999999998</v>
      </c>
      <c r="G500" s="38"/>
      <c r="H500" s="39"/>
    </row>
    <row r="501" s="2" customFormat="1" ht="16.8" customHeight="1">
      <c r="A501" s="38"/>
      <c r="B501" s="39"/>
      <c r="C501" s="258" t="s">
        <v>1</v>
      </c>
      <c r="D501" s="258" t="s">
        <v>4978</v>
      </c>
      <c r="E501" s="19" t="s">
        <v>1</v>
      </c>
      <c r="F501" s="259">
        <v>0</v>
      </c>
      <c r="G501" s="38"/>
      <c r="H501" s="39"/>
    </row>
    <row r="502" s="2" customFormat="1" ht="16.8" customHeight="1">
      <c r="A502" s="38"/>
      <c r="B502" s="39"/>
      <c r="C502" s="258" t="s">
        <v>1</v>
      </c>
      <c r="D502" s="258" t="s">
        <v>5021</v>
      </c>
      <c r="E502" s="19" t="s">
        <v>1</v>
      </c>
      <c r="F502" s="259">
        <v>21.579999999999998</v>
      </c>
      <c r="G502" s="38"/>
      <c r="H502" s="39"/>
    </row>
    <row r="503" s="2" customFormat="1" ht="16.8" customHeight="1">
      <c r="A503" s="38"/>
      <c r="B503" s="39"/>
      <c r="C503" s="258" t="s">
        <v>1</v>
      </c>
      <c r="D503" s="258" t="s">
        <v>4978</v>
      </c>
      <c r="E503" s="19" t="s">
        <v>1</v>
      </c>
      <c r="F503" s="259">
        <v>0</v>
      </c>
      <c r="G503" s="38"/>
      <c r="H503" s="39"/>
    </row>
    <row r="504" s="2" customFormat="1" ht="16.8" customHeight="1">
      <c r="A504" s="38"/>
      <c r="B504" s="39"/>
      <c r="C504" s="258" t="s">
        <v>1</v>
      </c>
      <c r="D504" s="258" t="s">
        <v>5022</v>
      </c>
      <c r="E504" s="19" t="s">
        <v>1</v>
      </c>
      <c r="F504" s="259">
        <v>32.310000000000002</v>
      </c>
      <c r="G504" s="38"/>
      <c r="H504" s="39"/>
    </row>
    <row r="505" s="2" customFormat="1" ht="16.8" customHeight="1">
      <c r="A505" s="38"/>
      <c r="B505" s="39"/>
      <c r="C505" s="258" t="s">
        <v>1</v>
      </c>
      <c r="D505" s="258" t="s">
        <v>4978</v>
      </c>
      <c r="E505" s="19" t="s">
        <v>1</v>
      </c>
      <c r="F505" s="259">
        <v>0</v>
      </c>
      <c r="G505" s="38"/>
      <c r="H505" s="39"/>
    </row>
    <row r="506" s="2" customFormat="1" ht="16.8" customHeight="1">
      <c r="A506" s="38"/>
      <c r="B506" s="39"/>
      <c r="C506" s="258" t="s">
        <v>1</v>
      </c>
      <c r="D506" s="258" t="s">
        <v>4932</v>
      </c>
      <c r="E506" s="19" t="s">
        <v>1</v>
      </c>
      <c r="F506" s="259">
        <v>9.2599999999999998</v>
      </c>
      <c r="G506" s="38"/>
      <c r="H506" s="39"/>
    </row>
    <row r="507" s="2" customFormat="1" ht="16.8" customHeight="1">
      <c r="A507" s="38"/>
      <c r="B507" s="39"/>
      <c r="C507" s="258" t="s">
        <v>1</v>
      </c>
      <c r="D507" s="258" t="s">
        <v>4978</v>
      </c>
      <c r="E507" s="19" t="s">
        <v>1</v>
      </c>
      <c r="F507" s="259">
        <v>0</v>
      </c>
      <c r="G507" s="38"/>
      <c r="H507" s="39"/>
    </row>
    <row r="508" s="2" customFormat="1" ht="16.8" customHeight="1">
      <c r="A508" s="38"/>
      <c r="B508" s="39"/>
      <c r="C508" s="258" t="s">
        <v>1</v>
      </c>
      <c r="D508" s="258" t="s">
        <v>5023</v>
      </c>
      <c r="E508" s="19" t="s">
        <v>1</v>
      </c>
      <c r="F508" s="259">
        <v>10.970000000000001</v>
      </c>
      <c r="G508" s="38"/>
      <c r="H508" s="39"/>
    </row>
    <row r="509" s="2" customFormat="1" ht="16.8" customHeight="1">
      <c r="A509" s="38"/>
      <c r="B509" s="39"/>
      <c r="C509" s="258" t="s">
        <v>1</v>
      </c>
      <c r="D509" s="258" t="s">
        <v>4978</v>
      </c>
      <c r="E509" s="19" t="s">
        <v>1</v>
      </c>
      <c r="F509" s="259">
        <v>0</v>
      </c>
      <c r="G509" s="38"/>
      <c r="H509" s="39"/>
    </row>
    <row r="510" s="2" customFormat="1" ht="16.8" customHeight="1">
      <c r="A510" s="38"/>
      <c r="B510" s="39"/>
      <c r="C510" s="258" t="s">
        <v>1</v>
      </c>
      <c r="D510" s="258" t="s">
        <v>5024</v>
      </c>
      <c r="E510" s="19" t="s">
        <v>1</v>
      </c>
      <c r="F510" s="259">
        <v>14.300000000000001</v>
      </c>
      <c r="G510" s="38"/>
      <c r="H510" s="39"/>
    </row>
    <row r="511" s="2" customFormat="1" ht="16.8" customHeight="1">
      <c r="A511" s="38"/>
      <c r="B511" s="39"/>
      <c r="C511" s="258" t="s">
        <v>1</v>
      </c>
      <c r="D511" s="258" t="s">
        <v>4978</v>
      </c>
      <c r="E511" s="19" t="s">
        <v>1</v>
      </c>
      <c r="F511" s="259">
        <v>0</v>
      </c>
      <c r="G511" s="38"/>
      <c r="H511" s="39"/>
    </row>
    <row r="512" s="2" customFormat="1" ht="16.8" customHeight="1">
      <c r="A512" s="38"/>
      <c r="B512" s="39"/>
      <c r="C512" s="258" t="s">
        <v>1</v>
      </c>
      <c r="D512" s="258" t="s">
        <v>5025</v>
      </c>
      <c r="E512" s="19" t="s">
        <v>1</v>
      </c>
      <c r="F512" s="259">
        <v>19.739999999999998</v>
      </c>
      <c r="G512" s="38"/>
      <c r="H512" s="39"/>
    </row>
    <row r="513" s="2" customFormat="1" ht="16.8" customHeight="1">
      <c r="A513" s="38"/>
      <c r="B513" s="39"/>
      <c r="C513" s="258" t="s">
        <v>1</v>
      </c>
      <c r="D513" s="258" t="s">
        <v>4978</v>
      </c>
      <c r="E513" s="19" t="s">
        <v>1</v>
      </c>
      <c r="F513" s="259">
        <v>0</v>
      </c>
      <c r="G513" s="38"/>
      <c r="H513" s="39"/>
    </row>
    <row r="514" s="2" customFormat="1" ht="16.8" customHeight="1">
      <c r="A514" s="38"/>
      <c r="B514" s="39"/>
      <c r="C514" s="258" t="s">
        <v>1</v>
      </c>
      <c r="D514" s="258" t="s">
        <v>5026</v>
      </c>
      <c r="E514" s="19" t="s">
        <v>1</v>
      </c>
      <c r="F514" s="259">
        <v>7.3399999999999999</v>
      </c>
      <c r="G514" s="38"/>
      <c r="H514" s="39"/>
    </row>
    <row r="515" s="2" customFormat="1" ht="16.8" customHeight="1">
      <c r="A515" s="38"/>
      <c r="B515" s="39"/>
      <c r="C515" s="258" t="s">
        <v>1</v>
      </c>
      <c r="D515" s="258" t="s">
        <v>4978</v>
      </c>
      <c r="E515" s="19" t="s">
        <v>1</v>
      </c>
      <c r="F515" s="259">
        <v>0</v>
      </c>
      <c r="G515" s="38"/>
      <c r="H515" s="39"/>
    </row>
    <row r="516" s="2" customFormat="1" ht="16.8" customHeight="1">
      <c r="A516" s="38"/>
      <c r="B516" s="39"/>
      <c r="C516" s="258" t="s">
        <v>1</v>
      </c>
      <c r="D516" s="258" t="s">
        <v>5027</v>
      </c>
      <c r="E516" s="19" t="s">
        <v>1</v>
      </c>
      <c r="F516" s="259">
        <v>122.59</v>
      </c>
      <c r="G516" s="38"/>
      <c r="H516" s="39"/>
    </row>
    <row r="517" s="2" customFormat="1" ht="16.8" customHeight="1">
      <c r="A517" s="38"/>
      <c r="B517" s="39"/>
      <c r="C517" s="258" t="s">
        <v>1</v>
      </c>
      <c r="D517" s="258" t="s">
        <v>4978</v>
      </c>
      <c r="E517" s="19" t="s">
        <v>1</v>
      </c>
      <c r="F517" s="259">
        <v>0</v>
      </c>
      <c r="G517" s="38"/>
      <c r="H517" s="39"/>
    </row>
    <row r="518" s="2" customFormat="1" ht="16.8" customHeight="1">
      <c r="A518" s="38"/>
      <c r="B518" s="39"/>
      <c r="C518" s="258" t="s">
        <v>1</v>
      </c>
      <c r="D518" s="258" t="s">
        <v>5028</v>
      </c>
      <c r="E518" s="19" t="s">
        <v>1</v>
      </c>
      <c r="F518" s="259">
        <v>3.0600000000000001</v>
      </c>
      <c r="G518" s="38"/>
      <c r="H518" s="39"/>
    </row>
    <row r="519" s="2" customFormat="1" ht="16.8" customHeight="1">
      <c r="A519" s="38"/>
      <c r="B519" s="39"/>
      <c r="C519" s="258" t="s">
        <v>1</v>
      </c>
      <c r="D519" s="258" t="s">
        <v>4978</v>
      </c>
      <c r="E519" s="19" t="s">
        <v>1</v>
      </c>
      <c r="F519" s="259">
        <v>0</v>
      </c>
      <c r="G519" s="38"/>
      <c r="H519" s="39"/>
    </row>
    <row r="520" s="2" customFormat="1" ht="16.8" customHeight="1">
      <c r="A520" s="38"/>
      <c r="B520" s="39"/>
      <c r="C520" s="258" t="s">
        <v>1</v>
      </c>
      <c r="D520" s="258" t="s">
        <v>5028</v>
      </c>
      <c r="E520" s="19" t="s">
        <v>1</v>
      </c>
      <c r="F520" s="259">
        <v>3.0600000000000001</v>
      </c>
      <c r="G520" s="38"/>
      <c r="H520" s="39"/>
    </row>
    <row r="521" s="2" customFormat="1" ht="16.8" customHeight="1">
      <c r="A521" s="38"/>
      <c r="B521" s="39"/>
      <c r="C521" s="258" t="s">
        <v>1</v>
      </c>
      <c r="D521" s="258" t="s">
        <v>4978</v>
      </c>
      <c r="E521" s="19" t="s">
        <v>1</v>
      </c>
      <c r="F521" s="259">
        <v>0</v>
      </c>
      <c r="G521" s="38"/>
      <c r="H521" s="39"/>
    </row>
    <row r="522" s="2" customFormat="1" ht="16.8" customHeight="1">
      <c r="A522" s="38"/>
      <c r="B522" s="39"/>
      <c r="C522" s="258" t="s">
        <v>1</v>
      </c>
      <c r="D522" s="258" t="s">
        <v>5028</v>
      </c>
      <c r="E522" s="19" t="s">
        <v>1</v>
      </c>
      <c r="F522" s="259">
        <v>3.0600000000000001</v>
      </c>
      <c r="G522" s="38"/>
      <c r="H522" s="39"/>
    </row>
    <row r="523" s="2" customFormat="1" ht="16.8" customHeight="1">
      <c r="A523" s="38"/>
      <c r="B523" s="39"/>
      <c r="C523" s="258" t="s">
        <v>1</v>
      </c>
      <c r="D523" s="258" t="s">
        <v>4978</v>
      </c>
      <c r="E523" s="19" t="s">
        <v>1</v>
      </c>
      <c r="F523" s="259">
        <v>0</v>
      </c>
      <c r="G523" s="38"/>
      <c r="H523" s="39"/>
    </row>
    <row r="524" s="2" customFormat="1" ht="16.8" customHeight="1">
      <c r="A524" s="38"/>
      <c r="B524" s="39"/>
      <c r="C524" s="258" t="s">
        <v>1</v>
      </c>
      <c r="D524" s="258" t="s">
        <v>5029</v>
      </c>
      <c r="E524" s="19" t="s">
        <v>1</v>
      </c>
      <c r="F524" s="259">
        <v>6.29</v>
      </c>
      <c r="G524" s="38"/>
      <c r="H524" s="39"/>
    </row>
    <row r="525" s="2" customFormat="1" ht="16.8" customHeight="1">
      <c r="A525" s="38"/>
      <c r="B525" s="39"/>
      <c r="C525" s="258" t="s">
        <v>1</v>
      </c>
      <c r="D525" s="258" t="s">
        <v>4978</v>
      </c>
      <c r="E525" s="19" t="s">
        <v>1</v>
      </c>
      <c r="F525" s="259">
        <v>0</v>
      </c>
      <c r="G525" s="38"/>
      <c r="H525" s="39"/>
    </row>
    <row r="526" s="2" customFormat="1" ht="16.8" customHeight="1">
      <c r="A526" s="38"/>
      <c r="B526" s="39"/>
      <c r="C526" s="258" t="s">
        <v>1</v>
      </c>
      <c r="D526" s="258" t="s">
        <v>5030</v>
      </c>
      <c r="E526" s="19" t="s">
        <v>1</v>
      </c>
      <c r="F526" s="259">
        <v>8.0099999999999998</v>
      </c>
      <c r="G526" s="38"/>
      <c r="H526" s="39"/>
    </row>
    <row r="527" s="2" customFormat="1" ht="16.8" customHeight="1">
      <c r="A527" s="38"/>
      <c r="B527" s="39"/>
      <c r="C527" s="258" t="s">
        <v>1</v>
      </c>
      <c r="D527" s="258" t="s">
        <v>4978</v>
      </c>
      <c r="E527" s="19" t="s">
        <v>1</v>
      </c>
      <c r="F527" s="259">
        <v>0</v>
      </c>
      <c r="G527" s="38"/>
      <c r="H527" s="39"/>
    </row>
    <row r="528" s="2" customFormat="1" ht="16.8" customHeight="1">
      <c r="A528" s="38"/>
      <c r="B528" s="39"/>
      <c r="C528" s="258" t="s">
        <v>1</v>
      </c>
      <c r="D528" s="258" t="s">
        <v>5031</v>
      </c>
      <c r="E528" s="19" t="s">
        <v>1</v>
      </c>
      <c r="F528" s="259">
        <v>14.119999999999999</v>
      </c>
      <c r="G528" s="38"/>
      <c r="H528" s="39"/>
    </row>
    <row r="529" s="2" customFormat="1" ht="16.8" customHeight="1">
      <c r="A529" s="38"/>
      <c r="B529" s="39"/>
      <c r="C529" s="258" t="s">
        <v>1</v>
      </c>
      <c r="D529" s="258" t="s">
        <v>4978</v>
      </c>
      <c r="E529" s="19" t="s">
        <v>1</v>
      </c>
      <c r="F529" s="259">
        <v>0</v>
      </c>
      <c r="G529" s="38"/>
      <c r="H529" s="39"/>
    </row>
    <row r="530" s="2" customFormat="1" ht="16.8" customHeight="1">
      <c r="A530" s="38"/>
      <c r="B530" s="39"/>
      <c r="C530" s="258" t="s">
        <v>1</v>
      </c>
      <c r="D530" s="258" t="s">
        <v>5032</v>
      </c>
      <c r="E530" s="19" t="s">
        <v>1</v>
      </c>
      <c r="F530" s="259">
        <v>7.4000000000000004</v>
      </c>
      <c r="G530" s="38"/>
      <c r="H530" s="39"/>
    </row>
    <row r="531" s="2" customFormat="1" ht="16.8" customHeight="1">
      <c r="A531" s="38"/>
      <c r="B531" s="39"/>
      <c r="C531" s="258" t="s">
        <v>1</v>
      </c>
      <c r="D531" s="258" t="s">
        <v>4978</v>
      </c>
      <c r="E531" s="19" t="s">
        <v>1</v>
      </c>
      <c r="F531" s="259">
        <v>0</v>
      </c>
      <c r="G531" s="38"/>
      <c r="H531" s="39"/>
    </row>
    <row r="532" s="2" customFormat="1" ht="16.8" customHeight="1">
      <c r="A532" s="38"/>
      <c r="B532" s="39"/>
      <c r="C532" s="258" t="s">
        <v>1</v>
      </c>
      <c r="D532" s="258" t="s">
        <v>5033</v>
      </c>
      <c r="E532" s="19" t="s">
        <v>1</v>
      </c>
      <c r="F532" s="259">
        <v>4.54</v>
      </c>
      <c r="G532" s="38"/>
      <c r="H532" s="39"/>
    </row>
    <row r="533" s="2" customFormat="1" ht="16.8" customHeight="1">
      <c r="A533" s="38"/>
      <c r="B533" s="39"/>
      <c r="C533" s="258" t="s">
        <v>1</v>
      </c>
      <c r="D533" s="258" t="s">
        <v>4978</v>
      </c>
      <c r="E533" s="19" t="s">
        <v>1</v>
      </c>
      <c r="F533" s="259">
        <v>0</v>
      </c>
      <c r="G533" s="38"/>
      <c r="H533" s="39"/>
    </row>
    <row r="534" s="2" customFormat="1" ht="16.8" customHeight="1">
      <c r="A534" s="38"/>
      <c r="B534" s="39"/>
      <c r="C534" s="258" t="s">
        <v>1</v>
      </c>
      <c r="D534" s="258" t="s">
        <v>5034</v>
      </c>
      <c r="E534" s="19" t="s">
        <v>1</v>
      </c>
      <c r="F534" s="259">
        <v>8.7699999999999996</v>
      </c>
      <c r="G534" s="38"/>
      <c r="H534" s="39"/>
    </row>
    <row r="535" s="2" customFormat="1" ht="16.8" customHeight="1">
      <c r="A535" s="38"/>
      <c r="B535" s="39"/>
      <c r="C535" s="258" t="s">
        <v>1</v>
      </c>
      <c r="D535" s="258" t="s">
        <v>4978</v>
      </c>
      <c r="E535" s="19" t="s">
        <v>1</v>
      </c>
      <c r="F535" s="259">
        <v>0</v>
      </c>
      <c r="G535" s="38"/>
      <c r="H535" s="39"/>
    </row>
    <row r="536" s="2" customFormat="1" ht="16.8" customHeight="1">
      <c r="A536" s="38"/>
      <c r="B536" s="39"/>
      <c r="C536" s="258" t="s">
        <v>1</v>
      </c>
      <c r="D536" s="258" t="s">
        <v>109</v>
      </c>
      <c r="E536" s="19" t="s">
        <v>1</v>
      </c>
      <c r="F536" s="259">
        <v>4</v>
      </c>
      <c r="G536" s="38"/>
      <c r="H536" s="39"/>
    </row>
    <row r="537" s="2" customFormat="1" ht="16.8" customHeight="1">
      <c r="A537" s="38"/>
      <c r="B537" s="39"/>
      <c r="C537" s="258" t="s">
        <v>1</v>
      </c>
      <c r="D537" s="258" t="s">
        <v>4978</v>
      </c>
      <c r="E537" s="19" t="s">
        <v>1</v>
      </c>
      <c r="F537" s="259">
        <v>0</v>
      </c>
      <c r="G537" s="38"/>
      <c r="H537" s="39"/>
    </row>
    <row r="538" s="2" customFormat="1" ht="16.8" customHeight="1">
      <c r="A538" s="38"/>
      <c r="B538" s="39"/>
      <c r="C538" s="258" t="s">
        <v>1</v>
      </c>
      <c r="D538" s="258" t="s">
        <v>5035</v>
      </c>
      <c r="E538" s="19" t="s">
        <v>1</v>
      </c>
      <c r="F538" s="259">
        <v>8.6899999999999995</v>
      </c>
      <c r="G538" s="38"/>
      <c r="H538" s="39"/>
    </row>
    <row r="539" s="2" customFormat="1" ht="16.8" customHeight="1">
      <c r="A539" s="38"/>
      <c r="B539" s="39"/>
      <c r="C539" s="258" t="s">
        <v>1</v>
      </c>
      <c r="D539" s="258" t="s">
        <v>4978</v>
      </c>
      <c r="E539" s="19" t="s">
        <v>1</v>
      </c>
      <c r="F539" s="259">
        <v>0</v>
      </c>
      <c r="G539" s="38"/>
      <c r="H539" s="39"/>
    </row>
    <row r="540" s="2" customFormat="1" ht="16.8" customHeight="1">
      <c r="A540" s="38"/>
      <c r="B540" s="39"/>
      <c r="C540" s="258" t="s">
        <v>1</v>
      </c>
      <c r="D540" s="258" t="s">
        <v>5036</v>
      </c>
      <c r="E540" s="19" t="s">
        <v>1</v>
      </c>
      <c r="F540" s="259">
        <v>1.3899999999999999</v>
      </c>
      <c r="G540" s="38"/>
      <c r="H540" s="39"/>
    </row>
    <row r="541" s="2" customFormat="1" ht="16.8" customHeight="1">
      <c r="A541" s="38"/>
      <c r="B541" s="39"/>
      <c r="C541" s="258" t="s">
        <v>1</v>
      </c>
      <c r="D541" s="258" t="s">
        <v>4978</v>
      </c>
      <c r="E541" s="19" t="s">
        <v>1</v>
      </c>
      <c r="F541" s="259">
        <v>0</v>
      </c>
      <c r="G541" s="38"/>
      <c r="H541" s="39"/>
    </row>
    <row r="542" s="2" customFormat="1" ht="16.8" customHeight="1">
      <c r="A542" s="38"/>
      <c r="B542" s="39"/>
      <c r="C542" s="258" t="s">
        <v>1</v>
      </c>
      <c r="D542" s="258" t="s">
        <v>5037</v>
      </c>
      <c r="E542" s="19" t="s">
        <v>1</v>
      </c>
      <c r="F542" s="259">
        <v>30.129999999999999</v>
      </c>
      <c r="G542" s="38"/>
      <c r="H542" s="39"/>
    </row>
    <row r="543" s="2" customFormat="1" ht="16.8" customHeight="1">
      <c r="A543" s="38"/>
      <c r="B543" s="39"/>
      <c r="C543" s="258" t="s">
        <v>1</v>
      </c>
      <c r="D543" s="258" t="s">
        <v>4978</v>
      </c>
      <c r="E543" s="19" t="s">
        <v>1</v>
      </c>
      <c r="F543" s="259">
        <v>0</v>
      </c>
      <c r="G543" s="38"/>
      <c r="H543" s="39"/>
    </row>
    <row r="544" s="2" customFormat="1" ht="16.8" customHeight="1">
      <c r="A544" s="38"/>
      <c r="B544" s="39"/>
      <c r="C544" s="258" t="s">
        <v>1</v>
      </c>
      <c r="D544" s="258" t="s">
        <v>5038</v>
      </c>
      <c r="E544" s="19" t="s">
        <v>1</v>
      </c>
      <c r="F544" s="259">
        <v>11.34</v>
      </c>
      <c r="G544" s="38"/>
      <c r="H544" s="39"/>
    </row>
    <row r="545" s="2" customFormat="1" ht="16.8" customHeight="1">
      <c r="A545" s="38"/>
      <c r="B545" s="39"/>
      <c r="C545" s="258" t="s">
        <v>1</v>
      </c>
      <c r="D545" s="258" t="s">
        <v>4978</v>
      </c>
      <c r="E545" s="19" t="s">
        <v>1</v>
      </c>
      <c r="F545" s="259">
        <v>0</v>
      </c>
      <c r="G545" s="38"/>
      <c r="H545" s="39"/>
    </row>
    <row r="546" s="2" customFormat="1" ht="16.8" customHeight="1">
      <c r="A546" s="38"/>
      <c r="B546" s="39"/>
      <c r="C546" s="258" t="s">
        <v>1</v>
      </c>
      <c r="D546" s="258" t="s">
        <v>5039</v>
      </c>
      <c r="E546" s="19" t="s">
        <v>1</v>
      </c>
      <c r="F546" s="259">
        <v>19.93</v>
      </c>
      <c r="G546" s="38"/>
      <c r="H546" s="39"/>
    </row>
    <row r="547" s="2" customFormat="1" ht="16.8" customHeight="1">
      <c r="A547" s="38"/>
      <c r="B547" s="39"/>
      <c r="C547" s="258" t="s">
        <v>1</v>
      </c>
      <c r="D547" s="258" t="s">
        <v>4978</v>
      </c>
      <c r="E547" s="19" t="s">
        <v>1</v>
      </c>
      <c r="F547" s="259">
        <v>0</v>
      </c>
      <c r="G547" s="38"/>
      <c r="H547" s="39"/>
    </row>
    <row r="548" s="2" customFormat="1" ht="16.8" customHeight="1">
      <c r="A548" s="38"/>
      <c r="B548" s="39"/>
      <c r="C548" s="258" t="s">
        <v>1</v>
      </c>
      <c r="D548" s="258" t="s">
        <v>5040</v>
      </c>
      <c r="E548" s="19" t="s">
        <v>1</v>
      </c>
      <c r="F548" s="259">
        <v>190.72</v>
      </c>
      <c r="G548" s="38"/>
      <c r="H548" s="39"/>
    </row>
    <row r="549" s="2" customFormat="1" ht="16.8" customHeight="1">
      <c r="A549" s="38"/>
      <c r="B549" s="39"/>
      <c r="C549" s="258" t="s">
        <v>1</v>
      </c>
      <c r="D549" s="258" t="s">
        <v>4978</v>
      </c>
      <c r="E549" s="19" t="s">
        <v>1</v>
      </c>
      <c r="F549" s="259">
        <v>0</v>
      </c>
      <c r="G549" s="38"/>
      <c r="H549" s="39"/>
    </row>
    <row r="550" s="2" customFormat="1" ht="16.8" customHeight="1">
      <c r="A550" s="38"/>
      <c r="B550" s="39"/>
      <c r="C550" s="258" t="s">
        <v>1</v>
      </c>
      <c r="D550" s="258" t="s">
        <v>5041</v>
      </c>
      <c r="E550" s="19" t="s">
        <v>1</v>
      </c>
      <c r="F550" s="259">
        <v>1.3</v>
      </c>
      <c r="G550" s="38"/>
      <c r="H550" s="39"/>
    </row>
    <row r="551" s="2" customFormat="1" ht="16.8" customHeight="1">
      <c r="A551" s="38"/>
      <c r="B551" s="39"/>
      <c r="C551" s="258" t="s">
        <v>1</v>
      </c>
      <c r="D551" s="258" t="s">
        <v>4978</v>
      </c>
      <c r="E551" s="19" t="s">
        <v>1</v>
      </c>
      <c r="F551" s="259">
        <v>0</v>
      </c>
      <c r="G551" s="38"/>
      <c r="H551" s="39"/>
    </row>
    <row r="552" s="2" customFormat="1" ht="16.8" customHeight="1">
      <c r="A552" s="38"/>
      <c r="B552" s="39"/>
      <c r="C552" s="258" t="s">
        <v>1</v>
      </c>
      <c r="D552" s="258" t="s">
        <v>5042</v>
      </c>
      <c r="E552" s="19" t="s">
        <v>1</v>
      </c>
      <c r="F552" s="259">
        <v>13.48</v>
      </c>
      <c r="G552" s="38"/>
      <c r="H552" s="39"/>
    </row>
    <row r="553" s="2" customFormat="1" ht="16.8" customHeight="1">
      <c r="A553" s="38"/>
      <c r="B553" s="39"/>
      <c r="C553" s="258" t="s">
        <v>1</v>
      </c>
      <c r="D553" s="258" t="s">
        <v>4978</v>
      </c>
      <c r="E553" s="19" t="s">
        <v>1</v>
      </c>
      <c r="F553" s="259">
        <v>0</v>
      </c>
      <c r="G553" s="38"/>
      <c r="H553" s="39"/>
    </row>
    <row r="554" s="2" customFormat="1" ht="16.8" customHeight="1">
      <c r="A554" s="38"/>
      <c r="B554" s="39"/>
      <c r="C554" s="258" t="s">
        <v>1</v>
      </c>
      <c r="D554" s="258" t="s">
        <v>5043</v>
      </c>
      <c r="E554" s="19" t="s">
        <v>1</v>
      </c>
      <c r="F554" s="259">
        <v>15.6</v>
      </c>
      <c r="G554" s="38"/>
      <c r="H554" s="39"/>
    </row>
    <row r="555" s="2" customFormat="1" ht="16.8" customHeight="1">
      <c r="A555" s="38"/>
      <c r="B555" s="39"/>
      <c r="C555" s="258" t="s">
        <v>1</v>
      </c>
      <c r="D555" s="258" t="s">
        <v>4978</v>
      </c>
      <c r="E555" s="19" t="s">
        <v>1</v>
      </c>
      <c r="F555" s="259">
        <v>0</v>
      </c>
      <c r="G555" s="38"/>
      <c r="H555" s="39"/>
    </row>
    <row r="556" s="2" customFormat="1" ht="16.8" customHeight="1">
      <c r="A556" s="38"/>
      <c r="B556" s="39"/>
      <c r="C556" s="258" t="s">
        <v>1</v>
      </c>
      <c r="D556" s="258" t="s">
        <v>5044</v>
      </c>
      <c r="E556" s="19" t="s">
        <v>1</v>
      </c>
      <c r="F556" s="259">
        <v>12.560000000000001</v>
      </c>
      <c r="G556" s="38"/>
      <c r="H556" s="39"/>
    </row>
    <row r="557" s="2" customFormat="1" ht="16.8" customHeight="1">
      <c r="A557" s="38"/>
      <c r="B557" s="39"/>
      <c r="C557" s="258" t="s">
        <v>1</v>
      </c>
      <c r="D557" s="258" t="s">
        <v>4978</v>
      </c>
      <c r="E557" s="19" t="s">
        <v>1</v>
      </c>
      <c r="F557" s="259">
        <v>0</v>
      </c>
      <c r="G557" s="38"/>
      <c r="H557" s="39"/>
    </row>
    <row r="558" s="2" customFormat="1" ht="16.8" customHeight="1">
      <c r="A558" s="38"/>
      <c r="B558" s="39"/>
      <c r="C558" s="258" t="s">
        <v>1</v>
      </c>
      <c r="D558" s="258" t="s">
        <v>5045</v>
      </c>
      <c r="E558" s="19" t="s">
        <v>1</v>
      </c>
      <c r="F558" s="259">
        <v>11.16</v>
      </c>
      <c r="G558" s="38"/>
      <c r="H558" s="39"/>
    </row>
    <row r="559" s="2" customFormat="1" ht="16.8" customHeight="1">
      <c r="A559" s="38"/>
      <c r="B559" s="39"/>
      <c r="C559" s="258" t="s">
        <v>1</v>
      </c>
      <c r="D559" s="258" t="s">
        <v>4978</v>
      </c>
      <c r="E559" s="19" t="s">
        <v>1</v>
      </c>
      <c r="F559" s="259">
        <v>0</v>
      </c>
      <c r="G559" s="38"/>
      <c r="H559" s="39"/>
    </row>
    <row r="560" s="2" customFormat="1" ht="16.8" customHeight="1">
      <c r="A560" s="38"/>
      <c r="B560" s="39"/>
      <c r="C560" s="258" t="s">
        <v>1</v>
      </c>
      <c r="D560" s="258" t="s">
        <v>5046</v>
      </c>
      <c r="E560" s="19" t="s">
        <v>1</v>
      </c>
      <c r="F560" s="259">
        <v>4.46</v>
      </c>
      <c r="G560" s="38"/>
      <c r="H560" s="39"/>
    </row>
    <row r="561" s="2" customFormat="1" ht="16.8" customHeight="1">
      <c r="A561" s="38"/>
      <c r="B561" s="39"/>
      <c r="C561" s="258" t="s">
        <v>1</v>
      </c>
      <c r="D561" s="258" t="s">
        <v>4978</v>
      </c>
      <c r="E561" s="19" t="s">
        <v>1</v>
      </c>
      <c r="F561" s="259">
        <v>0</v>
      </c>
      <c r="G561" s="38"/>
      <c r="H561" s="39"/>
    </row>
    <row r="562" s="2" customFormat="1" ht="16.8" customHeight="1">
      <c r="A562" s="38"/>
      <c r="B562" s="39"/>
      <c r="C562" s="258" t="s">
        <v>1</v>
      </c>
      <c r="D562" s="258" t="s">
        <v>4932</v>
      </c>
      <c r="E562" s="19" t="s">
        <v>1</v>
      </c>
      <c r="F562" s="259">
        <v>9.2599999999999998</v>
      </c>
      <c r="G562" s="38"/>
      <c r="H562" s="39"/>
    </row>
    <row r="563" s="2" customFormat="1" ht="16.8" customHeight="1">
      <c r="A563" s="38"/>
      <c r="B563" s="39"/>
      <c r="C563" s="258" t="s">
        <v>1</v>
      </c>
      <c r="D563" s="258" t="s">
        <v>4978</v>
      </c>
      <c r="E563" s="19" t="s">
        <v>1</v>
      </c>
      <c r="F563" s="259">
        <v>0</v>
      </c>
      <c r="G563" s="38"/>
      <c r="H563" s="39"/>
    </row>
    <row r="564" s="2" customFormat="1" ht="16.8" customHeight="1">
      <c r="A564" s="38"/>
      <c r="B564" s="39"/>
      <c r="C564" s="258" t="s">
        <v>1</v>
      </c>
      <c r="D564" s="258" t="s">
        <v>5047</v>
      </c>
      <c r="E564" s="19" t="s">
        <v>1</v>
      </c>
      <c r="F564" s="259">
        <v>12.02</v>
      </c>
      <c r="G564" s="38"/>
      <c r="H564" s="39"/>
    </row>
    <row r="565" s="2" customFormat="1" ht="16.8" customHeight="1">
      <c r="A565" s="38"/>
      <c r="B565" s="39"/>
      <c r="C565" s="258" t="s">
        <v>1</v>
      </c>
      <c r="D565" s="258" t="s">
        <v>4978</v>
      </c>
      <c r="E565" s="19" t="s">
        <v>1</v>
      </c>
      <c r="F565" s="259">
        <v>0</v>
      </c>
      <c r="G565" s="38"/>
      <c r="H565" s="39"/>
    </row>
    <row r="566" s="2" customFormat="1" ht="16.8" customHeight="1">
      <c r="A566" s="38"/>
      <c r="B566" s="39"/>
      <c r="C566" s="258" t="s">
        <v>1</v>
      </c>
      <c r="D566" s="258" t="s">
        <v>5048</v>
      </c>
      <c r="E566" s="19" t="s">
        <v>1</v>
      </c>
      <c r="F566" s="259">
        <v>25.850000000000001</v>
      </c>
      <c r="G566" s="38"/>
      <c r="H566" s="39"/>
    </row>
    <row r="567" s="2" customFormat="1" ht="16.8" customHeight="1">
      <c r="A567" s="38"/>
      <c r="B567" s="39"/>
      <c r="C567" s="258" t="s">
        <v>1</v>
      </c>
      <c r="D567" s="258" t="s">
        <v>4978</v>
      </c>
      <c r="E567" s="19" t="s">
        <v>1</v>
      </c>
      <c r="F567" s="259">
        <v>0</v>
      </c>
      <c r="G567" s="38"/>
      <c r="H567" s="39"/>
    </row>
    <row r="568" s="2" customFormat="1" ht="16.8" customHeight="1">
      <c r="A568" s="38"/>
      <c r="B568" s="39"/>
      <c r="C568" s="258" t="s">
        <v>1</v>
      </c>
      <c r="D568" s="258" t="s">
        <v>5049</v>
      </c>
      <c r="E568" s="19" t="s">
        <v>1</v>
      </c>
      <c r="F568" s="259">
        <v>5.7400000000000002</v>
      </c>
      <c r="G568" s="38"/>
      <c r="H568" s="39"/>
    </row>
    <row r="569" s="2" customFormat="1" ht="16.8" customHeight="1">
      <c r="A569" s="38"/>
      <c r="B569" s="39"/>
      <c r="C569" s="258" t="s">
        <v>1</v>
      </c>
      <c r="D569" s="258" t="s">
        <v>4978</v>
      </c>
      <c r="E569" s="19" t="s">
        <v>1</v>
      </c>
      <c r="F569" s="259">
        <v>0</v>
      </c>
      <c r="G569" s="38"/>
      <c r="H569" s="39"/>
    </row>
    <row r="570" s="2" customFormat="1" ht="16.8" customHeight="1">
      <c r="A570" s="38"/>
      <c r="B570" s="39"/>
      <c r="C570" s="258" t="s">
        <v>1</v>
      </c>
      <c r="D570" s="258" t="s">
        <v>5050</v>
      </c>
      <c r="E570" s="19" t="s">
        <v>1</v>
      </c>
      <c r="F570" s="259">
        <v>13.93</v>
      </c>
      <c r="G570" s="38"/>
      <c r="H570" s="39"/>
    </row>
    <row r="571" s="2" customFormat="1" ht="16.8" customHeight="1">
      <c r="A571" s="38"/>
      <c r="B571" s="39"/>
      <c r="C571" s="258" t="s">
        <v>1</v>
      </c>
      <c r="D571" s="258" t="s">
        <v>4978</v>
      </c>
      <c r="E571" s="19" t="s">
        <v>1</v>
      </c>
      <c r="F571" s="259">
        <v>0</v>
      </c>
      <c r="G571" s="38"/>
      <c r="H571" s="39"/>
    </row>
    <row r="572" s="2" customFormat="1" ht="16.8" customHeight="1">
      <c r="A572" s="38"/>
      <c r="B572" s="39"/>
      <c r="C572" s="258" t="s">
        <v>1</v>
      </c>
      <c r="D572" s="258" t="s">
        <v>5051</v>
      </c>
      <c r="E572" s="19" t="s">
        <v>1</v>
      </c>
      <c r="F572" s="259">
        <v>11.49</v>
      </c>
      <c r="G572" s="38"/>
      <c r="H572" s="39"/>
    </row>
    <row r="573" s="2" customFormat="1" ht="16.8" customHeight="1">
      <c r="A573" s="38"/>
      <c r="B573" s="39"/>
      <c r="C573" s="258" t="s">
        <v>1</v>
      </c>
      <c r="D573" s="258" t="s">
        <v>4978</v>
      </c>
      <c r="E573" s="19" t="s">
        <v>1</v>
      </c>
      <c r="F573" s="259">
        <v>0</v>
      </c>
      <c r="G573" s="38"/>
      <c r="H573" s="39"/>
    </row>
    <row r="574" s="2" customFormat="1" ht="16.8" customHeight="1">
      <c r="A574" s="38"/>
      <c r="B574" s="39"/>
      <c r="C574" s="258" t="s">
        <v>1</v>
      </c>
      <c r="D574" s="258" t="s">
        <v>5052</v>
      </c>
      <c r="E574" s="19" t="s">
        <v>1</v>
      </c>
      <c r="F574" s="259">
        <v>30.43</v>
      </c>
      <c r="G574" s="38"/>
      <c r="H574" s="39"/>
    </row>
    <row r="575" s="2" customFormat="1" ht="16.8" customHeight="1">
      <c r="A575" s="38"/>
      <c r="B575" s="39"/>
      <c r="C575" s="258" t="s">
        <v>1</v>
      </c>
      <c r="D575" s="258" t="s">
        <v>4978</v>
      </c>
      <c r="E575" s="19" t="s">
        <v>1</v>
      </c>
      <c r="F575" s="259">
        <v>0</v>
      </c>
      <c r="G575" s="38"/>
      <c r="H575" s="39"/>
    </row>
    <row r="576" s="2" customFormat="1" ht="16.8" customHeight="1">
      <c r="A576" s="38"/>
      <c r="B576" s="39"/>
      <c r="C576" s="258" t="s">
        <v>1</v>
      </c>
      <c r="D576" s="258" t="s">
        <v>5053</v>
      </c>
      <c r="E576" s="19" t="s">
        <v>1</v>
      </c>
      <c r="F576" s="259">
        <v>11.960000000000001</v>
      </c>
      <c r="G576" s="38"/>
      <c r="H576" s="39"/>
    </row>
    <row r="577" s="2" customFormat="1" ht="16.8" customHeight="1">
      <c r="A577" s="38"/>
      <c r="B577" s="39"/>
      <c r="C577" s="258" t="s">
        <v>1</v>
      </c>
      <c r="D577" s="258" t="s">
        <v>4978</v>
      </c>
      <c r="E577" s="19" t="s">
        <v>1</v>
      </c>
      <c r="F577" s="259">
        <v>0</v>
      </c>
      <c r="G577" s="38"/>
      <c r="H577" s="39"/>
    </row>
    <row r="578" s="2" customFormat="1" ht="16.8" customHeight="1">
      <c r="A578" s="38"/>
      <c r="B578" s="39"/>
      <c r="C578" s="258" t="s">
        <v>1</v>
      </c>
      <c r="D578" s="258" t="s">
        <v>5054</v>
      </c>
      <c r="E578" s="19" t="s">
        <v>1</v>
      </c>
      <c r="F578" s="259">
        <v>14.41</v>
      </c>
      <c r="G578" s="38"/>
      <c r="H578" s="39"/>
    </row>
    <row r="579" s="2" customFormat="1" ht="16.8" customHeight="1">
      <c r="A579" s="38"/>
      <c r="B579" s="39"/>
      <c r="C579" s="258" t="s">
        <v>1</v>
      </c>
      <c r="D579" s="258" t="s">
        <v>4978</v>
      </c>
      <c r="E579" s="19" t="s">
        <v>1</v>
      </c>
      <c r="F579" s="259">
        <v>0</v>
      </c>
      <c r="G579" s="38"/>
      <c r="H579" s="39"/>
    </row>
    <row r="580" s="2" customFormat="1" ht="16.8" customHeight="1">
      <c r="A580" s="38"/>
      <c r="B580" s="39"/>
      <c r="C580" s="258" t="s">
        <v>1</v>
      </c>
      <c r="D580" s="258" t="s">
        <v>5055</v>
      </c>
      <c r="E580" s="19" t="s">
        <v>1</v>
      </c>
      <c r="F580" s="259">
        <v>8.8000000000000007</v>
      </c>
      <c r="G580" s="38"/>
      <c r="H580" s="39"/>
    </row>
    <row r="581" s="2" customFormat="1" ht="16.8" customHeight="1">
      <c r="A581" s="38"/>
      <c r="B581" s="39"/>
      <c r="C581" s="258" t="s">
        <v>1</v>
      </c>
      <c r="D581" s="258" t="s">
        <v>4978</v>
      </c>
      <c r="E581" s="19" t="s">
        <v>1</v>
      </c>
      <c r="F581" s="259">
        <v>0</v>
      </c>
      <c r="G581" s="38"/>
      <c r="H581" s="39"/>
    </row>
    <row r="582" s="2" customFormat="1" ht="16.8" customHeight="1">
      <c r="A582" s="38"/>
      <c r="B582" s="39"/>
      <c r="C582" s="258" t="s">
        <v>1</v>
      </c>
      <c r="D582" s="258" t="s">
        <v>5056</v>
      </c>
      <c r="E582" s="19" t="s">
        <v>1</v>
      </c>
      <c r="F582" s="259">
        <v>10.43</v>
      </c>
      <c r="G582" s="38"/>
      <c r="H582" s="39"/>
    </row>
    <row r="583" s="2" customFormat="1" ht="16.8" customHeight="1">
      <c r="A583" s="38"/>
      <c r="B583" s="39"/>
      <c r="C583" s="258" t="s">
        <v>1</v>
      </c>
      <c r="D583" s="258" t="s">
        <v>4978</v>
      </c>
      <c r="E583" s="19" t="s">
        <v>1</v>
      </c>
      <c r="F583" s="259">
        <v>0</v>
      </c>
      <c r="G583" s="38"/>
      <c r="H583" s="39"/>
    </row>
    <row r="584" s="2" customFormat="1" ht="16.8" customHeight="1">
      <c r="A584" s="38"/>
      <c r="B584" s="39"/>
      <c r="C584" s="258" t="s">
        <v>1</v>
      </c>
      <c r="D584" s="258" t="s">
        <v>5057</v>
      </c>
      <c r="E584" s="19" t="s">
        <v>1</v>
      </c>
      <c r="F584" s="259">
        <v>6.9900000000000002</v>
      </c>
      <c r="G584" s="38"/>
      <c r="H584" s="39"/>
    </row>
    <row r="585" s="2" customFormat="1" ht="16.8" customHeight="1">
      <c r="A585" s="38"/>
      <c r="B585" s="39"/>
      <c r="C585" s="258" t="s">
        <v>1</v>
      </c>
      <c r="D585" s="258" t="s">
        <v>4978</v>
      </c>
      <c r="E585" s="19" t="s">
        <v>1</v>
      </c>
      <c r="F585" s="259">
        <v>0</v>
      </c>
      <c r="G585" s="38"/>
      <c r="H585" s="39"/>
    </row>
    <row r="586" s="2" customFormat="1" ht="16.8" customHeight="1">
      <c r="A586" s="38"/>
      <c r="B586" s="39"/>
      <c r="C586" s="258" t="s">
        <v>1</v>
      </c>
      <c r="D586" s="258" t="s">
        <v>5057</v>
      </c>
      <c r="E586" s="19" t="s">
        <v>1</v>
      </c>
      <c r="F586" s="259">
        <v>6.9900000000000002</v>
      </c>
      <c r="G586" s="38"/>
      <c r="H586" s="39"/>
    </row>
    <row r="587" s="2" customFormat="1" ht="16.8" customHeight="1">
      <c r="A587" s="38"/>
      <c r="B587" s="39"/>
      <c r="C587" s="258" t="s">
        <v>1</v>
      </c>
      <c r="D587" s="258" t="s">
        <v>4978</v>
      </c>
      <c r="E587" s="19" t="s">
        <v>1</v>
      </c>
      <c r="F587" s="259">
        <v>0</v>
      </c>
      <c r="G587" s="38"/>
      <c r="H587" s="39"/>
    </row>
    <row r="588" s="2" customFormat="1" ht="16.8" customHeight="1">
      <c r="A588" s="38"/>
      <c r="B588" s="39"/>
      <c r="C588" s="258" t="s">
        <v>1</v>
      </c>
      <c r="D588" s="258" t="s">
        <v>5058</v>
      </c>
      <c r="E588" s="19" t="s">
        <v>1</v>
      </c>
      <c r="F588" s="259">
        <v>12.470000000000001</v>
      </c>
      <c r="G588" s="38"/>
      <c r="H588" s="39"/>
    </row>
    <row r="589" s="2" customFormat="1" ht="16.8" customHeight="1">
      <c r="A589" s="38"/>
      <c r="B589" s="39"/>
      <c r="C589" s="258" t="s">
        <v>1</v>
      </c>
      <c r="D589" s="258" t="s">
        <v>4978</v>
      </c>
      <c r="E589" s="19" t="s">
        <v>1</v>
      </c>
      <c r="F589" s="259">
        <v>0</v>
      </c>
      <c r="G589" s="38"/>
      <c r="H589" s="39"/>
    </row>
    <row r="590" s="2" customFormat="1" ht="16.8" customHeight="1">
      <c r="A590" s="38"/>
      <c r="B590" s="39"/>
      <c r="C590" s="258" t="s">
        <v>1</v>
      </c>
      <c r="D590" s="258" t="s">
        <v>5059</v>
      </c>
      <c r="E590" s="19" t="s">
        <v>1</v>
      </c>
      <c r="F590" s="259">
        <v>12.52</v>
      </c>
      <c r="G590" s="38"/>
      <c r="H590" s="39"/>
    </row>
    <row r="591" s="2" customFormat="1" ht="16.8" customHeight="1">
      <c r="A591" s="38"/>
      <c r="B591" s="39"/>
      <c r="C591" s="258" t="s">
        <v>1</v>
      </c>
      <c r="D591" s="258" t="s">
        <v>4978</v>
      </c>
      <c r="E591" s="19" t="s">
        <v>1</v>
      </c>
      <c r="F591" s="259">
        <v>0</v>
      </c>
      <c r="G591" s="38"/>
      <c r="H591" s="39"/>
    </row>
    <row r="592" s="2" customFormat="1" ht="16.8" customHeight="1">
      <c r="A592" s="38"/>
      <c r="B592" s="39"/>
      <c r="C592" s="258" t="s">
        <v>1</v>
      </c>
      <c r="D592" s="258" t="s">
        <v>5060</v>
      </c>
      <c r="E592" s="19" t="s">
        <v>1</v>
      </c>
      <c r="F592" s="259">
        <v>19.809999999999999</v>
      </c>
      <c r="G592" s="38"/>
      <c r="H592" s="39"/>
    </row>
    <row r="593" s="2" customFormat="1" ht="16.8" customHeight="1">
      <c r="A593" s="38"/>
      <c r="B593" s="39"/>
      <c r="C593" s="258" t="s">
        <v>1</v>
      </c>
      <c r="D593" s="258" t="s">
        <v>4978</v>
      </c>
      <c r="E593" s="19" t="s">
        <v>1</v>
      </c>
      <c r="F593" s="259">
        <v>0</v>
      </c>
      <c r="G593" s="38"/>
      <c r="H593" s="39"/>
    </row>
    <row r="594" s="2" customFormat="1" ht="16.8" customHeight="1">
      <c r="A594" s="38"/>
      <c r="B594" s="39"/>
      <c r="C594" s="258" t="s">
        <v>1</v>
      </c>
      <c r="D594" s="258" t="s">
        <v>5061</v>
      </c>
      <c r="E594" s="19" t="s">
        <v>1</v>
      </c>
      <c r="F594" s="259">
        <v>5.3899999999999997</v>
      </c>
      <c r="G594" s="38"/>
      <c r="H594" s="39"/>
    </row>
    <row r="595" s="2" customFormat="1" ht="16.8" customHeight="1">
      <c r="A595" s="38"/>
      <c r="B595" s="39"/>
      <c r="C595" s="258" t="s">
        <v>1</v>
      </c>
      <c r="D595" s="258" t="s">
        <v>4978</v>
      </c>
      <c r="E595" s="19" t="s">
        <v>1</v>
      </c>
      <c r="F595" s="259">
        <v>0</v>
      </c>
      <c r="G595" s="38"/>
      <c r="H595" s="39"/>
    </row>
    <row r="596" s="2" customFormat="1" ht="16.8" customHeight="1">
      <c r="A596" s="38"/>
      <c r="B596" s="39"/>
      <c r="C596" s="258" t="s">
        <v>1</v>
      </c>
      <c r="D596" s="258" t="s">
        <v>5062</v>
      </c>
      <c r="E596" s="19" t="s">
        <v>1</v>
      </c>
      <c r="F596" s="259">
        <v>1.6499999999999999</v>
      </c>
      <c r="G596" s="38"/>
      <c r="H596" s="39"/>
    </row>
    <row r="597" s="2" customFormat="1" ht="16.8" customHeight="1">
      <c r="A597" s="38"/>
      <c r="B597" s="39"/>
      <c r="C597" s="258" t="s">
        <v>1</v>
      </c>
      <c r="D597" s="258" t="s">
        <v>4978</v>
      </c>
      <c r="E597" s="19" t="s">
        <v>1</v>
      </c>
      <c r="F597" s="259">
        <v>0</v>
      </c>
      <c r="G597" s="38"/>
      <c r="H597" s="39"/>
    </row>
    <row r="598" s="2" customFormat="1" ht="16.8" customHeight="1">
      <c r="A598" s="38"/>
      <c r="B598" s="39"/>
      <c r="C598" s="258" t="s">
        <v>1</v>
      </c>
      <c r="D598" s="258" t="s">
        <v>5063</v>
      </c>
      <c r="E598" s="19" t="s">
        <v>1</v>
      </c>
      <c r="F598" s="259">
        <v>1.6100000000000001</v>
      </c>
      <c r="G598" s="38"/>
      <c r="H598" s="39"/>
    </row>
    <row r="599" s="2" customFormat="1" ht="16.8" customHeight="1">
      <c r="A599" s="38"/>
      <c r="B599" s="39"/>
      <c r="C599" s="258" t="s">
        <v>1</v>
      </c>
      <c r="D599" s="258" t="s">
        <v>4978</v>
      </c>
      <c r="E599" s="19" t="s">
        <v>1</v>
      </c>
      <c r="F599" s="259">
        <v>0</v>
      </c>
      <c r="G599" s="38"/>
      <c r="H599" s="39"/>
    </row>
    <row r="600" s="2" customFormat="1" ht="16.8" customHeight="1">
      <c r="A600" s="38"/>
      <c r="B600" s="39"/>
      <c r="C600" s="258" t="s">
        <v>1</v>
      </c>
      <c r="D600" s="258" t="s">
        <v>5063</v>
      </c>
      <c r="E600" s="19" t="s">
        <v>1</v>
      </c>
      <c r="F600" s="259">
        <v>1.6100000000000001</v>
      </c>
      <c r="G600" s="38"/>
      <c r="H600" s="39"/>
    </row>
    <row r="601" s="2" customFormat="1" ht="16.8" customHeight="1">
      <c r="A601" s="38"/>
      <c r="B601" s="39"/>
      <c r="C601" s="258" t="s">
        <v>1</v>
      </c>
      <c r="D601" s="258" t="s">
        <v>4978</v>
      </c>
      <c r="E601" s="19" t="s">
        <v>1</v>
      </c>
      <c r="F601" s="259">
        <v>0</v>
      </c>
      <c r="G601" s="38"/>
      <c r="H601" s="39"/>
    </row>
    <row r="602" s="2" customFormat="1" ht="16.8" customHeight="1">
      <c r="A602" s="38"/>
      <c r="B602" s="39"/>
      <c r="C602" s="258" t="s">
        <v>1</v>
      </c>
      <c r="D602" s="258" t="s">
        <v>5062</v>
      </c>
      <c r="E602" s="19" t="s">
        <v>1</v>
      </c>
      <c r="F602" s="259">
        <v>1.6499999999999999</v>
      </c>
      <c r="G602" s="38"/>
      <c r="H602" s="39"/>
    </row>
    <row r="603" s="2" customFormat="1" ht="16.8" customHeight="1">
      <c r="A603" s="38"/>
      <c r="B603" s="39"/>
      <c r="C603" s="258" t="s">
        <v>1</v>
      </c>
      <c r="D603" s="258" t="s">
        <v>4978</v>
      </c>
      <c r="E603" s="19" t="s">
        <v>1</v>
      </c>
      <c r="F603" s="259">
        <v>0</v>
      </c>
      <c r="G603" s="38"/>
      <c r="H603" s="39"/>
    </row>
    <row r="604" s="2" customFormat="1" ht="16.8" customHeight="1">
      <c r="A604" s="38"/>
      <c r="B604" s="39"/>
      <c r="C604" s="258" t="s">
        <v>1</v>
      </c>
      <c r="D604" s="258" t="s">
        <v>5064</v>
      </c>
      <c r="E604" s="19" t="s">
        <v>1</v>
      </c>
      <c r="F604" s="259">
        <v>5.2599999999999998</v>
      </c>
      <c r="G604" s="38"/>
      <c r="H604" s="39"/>
    </row>
    <row r="605" s="2" customFormat="1" ht="16.8" customHeight="1">
      <c r="A605" s="38"/>
      <c r="B605" s="39"/>
      <c r="C605" s="258" t="s">
        <v>1</v>
      </c>
      <c r="D605" s="258" t="s">
        <v>4978</v>
      </c>
      <c r="E605" s="19" t="s">
        <v>1</v>
      </c>
      <c r="F605" s="259">
        <v>0</v>
      </c>
      <c r="G605" s="38"/>
      <c r="H605" s="39"/>
    </row>
    <row r="606" s="2" customFormat="1" ht="16.8" customHeight="1">
      <c r="A606" s="38"/>
      <c r="B606" s="39"/>
      <c r="C606" s="258" t="s">
        <v>1</v>
      </c>
      <c r="D606" s="258" t="s">
        <v>5065</v>
      </c>
      <c r="E606" s="19" t="s">
        <v>1</v>
      </c>
      <c r="F606" s="259">
        <v>15.869999999999999</v>
      </c>
      <c r="G606" s="38"/>
      <c r="H606" s="39"/>
    </row>
    <row r="607" s="2" customFormat="1" ht="16.8" customHeight="1">
      <c r="A607" s="38"/>
      <c r="B607" s="39"/>
      <c r="C607" s="258" t="s">
        <v>1</v>
      </c>
      <c r="D607" s="258" t="s">
        <v>4978</v>
      </c>
      <c r="E607" s="19" t="s">
        <v>1</v>
      </c>
      <c r="F607" s="259">
        <v>0</v>
      </c>
      <c r="G607" s="38"/>
      <c r="H607" s="39"/>
    </row>
    <row r="608" s="2" customFormat="1" ht="16.8" customHeight="1">
      <c r="A608" s="38"/>
      <c r="B608" s="39"/>
      <c r="C608" s="258" t="s">
        <v>1</v>
      </c>
      <c r="D608" s="258" t="s">
        <v>5066</v>
      </c>
      <c r="E608" s="19" t="s">
        <v>1</v>
      </c>
      <c r="F608" s="259">
        <v>2.71</v>
      </c>
      <c r="G608" s="38"/>
      <c r="H608" s="39"/>
    </row>
    <row r="609" s="2" customFormat="1" ht="16.8" customHeight="1">
      <c r="A609" s="38"/>
      <c r="B609" s="39"/>
      <c r="C609" s="258" t="s">
        <v>1</v>
      </c>
      <c r="D609" s="258" t="s">
        <v>4978</v>
      </c>
      <c r="E609" s="19" t="s">
        <v>1</v>
      </c>
      <c r="F609" s="259">
        <v>0</v>
      </c>
      <c r="G609" s="38"/>
      <c r="H609" s="39"/>
    </row>
    <row r="610" s="2" customFormat="1" ht="16.8" customHeight="1">
      <c r="A610" s="38"/>
      <c r="B610" s="39"/>
      <c r="C610" s="258" t="s">
        <v>1</v>
      </c>
      <c r="D610" s="258" t="s">
        <v>5067</v>
      </c>
      <c r="E610" s="19" t="s">
        <v>1</v>
      </c>
      <c r="F610" s="259">
        <v>21.739999999999998</v>
      </c>
      <c r="G610" s="38"/>
      <c r="H610" s="39"/>
    </row>
    <row r="611" s="2" customFormat="1" ht="16.8" customHeight="1">
      <c r="A611" s="38"/>
      <c r="B611" s="39"/>
      <c r="C611" s="258" t="s">
        <v>1</v>
      </c>
      <c r="D611" s="258" t="s">
        <v>4978</v>
      </c>
      <c r="E611" s="19" t="s">
        <v>1</v>
      </c>
      <c r="F611" s="259">
        <v>0</v>
      </c>
      <c r="G611" s="38"/>
      <c r="H611" s="39"/>
    </row>
    <row r="612" s="2" customFormat="1" ht="16.8" customHeight="1">
      <c r="A612" s="38"/>
      <c r="B612" s="39"/>
      <c r="C612" s="258" t="s">
        <v>1</v>
      </c>
      <c r="D612" s="258" t="s">
        <v>5068</v>
      </c>
      <c r="E612" s="19" t="s">
        <v>1</v>
      </c>
      <c r="F612" s="259">
        <v>23.260000000000002</v>
      </c>
      <c r="G612" s="38"/>
      <c r="H612" s="39"/>
    </row>
    <row r="613" s="2" customFormat="1" ht="16.8" customHeight="1">
      <c r="A613" s="38"/>
      <c r="B613" s="39"/>
      <c r="C613" s="258" t="s">
        <v>1</v>
      </c>
      <c r="D613" s="258" t="s">
        <v>4978</v>
      </c>
      <c r="E613" s="19" t="s">
        <v>1</v>
      </c>
      <c r="F613" s="259">
        <v>0</v>
      </c>
      <c r="G613" s="38"/>
      <c r="H613" s="39"/>
    </row>
    <row r="614" s="2" customFormat="1" ht="16.8" customHeight="1">
      <c r="A614" s="38"/>
      <c r="B614" s="39"/>
      <c r="C614" s="258" t="s">
        <v>1</v>
      </c>
      <c r="D614" s="258" t="s">
        <v>5066</v>
      </c>
      <c r="E614" s="19" t="s">
        <v>1</v>
      </c>
      <c r="F614" s="259">
        <v>2.71</v>
      </c>
      <c r="G614" s="38"/>
      <c r="H614" s="39"/>
    </row>
    <row r="615" s="2" customFormat="1" ht="16.8" customHeight="1">
      <c r="A615" s="38"/>
      <c r="B615" s="39"/>
      <c r="C615" s="258" t="s">
        <v>1</v>
      </c>
      <c r="D615" s="258" t="s">
        <v>4978</v>
      </c>
      <c r="E615" s="19" t="s">
        <v>1</v>
      </c>
      <c r="F615" s="259">
        <v>0</v>
      </c>
      <c r="G615" s="38"/>
      <c r="H615" s="39"/>
    </row>
    <row r="616" s="2" customFormat="1" ht="16.8" customHeight="1">
      <c r="A616" s="38"/>
      <c r="B616" s="39"/>
      <c r="C616" s="258" t="s">
        <v>1</v>
      </c>
      <c r="D616" s="258" t="s">
        <v>5069</v>
      </c>
      <c r="E616" s="19" t="s">
        <v>1</v>
      </c>
      <c r="F616" s="259">
        <v>3.1299999999999999</v>
      </c>
      <c r="G616" s="38"/>
      <c r="H616" s="39"/>
    </row>
    <row r="617" s="2" customFormat="1" ht="16.8" customHeight="1">
      <c r="A617" s="38"/>
      <c r="B617" s="39"/>
      <c r="C617" s="258" t="s">
        <v>1</v>
      </c>
      <c r="D617" s="258" t="s">
        <v>4978</v>
      </c>
      <c r="E617" s="19" t="s">
        <v>1</v>
      </c>
      <c r="F617" s="259">
        <v>0</v>
      </c>
      <c r="G617" s="38"/>
      <c r="H617" s="39"/>
    </row>
    <row r="618" s="2" customFormat="1" ht="16.8" customHeight="1">
      <c r="A618" s="38"/>
      <c r="B618" s="39"/>
      <c r="C618" s="258" t="s">
        <v>1</v>
      </c>
      <c r="D618" s="258" t="s">
        <v>5070</v>
      </c>
      <c r="E618" s="19" t="s">
        <v>1</v>
      </c>
      <c r="F618" s="259">
        <v>4.8700000000000001</v>
      </c>
      <c r="G618" s="38"/>
      <c r="H618" s="39"/>
    </row>
    <row r="619" s="2" customFormat="1" ht="16.8" customHeight="1">
      <c r="A619" s="38"/>
      <c r="B619" s="39"/>
      <c r="C619" s="258" t="s">
        <v>1</v>
      </c>
      <c r="D619" s="258" t="s">
        <v>4978</v>
      </c>
      <c r="E619" s="19" t="s">
        <v>1</v>
      </c>
      <c r="F619" s="259">
        <v>0</v>
      </c>
      <c r="G619" s="38"/>
      <c r="H619" s="39"/>
    </row>
    <row r="620" s="2" customFormat="1" ht="16.8" customHeight="1">
      <c r="A620" s="38"/>
      <c r="B620" s="39"/>
      <c r="C620" s="258" t="s">
        <v>1</v>
      </c>
      <c r="D620" s="258" t="s">
        <v>5071</v>
      </c>
      <c r="E620" s="19" t="s">
        <v>1</v>
      </c>
      <c r="F620" s="259">
        <v>10.27</v>
      </c>
      <c r="G620" s="38"/>
      <c r="H620" s="39"/>
    </row>
    <row r="621" s="2" customFormat="1" ht="16.8" customHeight="1">
      <c r="A621" s="38"/>
      <c r="B621" s="39"/>
      <c r="C621" s="258" t="s">
        <v>1</v>
      </c>
      <c r="D621" s="258" t="s">
        <v>4978</v>
      </c>
      <c r="E621" s="19" t="s">
        <v>1</v>
      </c>
      <c r="F621" s="259">
        <v>0</v>
      </c>
      <c r="G621" s="38"/>
      <c r="H621" s="39"/>
    </row>
    <row r="622" s="2" customFormat="1" ht="16.8" customHeight="1">
      <c r="A622" s="38"/>
      <c r="B622" s="39"/>
      <c r="C622" s="258" t="s">
        <v>1</v>
      </c>
      <c r="D622" s="258" t="s">
        <v>4857</v>
      </c>
      <c r="E622" s="19" t="s">
        <v>1</v>
      </c>
      <c r="F622" s="259">
        <v>4.04</v>
      </c>
      <c r="G622" s="38"/>
      <c r="H622" s="39"/>
    </row>
    <row r="623" s="2" customFormat="1" ht="16.8" customHeight="1">
      <c r="A623" s="38"/>
      <c r="B623" s="39"/>
      <c r="C623" s="258" t="s">
        <v>1</v>
      </c>
      <c r="D623" s="258" t="s">
        <v>4978</v>
      </c>
      <c r="E623" s="19" t="s">
        <v>1</v>
      </c>
      <c r="F623" s="259">
        <v>0</v>
      </c>
      <c r="G623" s="38"/>
      <c r="H623" s="39"/>
    </row>
    <row r="624" s="2" customFormat="1" ht="16.8" customHeight="1">
      <c r="A624" s="38"/>
      <c r="B624" s="39"/>
      <c r="C624" s="258" t="s">
        <v>1</v>
      </c>
      <c r="D624" s="258" t="s">
        <v>5072</v>
      </c>
      <c r="E624" s="19" t="s">
        <v>1</v>
      </c>
      <c r="F624" s="259">
        <v>3.9500000000000002</v>
      </c>
      <c r="G624" s="38"/>
      <c r="H624" s="39"/>
    </row>
    <row r="625" s="2" customFormat="1" ht="16.8" customHeight="1">
      <c r="A625" s="38"/>
      <c r="B625" s="39"/>
      <c r="C625" s="258" t="s">
        <v>1</v>
      </c>
      <c r="D625" s="258" t="s">
        <v>4978</v>
      </c>
      <c r="E625" s="19" t="s">
        <v>1</v>
      </c>
      <c r="F625" s="259">
        <v>0</v>
      </c>
      <c r="G625" s="38"/>
      <c r="H625" s="39"/>
    </row>
    <row r="626" s="2" customFormat="1" ht="16.8" customHeight="1">
      <c r="A626" s="38"/>
      <c r="B626" s="39"/>
      <c r="C626" s="258" t="s">
        <v>1</v>
      </c>
      <c r="D626" s="258" t="s">
        <v>5073</v>
      </c>
      <c r="E626" s="19" t="s">
        <v>1</v>
      </c>
      <c r="F626" s="259">
        <v>7.4500000000000002</v>
      </c>
      <c r="G626" s="38"/>
      <c r="H626" s="39"/>
    </row>
    <row r="627" s="2" customFormat="1" ht="16.8" customHeight="1">
      <c r="A627" s="38"/>
      <c r="B627" s="39"/>
      <c r="C627" s="258" t="s">
        <v>1</v>
      </c>
      <c r="D627" s="258" t="s">
        <v>4978</v>
      </c>
      <c r="E627" s="19" t="s">
        <v>1</v>
      </c>
      <c r="F627" s="259">
        <v>0</v>
      </c>
      <c r="G627" s="38"/>
      <c r="H627" s="39"/>
    </row>
    <row r="628" s="2" customFormat="1" ht="16.8" customHeight="1">
      <c r="A628" s="38"/>
      <c r="B628" s="39"/>
      <c r="C628" s="258" t="s">
        <v>1</v>
      </c>
      <c r="D628" s="258" t="s">
        <v>5074</v>
      </c>
      <c r="E628" s="19" t="s">
        <v>1</v>
      </c>
      <c r="F628" s="259">
        <v>5.3399999999999999</v>
      </c>
      <c r="G628" s="38"/>
      <c r="H628" s="39"/>
    </row>
    <row r="629" s="2" customFormat="1" ht="16.8" customHeight="1">
      <c r="A629" s="38"/>
      <c r="B629" s="39"/>
      <c r="C629" s="258" t="s">
        <v>1</v>
      </c>
      <c r="D629" s="258" t="s">
        <v>4978</v>
      </c>
      <c r="E629" s="19" t="s">
        <v>1</v>
      </c>
      <c r="F629" s="259">
        <v>0</v>
      </c>
      <c r="G629" s="38"/>
      <c r="H629" s="39"/>
    </row>
    <row r="630" s="2" customFormat="1" ht="16.8" customHeight="1">
      <c r="A630" s="38"/>
      <c r="B630" s="39"/>
      <c r="C630" s="258" t="s">
        <v>1</v>
      </c>
      <c r="D630" s="258" t="s">
        <v>4914</v>
      </c>
      <c r="E630" s="19" t="s">
        <v>1</v>
      </c>
      <c r="F630" s="259">
        <v>30.890000000000001</v>
      </c>
      <c r="G630" s="38"/>
      <c r="H630" s="39"/>
    </row>
    <row r="631" s="2" customFormat="1" ht="16.8" customHeight="1">
      <c r="A631" s="38"/>
      <c r="B631" s="39"/>
      <c r="C631" s="258" t="s">
        <v>1</v>
      </c>
      <c r="D631" s="258" t="s">
        <v>4978</v>
      </c>
      <c r="E631" s="19" t="s">
        <v>1</v>
      </c>
      <c r="F631" s="259">
        <v>0</v>
      </c>
      <c r="G631" s="38"/>
      <c r="H631" s="39"/>
    </row>
    <row r="632" s="2" customFormat="1" ht="16.8" customHeight="1">
      <c r="A632" s="38"/>
      <c r="B632" s="39"/>
      <c r="C632" s="258" t="s">
        <v>1</v>
      </c>
      <c r="D632" s="258" t="s">
        <v>4932</v>
      </c>
      <c r="E632" s="19" t="s">
        <v>1</v>
      </c>
      <c r="F632" s="259">
        <v>9.2599999999999998</v>
      </c>
      <c r="G632" s="38"/>
      <c r="H632" s="39"/>
    </row>
    <row r="633" s="2" customFormat="1" ht="16.8" customHeight="1">
      <c r="A633" s="38"/>
      <c r="B633" s="39"/>
      <c r="C633" s="258" t="s">
        <v>1</v>
      </c>
      <c r="D633" s="258" t="s">
        <v>4978</v>
      </c>
      <c r="E633" s="19" t="s">
        <v>1</v>
      </c>
      <c r="F633" s="259">
        <v>0</v>
      </c>
      <c r="G633" s="38"/>
      <c r="H633" s="39"/>
    </row>
    <row r="634" s="2" customFormat="1" ht="16.8" customHeight="1">
      <c r="A634" s="38"/>
      <c r="B634" s="39"/>
      <c r="C634" s="258" t="s">
        <v>1</v>
      </c>
      <c r="D634" s="258" t="s">
        <v>5075</v>
      </c>
      <c r="E634" s="19" t="s">
        <v>1</v>
      </c>
      <c r="F634" s="259">
        <v>10.48</v>
      </c>
      <c r="G634" s="38"/>
      <c r="H634" s="39"/>
    </row>
    <row r="635" s="2" customFormat="1" ht="16.8" customHeight="1">
      <c r="A635" s="38"/>
      <c r="B635" s="39"/>
      <c r="C635" s="258" t="s">
        <v>1</v>
      </c>
      <c r="D635" s="258" t="s">
        <v>4978</v>
      </c>
      <c r="E635" s="19" t="s">
        <v>1</v>
      </c>
      <c r="F635" s="259">
        <v>0</v>
      </c>
      <c r="G635" s="38"/>
      <c r="H635" s="39"/>
    </row>
    <row r="636" s="2" customFormat="1" ht="16.8" customHeight="1">
      <c r="A636" s="38"/>
      <c r="B636" s="39"/>
      <c r="C636" s="258" t="s">
        <v>1</v>
      </c>
      <c r="D636" s="258" t="s">
        <v>5076</v>
      </c>
      <c r="E636" s="19" t="s">
        <v>1</v>
      </c>
      <c r="F636" s="259">
        <v>17.98</v>
      </c>
      <c r="G636" s="38"/>
      <c r="H636" s="39"/>
    </row>
    <row r="637" s="2" customFormat="1" ht="16.8" customHeight="1">
      <c r="A637" s="38"/>
      <c r="B637" s="39"/>
      <c r="C637" s="258" t="s">
        <v>1</v>
      </c>
      <c r="D637" s="258" t="s">
        <v>4978</v>
      </c>
      <c r="E637" s="19" t="s">
        <v>1</v>
      </c>
      <c r="F637" s="259">
        <v>0</v>
      </c>
      <c r="G637" s="38"/>
      <c r="H637" s="39"/>
    </row>
    <row r="638" s="2" customFormat="1" ht="16.8" customHeight="1">
      <c r="A638" s="38"/>
      <c r="B638" s="39"/>
      <c r="C638" s="258" t="s">
        <v>1</v>
      </c>
      <c r="D638" s="258" t="s">
        <v>5077</v>
      </c>
      <c r="E638" s="19" t="s">
        <v>1</v>
      </c>
      <c r="F638" s="259">
        <v>17.77</v>
      </c>
      <c r="G638" s="38"/>
      <c r="H638" s="39"/>
    </row>
    <row r="639" s="2" customFormat="1" ht="16.8" customHeight="1">
      <c r="A639" s="38"/>
      <c r="B639" s="39"/>
      <c r="C639" s="258" t="s">
        <v>1</v>
      </c>
      <c r="D639" s="258" t="s">
        <v>4978</v>
      </c>
      <c r="E639" s="19" t="s">
        <v>1</v>
      </c>
      <c r="F639" s="259">
        <v>0</v>
      </c>
      <c r="G639" s="38"/>
      <c r="H639" s="39"/>
    </row>
    <row r="640" s="2" customFormat="1" ht="16.8" customHeight="1">
      <c r="A640" s="38"/>
      <c r="B640" s="39"/>
      <c r="C640" s="258" t="s">
        <v>1</v>
      </c>
      <c r="D640" s="258" t="s">
        <v>5078</v>
      </c>
      <c r="E640" s="19" t="s">
        <v>1</v>
      </c>
      <c r="F640" s="259">
        <v>18.120000000000001</v>
      </c>
      <c r="G640" s="38"/>
      <c r="H640" s="39"/>
    </row>
    <row r="641" s="2" customFormat="1" ht="16.8" customHeight="1">
      <c r="A641" s="38"/>
      <c r="B641" s="39"/>
      <c r="C641" s="258" t="s">
        <v>1</v>
      </c>
      <c r="D641" s="258" t="s">
        <v>4978</v>
      </c>
      <c r="E641" s="19" t="s">
        <v>1</v>
      </c>
      <c r="F641" s="259">
        <v>0</v>
      </c>
      <c r="G641" s="38"/>
      <c r="H641" s="39"/>
    </row>
    <row r="642" s="2" customFormat="1" ht="16.8" customHeight="1">
      <c r="A642" s="38"/>
      <c r="B642" s="39"/>
      <c r="C642" s="258" t="s">
        <v>1</v>
      </c>
      <c r="D642" s="258" t="s">
        <v>5079</v>
      </c>
      <c r="E642" s="19" t="s">
        <v>1</v>
      </c>
      <c r="F642" s="259">
        <v>19.969999999999999</v>
      </c>
      <c r="G642" s="38"/>
      <c r="H642" s="39"/>
    </row>
    <row r="643" s="2" customFormat="1" ht="16.8" customHeight="1">
      <c r="A643" s="38"/>
      <c r="B643" s="39"/>
      <c r="C643" s="258" t="s">
        <v>1</v>
      </c>
      <c r="D643" s="258" t="s">
        <v>4978</v>
      </c>
      <c r="E643" s="19" t="s">
        <v>1</v>
      </c>
      <c r="F643" s="259">
        <v>0</v>
      </c>
      <c r="G643" s="38"/>
      <c r="H643" s="39"/>
    </row>
    <row r="644" s="2" customFormat="1" ht="16.8" customHeight="1">
      <c r="A644" s="38"/>
      <c r="B644" s="39"/>
      <c r="C644" s="258" t="s">
        <v>1</v>
      </c>
      <c r="D644" s="258" t="s">
        <v>5080</v>
      </c>
      <c r="E644" s="19" t="s">
        <v>1</v>
      </c>
      <c r="F644" s="259">
        <v>19.010000000000002</v>
      </c>
      <c r="G644" s="38"/>
      <c r="H644" s="39"/>
    </row>
    <row r="645" s="2" customFormat="1" ht="16.8" customHeight="1">
      <c r="A645" s="38"/>
      <c r="B645" s="39"/>
      <c r="C645" s="258" t="s">
        <v>1</v>
      </c>
      <c r="D645" s="258" t="s">
        <v>4978</v>
      </c>
      <c r="E645" s="19" t="s">
        <v>1</v>
      </c>
      <c r="F645" s="259">
        <v>0</v>
      </c>
      <c r="G645" s="38"/>
      <c r="H645" s="39"/>
    </row>
    <row r="646" s="2" customFormat="1" ht="16.8" customHeight="1">
      <c r="A646" s="38"/>
      <c r="B646" s="39"/>
      <c r="C646" s="258" t="s">
        <v>1</v>
      </c>
      <c r="D646" s="258" t="s">
        <v>5081</v>
      </c>
      <c r="E646" s="19" t="s">
        <v>1</v>
      </c>
      <c r="F646" s="259">
        <v>9.3900000000000006</v>
      </c>
      <c r="G646" s="38"/>
      <c r="H646" s="39"/>
    </row>
    <row r="647" s="2" customFormat="1" ht="16.8" customHeight="1">
      <c r="A647" s="38"/>
      <c r="B647" s="39"/>
      <c r="C647" s="258" t="s">
        <v>1</v>
      </c>
      <c r="D647" s="258" t="s">
        <v>4978</v>
      </c>
      <c r="E647" s="19" t="s">
        <v>1</v>
      </c>
      <c r="F647" s="259">
        <v>0</v>
      </c>
      <c r="G647" s="38"/>
      <c r="H647" s="39"/>
    </row>
    <row r="648" s="2" customFormat="1" ht="16.8" customHeight="1">
      <c r="A648" s="38"/>
      <c r="B648" s="39"/>
      <c r="C648" s="258" t="s">
        <v>1</v>
      </c>
      <c r="D648" s="258" t="s">
        <v>4950</v>
      </c>
      <c r="E648" s="19" t="s">
        <v>1</v>
      </c>
      <c r="F648" s="259">
        <v>6.0199999999999996</v>
      </c>
      <c r="G648" s="38"/>
      <c r="H648" s="39"/>
    </row>
    <row r="649" s="2" customFormat="1" ht="16.8" customHeight="1">
      <c r="A649" s="38"/>
      <c r="B649" s="39"/>
      <c r="C649" s="258" t="s">
        <v>1</v>
      </c>
      <c r="D649" s="258" t="s">
        <v>4978</v>
      </c>
      <c r="E649" s="19" t="s">
        <v>1</v>
      </c>
      <c r="F649" s="259">
        <v>0</v>
      </c>
      <c r="G649" s="38"/>
      <c r="H649" s="39"/>
    </row>
    <row r="650" s="2" customFormat="1" ht="16.8" customHeight="1">
      <c r="A650" s="38"/>
      <c r="B650" s="39"/>
      <c r="C650" s="258" t="s">
        <v>1</v>
      </c>
      <c r="D650" s="258" t="s">
        <v>4917</v>
      </c>
      <c r="E650" s="19" t="s">
        <v>1</v>
      </c>
      <c r="F650" s="259">
        <v>11.449999999999999</v>
      </c>
      <c r="G650" s="38"/>
      <c r="H650" s="39"/>
    </row>
    <row r="651" s="2" customFormat="1" ht="16.8" customHeight="1">
      <c r="A651" s="38"/>
      <c r="B651" s="39"/>
      <c r="C651" s="258" t="s">
        <v>1</v>
      </c>
      <c r="D651" s="258" t="s">
        <v>4978</v>
      </c>
      <c r="E651" s="19" t="s">
        <v>1</v>
      </c>
      <c r="F651" s="259">
        <v>0</v>
      </c>
      <c r="G651" s="38"/>
      <c r="H651" s="39"/>
    </row>
    <row r="652" s="2" customFormat="1" ht="16.8" customHeight="1">
      <c r="A652" s="38"/>
      <c r="B652" s="39"/>
      <c r="C652" s="258" t="s">
        <v>1</v>
      </c>
      <c r="D652" s="258" t="s">
        <v>5082</v>
      </c>
      <c r="E652" s="19" t="s">
        <v>1</v>
      </c>
      <c r="F652" s="259">
        <v>8.2200000000000006</v>
      </c>
      <c r="G652" s="38"/>
      <c r="H652" s="39"/>
    </row>
    <row r="653" s="2" customFormat="1" ht="16.8" customHeight="1">
      <c r="A653" s="38"/>
      <c r="B653" s="39"/>
      <c r="C653" s="258" t="s">
        <v>1</v>
      </c>
      <c r="D653" s="258" t="s">
        <v>4978</v>
      </c>
      <c r="E653" s="19" t="s">
        <v>1</v>
      </c>
      <c r="F653" s="259">
        <v>0</v>
      </c>
      <c r="G653" s="38"/>
      <c r="H653" s="39"/>
    </row>
    <row r="654" s="2" customFormat="1" ht="16.8" customHeight="1">
      <c r="A654" s="38"/>
      <c r="B654" s="39"/>
      <c r="C654" s="258" t="s">
        <v>1</v>
      </c>
      <c r="D654" s="258" t="s">
        <v>5083</v>
      </c>
      <c r="E654" s="19" t="s">
        <v>1</v>
      </c>
      <c r="F654" s="259">
        <v>6.4800000000000004</v>
      </c>
      <c r="G654" s="38"/>
      <c r="H654" s="39"/>
    </row>
    <row r="655" s="2" customFormat="1" ht="16.8" customHeight="1">
      <c r="A655" s="38"/>
      <c r="B655" s="39"/>
      <c r="C655" s="258" t="s">
        <v>1</v>
      </c>
      <c r="D655" s="258" t="s">
        <v>4978</v>
      </c>
      <c r="E655" s="19" t="s">
        <v>1</v>
      </c>
      <c r="F655" s="259">
        <v>0</v>
      </c>
      <c r="G655" s="38"/>
      <c r="H655" s="39"/>
    </row>
    <row r="656" s="2" customFormat="1" ht="16.8" customHeight="1">
      <c r="A656" s="38"/>
      <c r="B656" s="39"/>
      <c r="C656" s="258" t="s">
        <v>1</v>
      </c>
      <c r="D656" s="258" t="s">
        <v>5084</v>
      </c>
      <c r="E656" s="19" t="s">
        <v>1</v>
      </c>
      <c r="F656" s="259">
        <v>7.3600000000000003</v>
      </c>
      <c r="G656" s="38"/>
      <c r="H656" s="39"/>
    </row>
    <row r="657" s="2" customFormat="1" ht="16.8" customHeight="1">
      <c r="A657" s="38"/>
      <c r="B657" s="39"/>
      <c r="C657" s="258" t="s">
        <v>1</v>
      </c>
      <c r="D657" s="258" t="s">
        <v>4978</v>
      </c>
      <c r="E657" s="19" t="s">
        <v>1</v>
      </c>
      <c r="F657" s="259">
        <v>0</v>
      </c>
      <c r="G657" s="38"/>
      <c r="H657" s="39"/>
    </row>
    <row r="658" s="2" customFormat="1" ht="16.8" customHeight="1">
      <c r="A658" s="38"/>
      <c r="B658" s="39"/>
      <c r="C658" s="258" t="s">
        <v>1</v>
      </c>
      <c r="D658" s="258" t="s">
        <v>5085</v>
      </c>
      <c r="E658" s="19" t="s">
        <v>1</v>
      </c>
      <c r="F658" s="259">
        <v>3.79</v>
      </c>
      <c r="G658" s="38"/>
      <c r="H658" s="39"/>
    </row>
    <row r="659" s="2" customFormat="1" ht="16.8" customHeight="1">
      <c r="A659" s="38"/>
      <c r="B659" s="39"/>
      <c r="C659" s="258" t="s">
        <v>1</v>
      </c>
      <c r="D659" s="258" t="s">
        <v>4978</v>
      </c>
      <c r="E659" s="19" t="s">
        <v>1</v>
      </c>
      <c r="F659" s="259">
        <v>0</v>
      </c>
      <c r="G659" s="38"/>
      <c r="H659" s="39"/>
    </row>
    <row r="660" s="2" customFormat="1" ht="16.8" customHeight="1">
      <c r="A660" s="38"/>
      <c r="B660" s="39"/>
      <c r="C660" s="258" t="s">
        <v>1</v>
      </c>
      <c r="D660" s="258" t="s">
        <v>5086</v>
      </c>
      <c r="E660" s="19" t="s">
        <v>1</v>
      </c>
      <c r="F660" s="259">
        <v>1.1699999999999999</v>
      </c>
      <c r="G660" s="38"/>
      <c r="H660" s="39"/>
    </row>
    <row r="661" s="2" customFormat="1" ht="16.8" customHeight="1">
      <c r="A661" s="38"/>
      <c r="B661" s="39"/>
      <c r="C661" s="258" t="s">
        <v>1</v>
      </c>
      <c r="D661" s="258" t="s">
        <v>4978</v>
      </c>
      <c r="E661" s="19" t="s">
        <v>1</v>
      </c>
      <c r="F661" s="259">
        <v>0</v>
      </c>
      <c r="G661" s="38"/>
      <c r="H661" s="39"/>
    </row>
    <row r="662" s="2" customFormat="1" ht="16.8" customHeight="1">
      <c r="A662" s="38"/>
      <c r="B662" s="39"/>
      <c r="C662" s="258" t="s">
        <v>1</v>
      </c>
      <c r="D662" s="258" t="s">
        <v>5087</v>
      </c>
      <c r="E662" s="19" t="s">
        <v>1</v>
      </c>
      <c r="F662" s="259">
        <v>8.1999999999999993</v>
      </c>
      <c r="G662" s="38"/>
      <c r="H662" s="39"/>
    </row>
    <row r="663" s="2" customFormat="1" ht="16.8" customHeight="1">
      <c r="A663" s="38"/>
      <c r="B663" s="39"/>
      <c r="C663" s="258" t="s">
        <v>1</v>
      </c>
      <c r="D663" s="258" t="s">
        <v>4978</v>
      </c>
      <c r="E663" s="19" t="s">
        <v>1</v>
      </c>
      <c r="F663" s="259">
        <v>0</v>
      </c>
      <c r="G663" s="38"/>
      <c r="H663" s="39"/>
    </row>
    <row r="664" s="2" customFormat="1" ht="16.8" customHeight="1">
      <c r="A664" s="38"/>
      <c r="B664" s="39"/>
      <c r="C664" s="258" t="s">
        <v>1</v>
      </c>
      <c r="D664" s="258" t="s">
        <v>5088</v>
      </c>
      <c r="E664" s="19" t="s">
        <v>1</v>
      </c>
      <c r="F664" s="259">
        <v>25.949999999999999</v>
      </c>
      <c r="G664" s="38"/>
      <c r="H664" s="39"/>
    </row>
    <row r="665" s="2" customFormat="1" ht="16.8" customHeight="1">
      <c r="A665" s="38"/>
      <c r="B665" s="39"/>
      <c r="C665" s="258" t="s">
        <v>1</v>
      </c>
      <c r="D665" s="258" t="s">
        <v>4978</v>
      </c>
      <c r="E665" s="19" t="s">
        <v>1</v>
      </c>
      <c r="F665" s="259">
        <v>0</v>
      </c>
      <c r="G665" s="38"/>
      <c r="H665" s="39"/>
    </row>
    <row r="666" s="2" customFormat="1" ht="16.8" customHeight="1">
      <c r="A666" s="38"/>
      <c r="B666" s="39"/>
      <c r="C666" s="258" t="s">
        <v>1</v>
      </c>
      <c r="D666" s="258" t="s">
        <v>5089</v>
      </c>
      <c r="E666" s="19" t="s">
        <v>1</v>
      </c>
      <c r="F666" s="259">
        <v>0.79000000000000004</v>
      </c>
      <c r="G666" s="38"/>
      <c r="H666" s="39"/>
    </row>
    <row r="667" s="2" customFormat="1" ht="16.8" customHeight="1">
      <c r="A667" s="38"/>
      <c r="B667" s="39"/>
      <c r="C667" s="258" t="s">
        <v>1</v>
      </c>
      <c r="D667" s="258" t="s">
        <v>4978</v>
      </c>
      <c r="E667" s="19" t="s">
        <v>1</v>
      </c>
      <c r="F667" s="259">
        <v>0</v>
      </c>
      <c r="G667" s="38"/>
      <c r="H667" s="39"/>
    </row>
    <row r="668" s="2" customFormat="1" ht="16.8" customHeight="1">
      <c r="A668" s="38"/>
      <c r="B668" s="39"/>
      <c r="C668" s="258" t="s">
        <v>1</v>
      </c>
      <c r="D668" s="258" t="s">
        <v>5090</v>
      </c>
      <c r="E668" s="19" t="s">
        <v>1</v>
      </c>
      <c r="F668" s="259">
        <v>3.02</v>
      </c>
      <c r="G668" s="38"/>
      <c r="H668" s="39"/>
    </row>
    <row r="669" s="2" customFormat="1" ht="16.8" customHeight="1">
      <c r="A669" s="38"/>
      <c r="B669" s="39"/>
      <c r="C669" s="258" t="s">
        <v>1</v>
      </c>
      <c r="D669" s="258" t="s">
        <v>4978</v>
      </c>
      <c r="E669" s="19" t="s">
        <v>1</v>
      </c>
      <c r="F669" s="259">
        <v>0</v>
      </c>
      <c r="G669" s="38"/>
      <c r="H669" s="39"/>
    </row>
    <row r="670" s="2" customFormat="1" ht="16.8" customHeight="1">
      <c r="A670" s="38"/>
      <c r="B670" s="39"/>
      <c r="C670" s="258" t="s">
        <v>1</v>
      </c>
      <c r="D670" s="258" t="s">
        <v>5086</v>
      </c>
      <c r="E670" s="19" t="s">
        <v>1</v>
      </c>
      <c r="F670" s="259">
        <v>1.1699999999999999</v>
      </c>
      <c r="G670" s="38"/>
      <c r="H670" s="39"/>
    </row>
    <row r="671" s="2" customFormat="1" ht="16.8" customHeight="1">
      <c r="A671" s="38"/>
      <c r="B671" s="39"/>
      <c r="C671" s="258" t="s">
        <v>1</v>
      </c>
      <c r="D671" s="258" t="s">
        <v>4978</v>
      </c>
      <c r="E671" s="19" t="s">
        <v>1</v>
      </c>
      <c r="F671" s="259">
        <v>0</v>
      </c>
      <c r="G671" s="38"/>
      <c r="H671" s="39"/>
    </row>
    <row r="672" s="2" customFormat="1" ht="16.8" customHeight="1">
      <c r="A672" s="38"/>
      <c r="B672" s="39"/>
      <c r="C672" s="258" t="s">
        <v>1</v>
      </c>
      <c r="D672" s="258" t="s">
        <v>5091</v>
      </c>
      <c r="E672" s="19" t="s">
        <v>1</v>
      </c>
      <c r="F672" s="259">
        <v>3.3500000000000001</v>
      </c>
      <c r="G672" s="38"/>
      <c r="H672" s="39"/>
    </row>
    <row r="673" s="2" customFormat="1" ht="16.8" customHeight="1">
      <c r="A673" s="38"/>
      <c r="B673" s="39"/>
      <c r="C673" s="258" t="s">
        <v>1</v>
      </c>
      <c r="D673" s="258" t="s">
        <v>4978</v>
      </c>
      <c r="E673" s="19" t="s">
        <v>1</v>
      </c>
      <c r="F673" s="259">
        <v>0</v>
      </c>
      <c r="G673" s="38"/>
      <c r="H673" s="39"/>
    </row>
    <row r="674" s="2" customFormat="1" ht="16.8" customHeight="1">
      <c r="A674" s="38"/>
      <c r="B674" s="39"/>
      <c r="C674" s="258" t="s">
        <v>1</v>
      </c>
      <c r="D674" s="258" t="s">
        <v>5056</v>
      </c>
      <c r="E674" s="19" t="s">
        <v>1</v>
      </c>
      <c r="F674" s="259">
        <v>10.43</v>
      </c>
      <c r="G674" s="38"/>
      <c r="H674" s="39"/>
    </row>
    <row r="675" s="2" customFormat="1" ht="16.8" customHeight="1">
      <c r="A675" s="38"/>
      <c r="B675" s="39"/>
      <c r="C675" s="258" t="s">
        <v>1</v>
      </c>
      <c r="D675" s="258" t="s">
        <v>4978</v>
      </c>
      <c r="E675" s="19" t="s">
        <v>1</v>
      </c>
      <c r="F675" s="259">
        <v>0</v>
      </c>
      <c r="G675" s="38"/>
      <c r="H675" s="39"/>
    </row>
    <row r="676" s="2" customFormat="1" ht="16.8" customHeight="1">
      <c r="A676" s="38"/>
      <c r="B676" s="39"/>
      <c r="C676" s="258" t="s">
        <v>1</v>
      </c>
      <c r="D676" s="258" t="s">
        <v>5092</v>
      </c>
      <c r="E676" s="19" t="s">
        <v>1</v>
      </c>
      <c r="F676" s="259">
        <v>9.1500000000000004</v>
      </c>
      <c r="G676" s="38"/>
      <c r="H676" s="39"/>
    </row>
    <row r="677" s="2" customFormat="1" ht="16.8" customHeight="1">
      <c r="A677" s="38"/>
      <c r="B677" s="39"/>
      <c r="C677" s="258" t="s">
        <v>1</v>
      </c>
      <c r="D677" s="258" t="s">
        <v>4978</v>
      </c>
      <c r="E677" s="19" t="s">
        <v>1</v>
      </c>
      <c r="F677" s="259">
        <v>0</v>
      </c>
      <c r="G677" s="38"/>
      <c r="H677" s="39"/>
    </row>
    <row r="678" s="2" customFormat="1" ht="16.8" customHeight="1">
      <c r="A678" s="38"/>
      <c r="B678" s="39"/>
      <c r="C678" s="258" t="s">
        <v>1</v>
      </c>
      <c r="D678" s="258" t="s">
        <v>5066</v>
      </c>
      <c r="E678" s="19" t="s">
        <v>1</v>
      </c>
      <c r="F678" s="259">
        <v>2.71</v>
      </c>
      <c r="G678" s="38"/>
      <c r="H678" s="39"/>
    </row>
    <row r="679" s="2" customFormat="1" ht="16.8" customHeight="1">
      <c r="A679" s="38"/>
      <c r="B679" s="39"/>
      <c r="C679" s="258" t="s">
        <v>1</v>
      </c>
      <c r="D679" s="258" t="s">
        <v>4978</v>
      </c>
      <c r="E679" s="19" t="s">
        <v>1</v>
      </c>
      <c r="F679" s="259">
        <v>0</v>
      </c>
      <c r="G679" s="38"/>
      <c r="H679" s="39"/>
    </row>
    <row r="680" s="2" customFormat="1" ht="16.8" customHeight="1">
      <c r="A680" s="38"/>
      <c r="B680" s="39"/>
      <c r="C680" s="258" t="s">
        <v>1</v>
      </c>
      <c r="D680" s="258" t="s">
        <v>4968</v>
      </c>
      <c r="E680" s="19" t="s">
        <v>1</v>
      </c>
      <c r="F680" s="259">
        <v>1.2</v>
      </c>
      <c r="G680" s="38"/>
      <c r="H680" s="39"/>
    </row>
    <row r="681" s="2" customFormat="1" ht="16.8" customHeight="1">
      <c r="A681" s="38"/>
      <c r="B681" s="39"/>
      <c r="C681" s="258" t="s">
        <v>1</v>
      </c>
      <c r="D681" s="258" t="s">
        <v>4978</v>
      </c>
      <c r="E681" s="19" t="s">
        <v>1</v>
      </c>
      <c r="F681" s="259">
        <v>0</v>
      </c>
      <c r="G681" s="38"/>
      <c r="H681" s="39"/>
    </row>
    <row r="682" s="2" customFormat="1" ht="16.8" customHeight="1">
      <c r="A682" s="38"/>
      <c r="B682" s="39"/>
      <c r="C682" s="258" t="s">
        <v>1</v>
      </c>
      <c r="D682" s="258" t="s">
        <v>4968</v>
      </c>
      <c r="E682" s="19" t="s">
        <v>1</v>
      </c>
      <c r="F682" s="259">
        <v>1.2</v>
      </c>
      <c r="G682" s="38"/>
      <c r="H682" s="39"/>
    </row>
    <row r="683" s="2" customFormat="1" ht="16.8" customHeight="1">
      <c r="A683" s="38"/>
      <c r="B683" s="39"/>
      <c r="C683" s="258" t="s">
        <v>1</v>
      </c>
      <c r="D683" s="258" t="s">
        <v>4978</v>
      </c>
      <c r="E683" s="19" t="s">
        <v>1</v>
      </c>
      <c r="F683" s="259">
        <v>0</v>
      </c>
      <c r="G683" s="38"/>
      <c r="H683" s="39"/>
    </row>
    <row r="684" s="2" customFormat="1" ht="16.8" customHeight="1">
      <c r="A684" s="38"/>
      <c r="B684" s="39"/>
      <c r="C684" s="258" t="s">
        <v>1</v>
      </c>
      <c r="D684" s="258" t="s">
        <v>4968</v>
      </c>
      <c r="E684" s="19" t="s">
        <v>1</v>
      </c>
      <c r="F684" s="259">
        <v>1.2</v>
      </c>
      <c r="G684" s="38"/>
      <c r="H684" s="39"/>
    </row>
    <row r="685" s="2" customFormat="1" ht="16.8" customHeight="1">
      <c r="A685" s="38"/>
      <c r="B685" s="39"/>
      <c r="C685" s="258" t="s">
        <v>1</v>
      </c>
      <c r="D685" s="258" t="s">
        <v>4978</v>
      </c>
      <c r="E685" s="19" t="s">
        <v>1</v>
      </c>
      <c r="F685" s="259">
        <v>0</v>
      </c>
      <c r="G685" s="38"/>
      <c r="H685" s="39"/>
    </row>
    <row r="686" s="2" customFormat="1" ht="16.8" customHeight="1">
      <c r="A686" s="38"/>
      <c r="B686" s="39"/>
      <c r="C686" s="258" t="s">
        <v>1</v>
      </c>
      <c r="D686" s="258" t="s">
        <v>4968</v>
      </c>
      <c r="E686" s="19" t="s">
        <v>1</v>
      </c>
      <c r="F686" s="259">
        <v>1.2</v>
      </c>
      <c r="G686" s="38"/>
      <c r="H686" s="39"/>
    </row>
    <row r="687" s="2" customFormat="1" ht="16.8" customHeight="1">
      <c r="A687" s="38"/>
      <c r="B687" s="39"/>
      <c r="C687" s="258" t="s">
        <v>1</v>
      </c>
      <c r="D687" s="258" t="s">
        <v>4978</v>
      </c>
      <c r="E687" s="19" t="s">
        <v>1</v>
      </c>
      <c r="F687" s="259">
        <v>0</v>
      </c>
      <c r="G687" s="38"/>
      <c r="H687" s="39"/>
    </row>
    <row r="688" s="2" customFormat="1" ht="16.8" customHeight="1">
      <c r="A688" s="38"/>
      <c r="B688" s="39"/>
      <c r="C688" s="258" t="s">
        <v>1</v>
      </c>
      <c r="D688" s="258" t="s">
        <v>4968</v>
      </c>
      <c r="E688" s="19" t="s">
        <v>1</v>
      </c>
      <c r="F688" s="259">
        <v>1.2</v>
      </c>
      <c r="G688" s="38"/>
      <c r="H688" s="39"/>
    </row>
    <row r="689" s="2" customFormat="1" ht="16.8" customHeight="1">
      <c r="A689" s="38"/>
      <c r="B689" s="39"/>
      <c r="C689" s="258" t="s">
        <v>1</v>
      </c>
      <c r="D689" s="258" t="s">
        <v>4978</v>
      </c>
      <c r="E689" s="19" t="s">
        <v>1</v>
      </c>
      <c r="F689" s="259">
        <v>0</v>
      </c>
      <c r="G689" s="38"/>
      <c r="H689" s="39"/>
    </row>
    <row r="690" s="2" customFormat="1" ht="16.8" customHeight="1">
      <c r="A690" s="38"/>
      <c r="B690" s="39"/>
      <c r="C690" s="258" t="s">
        <v>1</v>
      </c>
      <c r="D690" s="258" t="s">
        <v>4968</v>
      </c>
      <c r="E690" s="19" t="s">
        <v>1</v>
      </c>
      <c r="F690" s="259">
        <v>1.2</v>
      </c>
      <c r="G690" s="38"/>
      <c r="H690" s="39"/>
    </row>
    <row r="691" s="2" customFormat="1" ht="16.8" customHeight="1">
      <c r="A691" s="38"/>
      <c r="B691" s="39"/>
      <c r="C691" s="258" t="s">
        <v>1</v>
      </c>
      <c r="D691" s="258" t="s">
        <v>4978</v>
      </c>
      <c r="E691" s="19" t="s">
        <v>1</v>
      </c>
      <c r="F691" s="259">
        <v>0</v>
      </c>
      <c r="G691" s="38"/>
      <c r="H691" s="39"/>
    </row>
    <row r="692" s="2" customFormat="1" ht="16.8" customHeight="1">
      <c r="A692" s="38"/>
      <c r="B692" s="39"/>
      <c r="C692" s="258" t="s">
        <v>1</v>
      </c>
      <c r="D692" s="258" t="s">
        <v>4968</v>
      </c>
      <c r="E692" s="19" t="s">
        <v>1</v>
      </c>
      <c r="F692" s="259">
        <v>1.2</v>
      </c>
      <c r="G692" s="38"/>
      <c r="H692" s="39"/>
    </row>
    <row r="693" s="2" customFormat="1" ht="16.8" customHeight="1">
      <c r="A693" s="38"/>
      <c r="B693" s="39"/>
      <c r="C693" s="258" t="s">
        <v>1</v>
      </c>
      <c r="D693" s="258" t="s">
        <v>4978</v>
      </c>
      <c r="E693" s="19" t="s">
        <v>1</v>
      </c>
      <c r="F693" s="259">
        <v>0</v>
      </c>
      <c r="G693" s="38"/>
      <c r="H693" s="39"/>
    </row>
    <row r="694" s="2" customFormat="1" ht="16.8" customHeight="1">
      <c r="A694" s="38"/>
      <c r="B694" s="39"/>
      <c r="C694" s="258" t="s">
        <v>1</v>
      </c>
      <c r="D694" s="258" t="s">
        <v>5093</v>
      </c>
      <c r="E694" s="19" t="s">
        <v>1</v>
      </c>
      <c r="F694" s="259">
        <v>2.9900000000000002</v>
      </c>
      <c r="G694" s="38"/>
      <c r="H694" s="39"/>
    </row>
    <row r="695" s="2" customFormat="1" ht="16.8" customHeight="1">
      <c r="A695" s="38"/>
      <c r="B695" s="39"/>
      <c r="C695" s="258" t="s">
        <v>1</v>
      </c>
      <c r="D695" s="258" t="s">
        <v>4978</v>
      </c>
      <c r="E695" s="19" t="s">
        <v>1</v>
      </c>
      <c r="F695" s="259">
        <v>0</v>
      </c>
      <c r="G695" s="38"/>
      <c r="H695" s="39"/>
    </row>
    <row r="696" s="2" customFormat="1" ht="16.8" customHeight="1">
      <c r="A696" s="38"/>
      <c r="B696" s="39"/>
      <c r="C696" s="258" t="s">
        <v>1</v>
      </c>
      <c r="D696" s="258" t="s">
        <v>5005</v>
      </c>
      <c r="E696" s="19" t="s">
        <v>1</v>
      </c>
      <c r="F696" s="259">
        <v>1.21</v>
      </c>
      <c r="G696" s="38"/>
      <c r="H696" s="39"/>
    </row>
    <row r="697" s="2" customFormat="1" ht="16.8" customHeight="1">
      <c r="A697" s="38"/>
      <c r="B697" s="39"/>
      <c r="C697" s="258" t="s">
        <v>1</v>
      </c>
      <c r="D697" s="258" t="s">
        <v>4978</v>
      </c>
      <c r="E697" s="19" t="s">
        <v>1</v>
      </c>
      <c r="F697" s="259">
        <v>0</v>
      </c>
      <c r="G697" s="38"/>
      <c r="H697" s="39"/>
    </row>
    <row r="698" s="2" customFormat="1" ht="16.8" customHeight="1">
      <c r="A698" s="38"/>
      <c r="B698" s="39"/>
      <c r="C698" s="258" t="s">
        <v>1</v>
      </c>
      <c r="D698" s="258" t="s">
        <v>5005</v>
      </c>
      <c r="E698" s="19" t="s">
        <v>1</v>
      </c>
      <c r="F698" s="259">
        <v>1.21</v>
      </c>
      <c r="G698" s="38"/>
      <c r="H698" s="39"/>
    </row>
    <row r="699" s="2" customFormat="1" ht="16.8" customHeight="1">
      <c r="A699" s="38"/>
      <c r="B699" s="39"/>
      <c r="C699" s="258" t="s">
        <v>1</v>
      </c>
      <c r="D699" s="258" t="s">
        <v>4978</v>
      </c>
      <c r="E699" s="19" t="s">
        <v>1</v>
      </c>
      <c r="F699" s="259">
        <v>0</v>
      </c>
      <c r="G699" s="38"/>
      <c r="H699" s="39"/>
    </row>
    <row r="700" s="2" customFormat="1" ht="16.8" customHeight="1">
      <c r="A700" s="38"/>
      <c r="B700" s="39"/>
      <c r="C700" s="258" t="s">
        <v>1</v>
      </c>
      <c r="D700" s="258" t="s">
        <v>5005</v>
      </c>
      <c r="E700" s="19" t="s">
        <v>1</v>
      </c>
      <c r="F700" s="259">
        <v>1.21</v>
      </c>
      <c r="G700" s="38"/>
      <c r="H700" s="39"/>
    </row>
    <row r="701" s="2" customFormat="1" ht="16.8" customHeight="1">
      <c r="A701" s="38"/>
      <c r="B701" s="39"/>
      <c r="C701" s="258" t="s">
        <v>1</v>
      </c>
      <c r="D701" s="258" t="s">
        <v>4978</v>
      </c>
      <c r="E701" s="19" t="s">
        <v>1</v>
      </c>
      <c r="F701" s="259">
        <v>0</v>
      </c>
      <c r="G701" s="38"/>
      <c r="H701" s="39"/>
    </row>
    <row r="702" s="2" customFormat="1" ht="16.8" customHeight="1">
      <c r="A702" s="38"/>
      <c r="B702" s="39"/>
      <c r="C702" s="258" t="s">
        <v>1</v>
      </c>
      <c r="D702" s="258" t="s">
        <v>5005</v>
      </c>
      <c r="E702" s="19" t="s">
        <v>1</v>
      </c>
      <c r="F702" s="259">
        <v>1.21</v>
      </c>
      <c r="G702" s="38"/>
      <c r="H702" s="39"/>
    </row>
    <row r="703" s="2" customFormat="1" ht="16.8" customHeight="1">
      <c r="A703" s="38"/>
      <c r="B703" s="39"/>
      <c r="C703" s="258" t="s">
        <v>1</v>
      </c>
      <c r="D703" s="258" t="s">
        <v>4978</v>
      </c>
      <c r="E703" s="19" t="s">
        <v>1</v>
      </c>
      <c r="F703" s="259">
        <v>0</v>
      </c>
      <c r="G703" s="38"/>
      <c r="H703" s="39"/>
    </row>
    <row r="704" s="2" customFormat="1" ht="16.8" customHeight="1">
      <c r="A704" s="38"/>
      <c r="B704" s="39"/>
      <c r="C704" s="258" t="s">
        <v>1</v>
      </c>
      <c r="D704" s="258" t="s">
        <v>5005</v>
      </c>
      <c r="E704" s="19" t="s">
        <v>1</v>
      </c>
      <c r="F704" s="259">
        <v>1.21</v>
      </c>
      <c r="G704" s="38"/>
      <c r="H704" s="39"/>
    </row>
    <row r="705" s="2" customFormat="1" ht="16.8" customHeight="1">
      <c r="A705" s="38"/>
      <c r="B705" s="39"/>
      <c r="C705" s="258" t="s">
        <v>1</v>
      </c>
      <c r="D705" s="258" t="s">
        <v>4978</v>
      </c>
      <c r="E705" s="19" t="s">
        <v>1</v>
      </c>
      <c r="F705" s="259">
        <v>0</v>
      </c>
      <c r="G705" s="38"/>
      <c r="H705" s="39"/>
    </row>
    <row r="706" s="2" customFormat="1" ht="16.8" customHeight="1">
      <c r="A706" s="38"/>
      <c r="B706" s="39"/>
      <c r="C706" s="258" t="s">
        <v>1</v>
      </c>
      <c r="D706" s="258" t="s">
        <v>5005</v>
      </c>
      <c r="E706" s="19" t="s">
        <v>1</v>
      </c>
      <c r="F706" s="259">
        <v>1.21</v>
      </c>
      <c r="G706" s="38"/>
      <c r="H706" s="39"/>
    </row>
    <row r="707" s="2" customFormat="1" ht="16.8" customHeight="1">
      <c r="A707" s="38"/>
      <c r="B707" s="39"/>
      <c r="C707" s="258" t="s">
        <v>1</v>
      </c>
      <c r="D707" s="258" t="s">
        <v>4978</v>
      </c>
      <c r="E707" s="19" t="s">
        <v>1</v>
      </c>
      <c r="F707" s="259">
        <v>0</v>
      </c>
      <c r="G707" s="38"/>
      <c r="H707" s="39"/>
    </row>
    <row r="708" s="2" customFormat="1" ht="16.8" customHeight="1">
      <c r="A708" s="38"/>
      <c r="B708" s="39"/>
      <c r="C708" s="258" t="s">
        <v>1</v>
      </c>
      <c r="D708" s="258" t="s">
        <v>5005</v>
      </c>
      <c r="E708" s="19" t="s">
        <v>1</v>
      </c>
      <c r="F708" s="259">
        <v>1.21</v>
      </c>
      <c r="G708" s="38"/>
      <c r="H708" s="39"/>
    </row>
    <row r="709" s="2" customFormat="1" ht="16.8" customHeight="1">
      <c r="A709" s="38"/>
      <c r="B709" s="39"/>
      <c r="C709" s="258" t="s">
        <v>1</v>
      </c>
      <c r="D709" s="258" t="s">
        <v>4978</v>
      </c>
      <c r="E709" s="19" t="s">
        <v>1</v>
      </c>
      <c r="F709" s="259">
        <v>0</v>
      </c>
      <c r="G709" s="38"/>
      <c r="H709" s="39"/>
    </row>
    <row r="710" s="2" customFormat="1" ht="16.8" customHeight="1">
      <c r="A710" s="38"/>
      <c r="B710" s="39"/>
      <c r="C710" s="258" t="s">
        <v>1</v>
      </c>
      <c r="D710" s="258" t="s">
        <v>5005</v>
      </c>
      <c r="E710" s="19" t="s">
        <v>1</v>
      </c>
      <c r="F710" s="259">
        <v>1.21</v>
      </c>
      <c r="G710" s="38"/>
      <c r="H710" s="39"/>
    </row>
    <row r="711" s="2" customFormat="1" ht="16.8" customHeight="1">
      <c r="A711" s="38"/>
      <c r="B711" s="39"/>
      <c r="C711" s="258" t="s">
        <v>1</v>
      </c>
      <c r="D711" s="258" t="s">
        <v>4978</v>
      </c>
      <c r="E711" s="19" t="s">
        <v>1</v>
      </c>
      <c r="F711" s="259">
        <v>0</v>
      </c>
      <c r="G711" s="38"/>
      <c r="H711" s="39"/>
    </row>
    <row r="712" s="2" customFormat="1" ht="16.8" customHeight="1">
      <c r="A712" s="38"/>
      <c r="B712" s="39"/>
      <c r="C712" s="258" t="s">
        <v>1</v>
      </c>
      <c r="D712" s="258" t="s">
        <v>5005</v>
      </c>
      <c r="E712" s="19" t="s">
        <v>1</v>
      </c>
      <c r="F712" s="259">
        <v>1.21</v>
      </c>
      <c r="G712" s="38"/>
      <c r="H712" s="39"/>
    </row>
    <row r="713" s="2" customFormat="1" ht="16.8" customHeight="1">
      <c r="A713" s="38"/>
      <c r="B713" s="39"/>
      <c r="C713" s="258" t="s">
        <v>1</v>
      </c>
      <c r="D713" s="258" t="s">
        <v>4978</v>
      </c>
      <c r="E713" s="19" t="s">
        <v>1</v>
      </c>
      <c r="F713" s="259">
        <v>0</v>
      </c>
      <c r="G713" s="38"/>
      <c r="H713" s="39"/>
    </row>
    <row r="714" s="2" customFormat="1" ht="16.8" customHeight="1">
      <c r="A714" s="38"/>
      <c r="B714" s="39"/>
      <c r="C714" s="258" t="s">
        <v>1</v>
      </c>
      <c r="D714" s="258" t="s">
        <v>5005</v>
      </c>
      <c r="E714" s="19" t="s">
        <v>1</v>
      </c>
      <c r="F714" s="259">
        <v>1.21</v>
      </c>
      <c r="G714" s="38"/>
      <c r="H714" s="39"/>
    </row>
    <row r="715" s="2" customFormat="1" ht="16.8" customHeight="1">
      <c r="A715" s="38"/>
      <c r="B715" s="39"/>
      <c r="C715" s="258" t="s">
        <v>1</v>
      </c>
      <c r="D715" s="258" t="s">
        <v>4978</v>
      </c>
      <c r="E715" s="19" t="s">
        <v>1</v>
      </c>
      <c r="F715" s="259">
        <v>0</v>
      </c>
      <c r="G715" s="38"/>
      <c r="H715" s="39"/>
    </row>
    <row r="716" s="2" customFormat="1" ht="16.8" customHeight="1">
      <c r="A716" s="38"/>
      <c r="B716" s="39"/>
      <c r="C716" s="258" t="s">
        <v>1</v>
      </c>
      <c r="D716" s="258" t="s">
        <v>5005</v>
      </c>
      <c r="E716" s="19" t="s">
        <v>1</v>
      </c>
      <c r="F716" s="259">
        <v>1.21</v>
      </c>
      <c r="G716" s="38"/>
      <c r="H716" s="39"/>
    </row>
    <row r="717" s="2" customFormat="1" ht="16.8" customHeight="1">
      <c r="A717" s="38"/>
      <c r="B717" s="39"/>
      <c r="C717" s="258" t="s">
        <v>1</v>
      </c>
      <c r="D717" s="258" t="s">
        <v>4978</v>
      </c>
      <c r="E717" s="19" t="s">
        <v>1</v>
      </c>
      <c r="F717" s="259">
        <v>0</v>
      </c>
      <c r="G717" s="38"/>
      <c r="H717" s="39"/>
    </row>
    <row r="718" s="2" customFormat="1" ht="16.8" customHeight="1">
      <c r="A718" s="38"/>
      <c r="B718" s="39"/>
      <c r="C718" s="258" t="s">
        <v>1</v>
      </c>
      <c r="D718" s="258" t="s">
        <v>5005</v>
      </c>
      <c r="E718" s="19" t="s">
        <v>1</v>
      </c>
      <c r="F718" s="259">
        <v>1.21</v>
      </c>
      <c r="G718" s="38"/>
      <c r="H718" s="39"/>
    </row>
    <row r="719" s="2" customFormat="1" ht="16.8" customHeight="1">
      <c r="A719" s="38"/>
      <c r="B719" s="39"/>
      <c r="C719" s="258" t="s">
        <v>1</v>
      </c>
      <c r="D719" s="258" t="s">
        <v>4978</v>
      </c>
      <c r="E719" s="19" t="s">
        <v>1</v>
      </c>
      <c r="F719" s="259">
        <v>0</v>
      </c>
      <c r="G719" s="38"/>
      <c r="H719" s="39"/>
    </row>
    <row r="720" s="2" customFormat="1" ht="16.8" customHeight="1">
      <c r="A720" s="38"/>
      <c r="B720" s="39"/>
      <c r="C720" s="258" t="s">
        <v>1</v>
      </c>
      <c r="D720" s="258" t="s">
        <v>5036</v>
      </c>
      <c r="E720" s="19" t="s">
        <v>1</v>
      </c>
      <c r="F720" s="259">
        <v>1.3899999999999999</v>
      </c>
      <c r="G720" s="38"/>
      <c r="H720" s="39"/>
    </row>
    <row r="721" s="2" customFormat="1" ht="16.8" customHeight="1">
      <c r="A721" s="38"/>
      <c r="B721" s="39"/>
      <c r="C721" s="258" t="s">
        <v>1</v>
      </c>
      <c r="D721" s="258" t="s">
        <v>4978</v>
      </c>
      <c r="E721" s="19" t="s">
        <v>1</v>
      </c>
      <c r="F721" s="259">
        <v>0</v>
      </c>
      <c r="G721" s="38"/>
      <c r="H721" s="39"/>
    </row>
    <row r="722" s="2" customFormat="1" ht="16.8" customHeight="1">
      <c r="A722" s="38"/>
      <c r="B722" s="39"/>
      <c r="C722" s="258" t="s">
        <v>1</v>
      </c>
      <c r="D722" s="258" t="s">
        <v>5036</v>
      </c>
      <c r="E722" s="19" t="s">
        <v>1</v>
      </c>
      <c r="F722" s="259">
        <v>1.3899999999999999</v>
      </c>
      <c r="G722" s="38"/>
      <c r="H722" s="39"/>
    </row>
    <row r="723" s="2" customFormat="1" ht="16.8" customHeight="1">
      <c r="A723" s="38"/>
      <c r="B723" s="39"/>
      <c r="C723" s="258" t="s">
        <v>1</v>
      </c>
      <c r="D723" s="258" t="s">
        <v>4978</v>
      </c>
      <c r="E723" s="19" t="s">
        <v>1</v>
      </c>
      <c r="F723" s="259">
        <v>0</v>
      </c>
      <c r="G723" s="38"/>
      <c r="H723" s="39"/>
    </row>
    <row r="724" s="2" customFormat="1" ht="16.8" customHeight="1">
      <c r="A724" s="38"/>
      <c r="B724" s="39"/>
      <c r="C724" s="258" t="s">
        <v>1</v>
      </c>
      <c r="D724" s="258" t="s">
        <v>5036</v>
      </c>
      <c r="E724" s="19" t="s">
        <v>1</v>
      </c>
      <c r="F724" s="259">
        <v>1.3899999999999999</v>
      </c>
      <c r="G724" s="38"/>
      <c r="H724" s="39"/>
    </row>
    <row r="725" s="2" customFormat="1" ht="16.8" customHeight="1">
      <c r="A725" s="38"/>
      <c r="B725" s="39"/>
      <c r="C725" s="258" t="s">
        <v>1</v>
      </c>
      <c r="D725" s="258" t="s">
        <v>4978</v>
      </c>
      <c r="E725" s="19" t="s">
        <v>1</v>
      </c>
      <c r="F725" s="259">
        <v>0</v>
      </c>
      <c r="G725" s="38"/>
      <c r="H725" s="39"/>
    </row>
    <row r="726" s="2" customFormat="1" ht="16.8" customHeight="1">
      <c r="A726" s="38"/>
      <c r="B726" s="39"/>
      <c r="C726" s="258" t="s">
        <v>1</v>
      </c>
      <c r="D726" s="258" t="s">
        <v>5036</v>
      </c>
      <c r="E726" s="19" t="s">
        <v>1</v>
      </c>
      <c r="F726" s="259">
        <v>1.3899999999999999</v>
      </c>
      <c r="G726" s="38"/>
      <c r="H726" s="39"/>
    </row>
    <row r="727" s="2" customFormat="1" ht="16.8" customHeight="1">
      <c r="A727" s="38"/>
      <c r="B727" s="39"/>
      <c r="C727" s="258" t="s">
        <v>1</v>
      </c>
      <c r="D727" s="258" t="s">
        <v>4978</v>
      </c>
      <c r="E727" s="19" t="s">
        <v>1</v>
      </c>
      <c r="F727" s="259">
        <v>0</v>
      </c>
      <c r="G727" s="38"/>
      <c r="H727" s="39"/>
    </row>
    <row r="728" s="2" customFormat="1" ht="16.8" customHeight="1">
      <c r="A728" s="38"/>
      <c r="B728" s="39"/>
      <c r="C728" s="258" t="s">
        <v>1</v>
      </c>
      <c r="D728" s="258" t="s">
        <v>5036</v>
      </c>
      <c r="E728" s="19" t="s">
        <v>1</v>
      </c>
      <c r="F728" s="259">
        <v>1.3899999999999999</v>
      </c>
      <c r="G728" s="38"/>
      <c r="H728" s="39"/>
    </row>
    <row r="729" s="2" customFormat="1" ht="16.8" customHeight="1">
      <c r="A729" s="38"/>
      <c r="B729" s="39"/>
      <c r="C729" s="258" t="s">
        <v>1</v>
      </c>
      <c r="D729" s="258" t="s">
        <v>4978</v>
      </c>
      <c r="E729" s="19" t="s">
        <v>1</v>
      </c>
      <c r="F729" s="259">
        <v>0</v>
      </c>
      <c r="G729" s="38"/>
      <c r="H729" s="39"/>
    </row>
    <row r="730" s="2" customFormat="1" ht="16.8" customHeight="1">
      <c r="A730" s="38"/>
      <c r="B730" s="39"/>
      <c r="C730" s="258" t="s">
        <v>1</v>
      </c>
      <c r="D730" s="258" t="s">
        <v>5094</v>
      </c>
      <c r="E730" s="19" t="s">
        <v>1</v>
      </c>
      <c r="F730" s="259">
        <v>1.51</v>
      </c>
      <c r="G730" s="38"/>
      <c r="H730" s="39"/>
    </row>
    <row r="731" s="2" customFormat="1" ht="16.8" customHeight="1">
      <c r="A731" s="38"/>
      <c r="B731" s="39"/>
      <c r="C731" s="258" t="s">
        <v>1</v>
      </c>
      <c r="D731" s="258" t="s">
        <v>4978</v>
      </c>
      <c r="E731" s="19" t="s">
        <v>1</v>
      </c>
      <c r="F731" s="259">
        <v>0</v>
      </c>
      <c r="G731" s="38"/>
      <c r="H731" s="39"/>
    </row>
    <row r="732" s="2" customFormat="1" ht="16.8" customHeight="1">
      <c r="A732" s="38"/>
      <c r="B732" s="39"/>
      <c r="C732" s="258" t="s">
        <v>1</v>
      </c>
      <c r="D732" s="258" t="s">
        <v>5094</v>
      </c>
      <c r="E732" s="19" t="s">
        <v>1</v>
      </c>
      <c r="F732" s="259">
        <v>1.51</v>
      </c>
      <c r="G732" s="38"/>
      <c r="H732" s="39"/>
    </row>
    <row r="733" s="2" customFormat="1" ht="16.8" customHeight="1">
      <c r="A733" s="38"/>
      <c r="B733" s="39"/>
      <c r="C733" s="258" t="s">
        <v>1</v>
      </c>
      <c r="D733" s="258" t="s">
        <v>4978</v>
      </c>
      <c r="E733" s="19" t="s">
        <v>1</v>
      </c>
      <c r="F733" s="259">
        <v>0</v>
      </c>
      <c r="G733" s="38"/>
      <c r="H733" s="39"/>
    </row>
    <row r="734" s="2" customFormat="1" ht="16.8" customHeight="1">
      <c r="A734" s="38"/>
      <c r="B734" s="39"/>
      <c r="C734" s="258" t="s">
        <v>1</v>
      </c>
      <c r="D734" s="258" t="s">
        <v>5095</v>
      </c>
      <c r="E734" s="19" t="s">
        <v>1</v>
      </c>
      <c r="F734" s="259">
        <v>71.790000000000006</v>
      </c>
      <c r="G734" s="38"/>
      <c r="H734" s="39"/>
    </row>
    <row r="735" s="2" customFormat="1" ht="16.8" customHeight="1">
      <c r="A735" s="38"/>
      <c r="B735" s="39"/>
      <c r="C735" s="258" t="s">
        <v>1</v>
      </c>
      <c r="D735" s="258" t="s">
        <v>4978</v>
      </c>
      <c r="E735" s="19" t="s">
        <v>1</v>
      </c>
      <c r="F735" s="259">
        <v>0</v>
      </c>
      <c r="G735" s="38"/>
      <c r="H735" s="39"/>
    </row>
    <row r="736" s="2" customFormat="1" ht="16.8" customHeight="1">
      <c r="A736" s="38"/>
      <c r="B736" s="39"/>
      <c r="C736" s="258" t="s">
        <v>1</v>
      </c>
      <c r="D736" s="258" t="s">
        <v>5096</v>
      </c>
      <c r="E736" s="19" t="s">
        <v>1</v>
      </c>
      <c r="F736" s="259">
        <v>0.22</v>
      </c>
      <c r="G736" s="38"/>
      <c r="H736" s="39"/>
    </row>
    <row r="737" s="2" customFormat="1" ht="16.8" customHeight="1">
      <c r="A737" s="38"/>
      <c r="B737" s="39"/>
      <c r="C737" s="258" t="s">
        <v>1</v>
      </c>
      <c r="D737" s="258" t="s">
        <v>5097</v>
      </c>
      <c r="E737" s="19" t="s">
        <v>1</v>
      </c>
      <c r="F737" s="259">
        <v>0</v>
      </c>
      <c r="G737" s="38"/>
      <c r="H737" s="39"/>
    </row>
    <row r="738" s="2" customFormat="1" ht="16.8" customHeight="1">
      <c r="A738" s="38"/>
      <c r="B738" s="39"/>
      <c r="C738" s="258" t="s">
        <v>1</v>
      </c>
      <c r="D738" s="258" t="s">
        <v>5098</v>
      </c>
      <c r="E738" s="19" t="s">
        <v>1</v>
      </c>
      <c r="F738" s="259">
        <v>19.98</v>
      </c>
      <c r="G738" s="38"/>
      <c r="H738" s="39"/>
    </row>
    <row r="739" s="2" customFormat="1" ht="16.8" customHeight="1">
      <c r="A739" s="38"/>
      <c r="B739" s="39"/>
      <c r="C739" s="258" t="s">
        <v>1</v>
      </c>
      <c r="D739" s="258" t="s">
        <v>5097</v>
      </c>
      <c r="E739" s="19" t="s">
        <v>1</v>
      </c>
      <c r="F739" s="259">
        <v>0</v>
      </c>
      <c r="G739" s="38"/>
      <c r="H739" s="39"/>
    </row>
    <row r="740" s="2" customFormat="1" ht="16.8" customHeight="1">
      <c r="A740" s="38"/>
      <c r="B740" s="39"/>
      <c r="C740" s="258" t="s">
        <v>1</v>
      </c>
      <c r="D740" s="258" t="s">
        <v>5099</v>
      </c>
      <c r="E740" s="19" t="s">
        <v>1</v>
      </c>
      <c r="F740" s="259">
        <v>5.46</v>
      </c>
      <c r="G740" s="38"/>
      <c r="H740" s="39"/>
    </row>
    <row r="741" s="2" customFormat="1" ht="16.8" customHeight="1">
      <c r="A741" s="38"/>
      <c r="B741" s="39"/>
      <c r="C741" s="258" t="s">
        <v>1</v>
      </c>
      <c r="D741" s="258" t="s">
        <v>5097</v>
      </c>
      <c r="E741" s="19" t="s">
        <v>1</v>
      </c>
      <c r="F741" s="259">
        <v>0</v>
      </c>
      <c r="G741" s="38"/>
      <c r="H741" s="39"/>
    </row>
    <row r="742" s="2" customFormat="1" ht="16.8" customHeight="1">
      <c r="A742" s="38"/>
      <c r="B742" s="39"/>
      <c r="C742" s="258" t="s">
        <v>1</v>
      </c>
      <c r="D742" s="258" t="s">
        <v>5100</v>
      </c>
      <c r="E742" s="19" t="s">
        <v>1</v>
      </c>
      <c r="F742" s="259">
        <v>5.04</v>
      </c>
      <c r="G742" s="38"/>
      <c r="H742" s="39"/>
    </row>
    <row r="743" s="2" customFormat="1" ht="16.8" customHeight="1">
      <c r="A743" s="38"/>
      <c r="B743" s="39"/>
      <c r="C743" s="258" t="s">
        <v>1</v>
      </c>
      <c r="D743" s="258" t="s">
        <v>5097</v>
      </c>
      <c r="E743" s="19" t="s">
        <v>1</v>
      </c>
      <c r="F743" s="259">
        <v>0</v>
      </c>
      <c r="G743" s="38"/>
      <c r="H743" s="39"/>
    </row>
    <row r="744" s="2" customFormat="1" ht="16.8" customHeight="1">
      <c r="A744" s="38"/>
      <c r="B744" s="39"/>
      <c r="C744" s="258" t="s">
        <v>1</v>
      </c>
      <c r="D744" s="258" t="s">
        <v>4949</v>
      </c>
      <c r="E744" s="19" t="s">
        <v>1</v>
      </c>
      <c r="F744" s="259">
        <v>1.45</v>
      </c>
      <c r="G744" s="38"/>
      <c r="H744" s="39"/>
    </row>
    <row r="745" s="2" customFormat="1" ht="16.8" customHeight="1">
      <c r="A745" s="38"/>
      <c r="B745" s="39"/>
      <c r="C745" s="258" t="s">
        <v>1</v>
      </c>
      <c r="D745" s="258" t="s">
        <v>5097</v>
      </c>
      <c r="E745" s="19" t="s">
        <v>1</v>
      </c>
      <c r="F745" s="259">
        <v>0</v>
      </c>
      <c r="G745" s="38"/>
      <c r="H745" s="39"/>
    </row>
    <row r="746" s="2" customFormat="1" ht="16.8" customHeight="1">
      <c r="A746" s="38"/>
      <c r="B746" s="39"/>
      <c r="C746" s="258" t="s">
        <v>1</v>
      </c>
      <c r="D746" s="258" t="s">
        <v>4961</v>
      </c>
      <c r="E746" s="19" t="s">
        <v>1</v>
      </c>
      <c r="F746" s="259">
        <v>1.3200000000000001</v>
      </c>
      <c r="G746" s="38"/>
      <c r="H746" s="39"/>
    </row>
    <row r="747" s="2" customFormat="1" ht="16.8" customHeight="1">
      <c r="A747" s="38"/>
      <c r="B747" s="39"/>
      <c r="C747" s="258" t="s">
        <v>1</v>
      </c>
      <c r="D747" s="258" t="s">
        <v>5097</v>
      </c>
      <c r="E747" s="19" t="s">
        <v>1</v>
      </c>
      <c r="F747" s="259">
        <v>0</v>
      </c>
      <c r="G747" s="38"/>
      <c r="H747" s="39"/>
    </row>
    <row r="748" s="2" customFormat="1" ht="16.8" customHeight="1">
      <c r="A748" s="38"/>
      <c r="B748" s="39"/>
      <c r="C748" s="258" t="s">
        <v>1</v>
      </c>
      <c r="D748" s="258" t="s">
        <v>4891</v>
      </c>
      <c r="E748" s="19" t="s">
        <v>1</v>
      </c>
      <c r="F748" s="259">
        <v>1.26</v>
      </c>
      <c r="G748" s="38"/>
      <c r="H748" s="39"/>
    </row>
    <row r="749" s="2" customFormat="1" ht="16.8" customHeight="1">
      <c r="A749" s="38"/>
      <c r="B749" s="39"/>
      <c r="C749" s="258" t="s">
        <v>1</v>
      </c>
      <c r="D749" s="258" t="s">
        <v>5097</v>
      </c>
      <c r="E749" s="19" t="s">
        <v>1</v>
      </c>
      <c r="F749" s="259">
        <v>0</v>
      </c>
      <c r="G749" s="38"/>
      <c r="H749" s="39"/>
    </row>
    <row r="750" s="2" customFormat="1" ht="16.8" customHeight="1">
      <c r="A750" s="38"/>
      <c r="B750" s="39"/>
      <c r="C750" s="258" t="s">
        <v>1</v>
      </c>
      <c r="D750" s="258" t="s">
        <v>4961</v>
      </c>
      <c r="E750" s="19" t="s">
        <v>1</v>
      </c>
      <c r="F750" s="259">
        <v>1.3200000000000001</v>
      </c>
      <c r="G750" s="38"/>
      <c r="H750" s="39"/>
    </row>
    <row r="751" s="2" customFormat="1" ht="16.8" customHeight="1">
      <c r="A751" s="38"/>
      <c r="B751" s="39"/>
      <c r="C751" s="258" t="s">
        <v>1</v>
      </c>
      <c r="D751" s="258" t="s">
        <v>5097</v>
      </c>
      <c r="E751" s="19" t="s">
        <v>1</v>
      </c>
      <c r="F751" s="259">
        <v>0</v>
      </c>
      <c r="G751" s="38"/>
      <c r="H751" s="39"/>
    </row>
    <row r="752" s="2" customFormat="1" ht="16.8" customHeight="1">
      <c r="A752" s="38"/>
      <c r="B752" s="39"/>
      <c r="C752" s="258" t="s">
        <v>1</v>
      </c>
      <c r="D752" s="258" t="s">
        <v>5101</v>
      </c>
      <c r="E752" s="19" t="s">
        <v>1</v>
      </c>
      <c r="F752" s="259">
        <v>5.8300000000000001</v>
      </c>
      <c r="G752" s="38"/>
      <c r="H752" s="39"/>
    </row>
    <row r="753" s="2" customFormat="1" ht="16.8" customHeight="1">
      <c r="A753" s="38"/>
      <c r="B753" s="39"/>
      <c r="C753" s="258" t="s">
        <v>1</v>
      </c>
      <c r="D753" s="258" t="s">
        <v>5097</v>
      </c>
      <c r="E753" s="19" t="s">
        <v>1</v>
      </c>
      <c r="F753" s="259">
        <v>0</v>
      </c>
      <c r="G753" s="38"/>
      <c r="H753" s="39"/>
    </row>
    <row r="754" s="2" customFormat="1" ht="16.8" customHeight="1">
      <c r="A754" s="38"/>
      <c r="B754" s="39"/>
      <c r="C754" s="258" t="s">
        <v>1</v>
      </c>
      <c r="D754" s="258" t="s">
        <v>5102</v>
      </c>
      <c r="E754" s="19" t="s">
        <v>1</v>
      </c>
      <c r="F754" s="259">
        <v>14.060000000000001</v>
      </c>
      <c r="G754" s="38"/>
      <c r="H754" s="39"/>
    </row>
    <row r="755" s="2" customFormat="1" ht="16.8" customHeight="1">
      <c r="A755" s="38"/>
      <c r="B755" s="39"/>
      <c r="C755" s="258" t="s">
        <v>1</v>
      </c>
      <c r="D755" s="258" t="s">
        <v>5097</v>
      </c>
      <c r="E755" s="19" t="s">
        <v>1</v>
      </c>
      <c r="F755" s="259">
        <v>0</v>
      </c>
      <c r="G755" s="38"/>
      <c r="H755" s="39"/>
    </row>
    <row r="756" s="2" customFormat="1" ht="16.8" customHeight="1">
      <c r="A756" s="38"/>
      <c r="B756" s="39"/>
      <c r="C756" s="258" t="s">
        <v>1</v>
      </c>
      <c r="D756" s="258" t="s">
        <v>5103</v>
      </c>
      <c r="E756" s="19" t="s">
        <v>1</v>
      </c>
      <c r="F756" s="259">
        <v>16.629999999999999</v>
      </c>
      <c r="G756" s="38"/>
      <c r="H756" s="39"/>
    </row>
    <row r="757" s="2" customFormat="1" ht="16.8" customHeight="1">
      <c r="A757" s="38"/>
      <c r="B757" s="39"/>
      <c r="C757" s="258" t="s">
        <v>1</v>
      </c>
      <c r="D757" s="258" t="s">
        <v>5097</v>
      </c>
      <c r="E757" s="19" t="s">
        <v>1</v>
      </c>
      <c r="F757" s="259">
        <v>0</v>
      </c>
      <c r="G757" s="38"/>
      <c r="H757" s="39"/>
    </row>
    <row r="758" s="2" customFormat="1" ht="16.8" customHeight="1">
      <c r="A758" s="38"/>
      <c r="B758" s="39"/>
      <c r="C758" s="258" t="s">
        <v>1</v>
      </c>
      <c r="D758" s="258" t="s">
        <v>5104</v>
      </c>
      <c r="E758" s="19" t="s">
        <v>1</v>
      </c>
      <c r="F758" s="259">
        <v>6.0300000000000002</v>
      </c>
      <c r="G758" s="38"/>
      <c r="H758" s="39"/>
    </row>
    <row r="759" s="2" customFormat="1" ht="16.8" customHeight="1">
      <c r="A759" s="38"/>
      <c r="B759" s="39"/>
      <c r="C759" s="258" t="s">
        <v>1</v>
      </c>
      <c r="D759" s="258" t="s">
        <v>5097</v>
      </c>
      <c r="E759" s="19" t="s">
        <v>1</v>
      </c>
      <c r="F759" s="259">
        <v>0</v>
      </c>
      <c r="G759" s="38"/>
      <c r="H759" s="39"/>
    </row>
    <row r="760" s="2" customFormat="1" ht="16.8" customHeight="1">
      <c r="A760" s="38"/>
      <c r="B760" s="39"/>
      <c r="C760" s="258" t="s">
        <v>1</v>
      </c>
      <c r="D760" s="258" t="s">
        <v>5105</v>
      </c>
      <c r="E760" s="19" t="s">
        <v>1</v>
      </c>
      <c r="F760" s="259">
        <v>5.4100000000000001</v>
      </c>
      <c r="G760" s="38"/>
      <c r="H760" s="39"/>
    </row>
    <row r="761" s="2" customFormat="1" ht="16.8" customHeight="1">
      <c r="A761" s="38"/>
      <c r="B761" s="39"/>
      <c r="C761" s="258" t="s">
        <v>1</v>
      </c>
      <c r="D761" s="258" t="s">
        <v>5097</v>
      </c>
      <c r="E761" s="19" t="s">
        <v>1</v>
      </c>
      <c r="F761" s="259">
        <v>0</v>
      </c>
      <c r="G761" s="38"/>
      <c r="H761" s="39"/>
    </row>
    <row r="762" s="2" customFormat="1" ht="16.8" customHeight="1">
      <c r="A762" s="38"/>
      <c r="B762" s="39"/>
      <c r="C762" s="258" t="s">
        <v>1</v>
      </c>
      <c r="D762" s="258" t="s">
        <v>5106</v>
      </c>
      <c r="E762" s="19" t="s">
        <v>1</v>
      </c>
      <c r="F762" s="259">
        <v>15.210000000000001</v>
      </c>
      <c r="G762" s="38"/>
      <c r="H762" s="39"/>
    </row>
    <row r="763" s="2" customFormat="1" ht="16.8" customHeight="1">
      <c r="A763" s="38"/>
      <c r="B763" s="39"/>
      <c r="C763" s="258" t="s">
        <v>1</v>
      </c>
      <c r="D763" s="258" t="s">
        <v>5097</v>
      </c>
      <c r="E763" s="19" t="s">
        <v>1</v>
      </c>
      <c r="F763" s="259">
        <v>0</v>
      </c>
      <c r="G763" s="38"/>
      <c r="H763" s="39"/>
    </row>
    <row r="764" s="2" customFormat="1" ht="16.8" customHeight="1">
      <c r="A764" s="38"/>
      <c r="B764" s="39"/>
      <c r="C764" s="258" t="s">
        <v>1</v>
      </c>
      <c r="D764" s="258" t="s">
        <v>5107</v>
      </c>
      <c r="E764" s="19" t="s">
        <v>1</v>
      </c>
      <c r="F764" s="259">
        <v>4.7699999999999996</v>
      </c>
      <c r="G764" s="38"/>
      <c r="H764" s="39"/>
    </row>
    <row r="765" s="2" customFormat="1" ht="16.8" customHeight="1">
      <c r="A765" s="38"/>
      <c r="B765" s="39"/>
      <c r="C765" s="258" t="s">
        <v>1</v>
      </c>
      <c r="D765" s="258" t="s">
        <v>5097</v>
      </c>
      <c r="E765" s="19" t="s">
        <v>1</v>
      </c>
      <c r="F765" s="259">
        <v>0</v>
      </c>
      <c r="G765" s="38"/>
      <c r="H765" s="39"/>
    </row>
    <row r="766" s="2" customFormat="1" ht="16.8" customHeight="1">
      <c r="A766" s="38"/>
      <c r="B766" s="39"/>
      <c r="C766" s="258" t="s">
        <v>1</v>
      </c>
      <c r="D766" s="258" t="s">
        <v>5108</v>
      </c>
      <c r="E766" s="19" t="s">
        <v>1</v>
      </c>
      <c r="F766" s="259">
        <v>3.73</v>
      </c>
      <c r="G766" s="38"/>
      <c r="H766" s="39"/>
    </row>
    <row r="767" s="2" customFormat="1" ht="16.8" customHeight="1">
      <c r="A767" s="38"/>
      <c r="B767" s="39"/>
      <c r="C767" s="258" t="s">
        <v>1</v>
      </c>
      <c r="D767" s="258" t="s">
        <v>5097</v>
      </c>
      <c r="E767" s="19" t="s">
        <v>1</v>
      </c>
      <c r="F767" s="259">
        <v>0</v>
      </c>
      <c r="G767" s="38"/>
      <c r="H767" s="39"/>
    </row>
    <row r="768" s="2" customFormat="1" ht="16.8" customHeight="1">
      <c r="A768" s="38"/>
      <c r="B768" s="39"/>
      <c r="C768" s="258" t="s">
        <v>1</v>
      </c>
      <c r="D768" s="258" t="s">
        <v>5109</v>
      </c>
      <c r="E768" s="19" t="s">
        <v>1</v>
      </c>
      <c r="F768" s="259">
        <v>8.4800000000000004</v>
      </c>
      <c r="G768" s="38"/>
      <c r="H768" s="39"/>
    </row>
    <row r="769" s="2" customFormat="1" ht="16.8" customHeight="1">
      <c r="A769" s="38"/>
      <c r="B769" s="39"/>
      <c r="C769" s="258" t="s">
        <v>1</v>
      </c>
      <c r="D769" s="258" t="s">
        <v>5097</v>
      </c>
      <c r="E769" s="19" t="s">
        <v>1</v>
      </c>
      <c r="F769" s="259">
        <v>0</v>
      </c>
      <c r="G769" s="38"/>
      <c r="H769" s="39"/>
    </row>
    <row r="770" s="2" customFormat="1" ht="16.8" customHeight="1">
      <c r="A770" s="38"/>
      <c r="B770" s="39"/>
      <c r="C770" s="258" t="s">
        <v>1</v>
      </c>
      <c r="D770" s="258" t="s">
        <v>5110</v>
      </c>
      <c r="E770" s="19" t="s">
        <v>1</v>
      </c>
      <c r="F770" s="259">
        <v>1.8799999999999999</v>
      </c>
      <c r="G770" s="38"/>
      <c r="H770" s="39"/>
    </row>
    <row r="771" s="2" customFormat="1" ht="16.8" customHeight="1">
      <c r="A771" s="38"/>
      <c r="B771" s="39"/>
      <c r="C771" s="258" t="s">
        <v>1</v>
      </c>
      <c r="D771" s="258" t="s">
        <v>5097</v>
      </c>
      <c r="E771" s="19" t="s">
        <v>1</v>
      </c>
      <c r="F771" s="259">
        <v>0</v>
      </c>
      <c r="G771" s="38"/>
      <c r="H771" s="39"/>
    </row>
    <row r="772" s="2" customFormat="1" ht="16.8" customHeight="1">
      <c r="A772" s="38"/>
      <c r="B772" s="39"/>
      <c r="C772" s="258" t="s">
        <v>1</v>
      </c>
      <c r="D772" s="258" t="s">
        <v>4968</v>
      </c>
      <c r="E772" s="19" t="s">
        <v>1</v>
      </c>
      <c r="F772" s="259">
        <v>1.2</v>
      </c>
      <c r="G772" s="38"/>
      <c r="H772" s="39"/>
    </row>
    <row r="773" s="2" customFormat="1" ht="16.8" customHeight="1">
      <c r="A773" s="38"/>
      <c r="B773" s="39"/>
      <c r="C773" s="258" t="s">
        <v>1</v>
      </c>
      <c r="D773" s="258" t="s">
        <v>5097</v>
      </c>
      <c r="E773" s="19" t="s">
        <v>1</v>
      </c>
      <c r="F773" s="259">
        <v>0</v>
      </c>
      <c r="G773" s="38"/>
      <c r="H773" s="39"/>
    </row>
    <row r="774" s="2" customFormat="1" ht="16.8" customHeight="1">
      <c r="A774" s="38"/>
      <c r="B774" s="39"/>
      <c r="C774" s="258" t="s">
        <v>1</v>
      </c>
      <c r="D774" s="258" t="s">
        <v>4968</v>
      </c>
      <c r="E774" s="19" t="s">
        <v>1</v>
      </c>
      <c r="F774" s="259">
        <v>1.2</v>
      </c>
      <c r="G774" s="38"/>
      <c r="H774" s="39"/>
    </row>
    <row r="775" s="2" customFormat="1" ht="16.8" customHeight="1">
      <c r="A775" s="38"/>
      <c r="B775" s="39"/>
      <c r="C775" s="258" t="s">
        <v>1</v>
      </c>
      <c r="D775" s="258" t="s">
        <v>5097</v>
      </c>
      <c r="E775" s="19" t="s">
        <v>1</v>
      </c>
      <c r="F775" s="259">
        <v>0</v>
      </c>
      <c r="G775" s="38"/>
      <c r="H775" s="39"/>
    </row>
    <row r="776" s="2" customFormat="1" ht="16.8" customHeight="1">
      <c r="A776" s="38"/>
      <c r="B776" s="39"/>
      <c r="C776" s="258" t="s">
        <v>1</v>
      </c>
      <c r="D776" s="258" t="s">
        <v>4968</v>
      </c>
      <c r="E776" s="19" t="s">
        <v>1</v>
      </c>
      <c r="F776" s="259">
        <v>1.2</v>
      </c>
      <c r="G776" s="38"/>
      <c r="H776" s="39"/>
    </row>
    <row r="777" s="2" customFormat="1" ht="16.8" customHeight="1">
      <c r="A777" s="38"/>
      <c r="B777" s="39"/>
      <c r="C777" s="258" t="s">
        <v>1</v>
      </c>
      <c r="D777" s="258" t="s">
        <v>5097</v>
      </c>
      <c r="E777" s="19" t="s">
        <v>1</v>
      </c>
      <c r="F777" s="259">
        <v>0</v>
      </c>
      <c r="G777" s="38"/>
      <c r="H777" s="39"/>
    </row>
    <row r="778" s="2" customFormat="1" ht="16.8" customHeight="1">
      <c r="A778" s="38"/>
      <c r="B778" s="39"/>
      <c r="C778" s="258" t="s">
        <v>1</v>
      </c>
      <c r="D778" s="258" t="s">
        <v>5111</v>
      </c>
      <c r="E778" s="19" t="s">
        <v>1</v>
      </c>
      <c r="F778" s="259">
        <v>20.859999999999999</v>
      </c>
      <c r="G778" s="38"/>
      <c r="H778" s="39"/>
    </row>
    <row r="779" s="2" customFormat="1" ht="16.8" customHeight="1">
      <c r="A779" s="38"/>
      <c r="B779" s="39"/>
      <c r="C779" s="258" t="s">
        <v>1</v>
      </c>
      <c r="D779" s="258" t="s">
        <v>5097</v>
      </c>
      <c r="E779" s="19" t="s">
        <v>1</v>
      </c>
      <c r="F779" s="259">
        <v>0</v>
      </c>
      <c r="G779" s="38"/>
      <c r="H779" s="39"/>
    </row>
    <row r="780" s="2" customFormat="1" ht="16.8" customHeight="1">
      <c r="A780" s="38"/>
      <c r="B780" s="39"/>
      <c r="C780" s="258" t="s">
        <v>1</v>
      </c>
      <c r="D780" s="258" t="s">
        <v>5111</v>
      </c>
      <c r="E780" s="19" t="s">
        <v>1</v>
      </c>
      <c r="F780" s="259">
        <v>20.859999999999999</v>
      </c>
      <c r="G780" s="38"/>
      <c r="H780" s="39"/>
    </row>
    <row r="781" s="2" customFormat="1" ht="16.8" customHeight="1">
      <c r="A781" s="38"/>
      <c r="B781" s="39"/>
      <c r="C781" s="258" t="s">
        <v>1</v>
      </c>
      <c r="D781" s="258" t="s">
        <v>5097</v>
      </c>
      <c r="E781" s="19" t="s">
        <v>1</v>
      </c>
      <c r="F781" s="259">
        <v>0</v>
      </c>
      <c r="G781" s="38"/>
      <c r="H781" s="39"/>
    </row>
    <row r="782" s="2" customFormat="1" ht="16.8" customHeight="1">
      <c r="A782" s="38"/>
      <c r="B782" s="39"/>
      <c r="C782" s="258" t="s">
        <v>1</v>
      </c>
      <c r="D782" s="258" t="s">
        <v>5112</v>
      </c>
      <c r="E782" s="19" t="s">
        <v>1</v>
      </c>
      <c r="F782" s="259">
        <v>17.48</v>
      </c>
      <c r="G782" s="38"/>
      <c r="H782" s="39"/>
    </row>
    <row r="783" s="2" customFormat="1" ht="16.8" customHeight="1">
      <c r="A783" s="38"/>
      <c r="B783" s="39"/>
      <c r="C783" s="258" t="s">
        <v>1</v>
      </c>
      <c r="D783" s="258" t="s">
        <v>5097</v>
      </c>
      <c r="E783" s="19" t="s">
        <v>1</v>
      </c>
      <c r="F783" s="259">
        <v>0</v>
      </c>
      <c r="G783" s="38"/>
      <c r="H783" s="39"/>
    </row>
    <row r="784" s="2" customFormat="1" ht="16.8" customHeight="1">
      <c r="A784" s="38"/>
      <c r="B784" s="39"/>
      <c r="C784" s="258" t="s">
        <v>1</v>
      </c>
      <c r="D784" s="258" t="s">
        <v>5113</v>
      </c>
      <c r="E784" s="19" t="s">
        <v>1</v>
      </c>
      <c r="F784" s="259">
        <v>20.41</v>
      </c>
      <c r="G784" s="38"/>
      <c r="H784" s="39"/>
    </row>
    <row r="785" s="2" customFormat="1" ht="16.8" customHeight="1">
      <c r="A785" s="38"/>
      <c r="B785" s="39"/>
      <c r="C785" s="258" t="s">
        <v>1</v>
      </c>
      <c r="D785" s="258" t="s">
        <v>5097</v>
      </c>
      <c r="E785" s="19" t="s">
        <v>1</v>
      </c>
      <c r="F785" s="259">
        <v>0</v>
      </c>
      <c r="G785" s="38"/>
      <c r="H785" s="39"/>
    </row>
    <row r="786" s="2" customFormat="1" ht="16.8" customHeight="1">
      <c r="A786" s="38"/>
      <c r="B786" s="39"/>
      <c r="C786" s="258" t="s">
        <v>1</v>
      </c>
      <c r="D786" s="258" t="s">
        <v>5114</v>
      </c>
      <c r="E786" s="19" t="s">
        <v>1</v>
      </c>
      <c r="F786" s="259">
        <v>16.600000000000001</v>
      </c>
      <c r="G786" s="38"/>
      <c r="H786" s="39"/>
    </row>
    <row r="787" s="2" customFormat="1" ht="16.8" customHeight="1">
      <c r="A787" s="38"/>
      <c r="B787" s="39"/>
      <c r="C787" s="258" t="s">
        <v>1</v>
      </c>
      <c r="D787" s="258" t="s">
        <v>5097</v>
      </c>
      <c r="E787" s="19" t="s">
        <v>1</v>
      </c>
      <c r="F787" s="259">
        <v>0</v>
      </c>
      <c r="G787" s="38"/>
      <c r="H787" s="39"/>
    </row>
    <row r="788" s="2" customFormat="1" ht="16.8" customHeight="1">
      <c r="A788" s="38"/>
      <c r="B788" s="39"/>
      <c r="C788" s="258" t="s">
        <v>1</v>
      </c>
      <c r="D788" s="258" t="s">
        <v>5115</v>
      </c>
      <c r="E788" s="19" t="s">
        <v>1</v>
      </c>
      <c r="F788" s="259">
        <v>15.99</v>
      </c>
      <c r="G788" s="38"/>
      <c r="H788" s="39"/>
    </row>
    <row r="789" s="2" customFormat="1" ht="16.8" customHeight="1">
      <c r="A789" s="38"/>
      <c r="B789" s="39"/>
      <c r="C789" s="258" t="s">
        <v>1</v>
      </c>
      <c r="D789" s="258" t="s">
        <v>5097</v>
      </c>
      <c r="E789" s="19" t="s">
        <v>1</v>
      </c>
      <c r="F789" s="259">
        <v>0</v>
      </c>
      <c r="G789" s="38"/>
      <c r="H789" s="39"/>
    </row>
    <row r="790" s="2" customFormat="1" ht="16.8" customHeight="1">
      <c r="A790" s="38"/>
      <c r="B790" s="39"/>
      <c r="C790" s="258" t="s">
        <v>1</v>
      </c>
      <c r="D790" s="258" t="s">
        <v>5116</v>
      </c>
      <c r="E790" s="19" t="s">
        <v>1</v>
      </c>
      <c r="F790" s="259">
        <v>18.489999999999998</v>
      </c>
      <c r="G790" s="38"/>
      <c r="H790" s="39"/>
    </row>
    <row r="791" s="2" customFormat="1" ht="16.8" customHeight="1">
      <c r="A791" s="38"/>
      <c r="B791" s="39"/>
      <c r="C791" s="258" t="s">
        <v>1</v>
      </c>
      <c r="D791" s="258" t="s">
        <v>5097</v>
      </c>
      <c r="E791" s="19" t="s">
        <v>1</v>
      </c>
      <c r="F791" s="259">
        <v>0</v>
      </c>
      <c r="G791" s="38"/>
      <c r="H791" s="39"/>
    </row>
    <row r="792" s="2" customFormat="1" ht="16.8" customHeight="1">
      <c r="A792" s="38"/>
      <c r="B792" s="39"/>
      <c r="C792" s="258" t="s">
        <v>1</v>
      </c>
      <c r="D792" s="258" t="s">
        <v>5117</v>
      </c>
      <c r="E792" s="19" t="s">
        <v>1</v>
      </c>
      <c r="F792" s="259">
        <v>9.3300000000000001</v>
      </c>
      <c r="G792" s="38"/>
      <c r="H792" s="39"/>
    </row>
    <row r="793" s="2" customFormat="1" ht="16.8" customHeight="1">
      <c r="A793" s="38"/>
      <c r="B793" s="39"/>
      <c r="C793" s="258" t="s">
        <v>1</v>
      </c>
      <c r="D793" s="258" t="s">
        <v>5097</v>
      </c>
      <c r="E793" s="19" t="s">
        <v>1</v>
      </c>
      <c r="F793" s="259">
        <v>0</v>
      </c>
      <c r="G793" s="38"/>
      <c r="H793" s="39"/>
    </row>
    <row r="794" s="2" customFormat="1" ht="16.8" customHeight="1">
      <c r="A794" s="38"/>
      <c r="B794" s="39"/>
      <c r="C794" s="258" t="s">
        <v>1</v>
      </c>
      <c r="D794" s="258" t="s">
        <v>4998</v>
      </c>
      <c r="E794" s="19" t="s">
        <v>1</v>
      </c>
      <c r="F794" s="259">
        <v>7.3499999999999996</v>
      </c>
      <c r="G794" s="38"/>
      <c r="H794" s="39"/>
    </row>
    <row r="795" s="2" customFormat="1" ht="16.8" customHeight="1">
      <c r="A795" s="38"/>
      <c r="B795" s="39"/>
      <c r="C795" s="258" t="s">
        <v>1</v>
      </c>
      <c r="D795" s="258" t="s">
        <v>5097</v>
      </c>
      <c r="E795" s="19" t="s">
        <v>1</v>
      </c>
      <c r="F795" s="259">
        <v>0</v>
      </c>
      <c r="G795" s="38"/>
      <c r="H795" s="39"/>
    </row>
    <row r="796" s="2" customFormat="1" ht="16.8" customHeight="1">
      <c r="A796" s="38"/>
      <c r="B796" s="39"/>
      <c r="C796" s="258" t="s">
        <v>1</v>
      </c>
      <c r="D796" s="258" t="s">
        <v>5118</v>
      </c>
      <c r="E796" s="19" t="s">
        <v>1</v>
      </c>
      <c r="F796" s="259">
        <v>16.91</v>
      </c>
      <c r="G796" s="38"/>
      <c r="H796" s="39"/>
    </row>
    <row r="797" s="2" customFormat="1" ht="16.8" customHeight="1">
      <c r="A797" s="38"/>
      <c r="B797" s="39"/>
      <c r="C797" s="258" t="s">
        <v>1</v>
      </c>
      <c r="D797" s="258" t="s">
        <v>5097</v>
      </c>
      <c r="E797" s="19" t="s">
        <v>1</v>
      </c>
      <c r="F797" s="259">
        <v>0</v>
      </c>
      <c r="G797" s="38"/>
      <c r="H797" s="39"/>
    </row>
    <row r="798" s="2" customFormat="1" ht="16.8" customHeight="1">
      <c r="A798" s="38"/>
      <c r="B798" s="39"/>
      <c r="C798" s="258" t="s">
        <v>1</v>
      </c>
      <c r="D798" s="258" t="s">
        <v>5119</v>
      </c>
      <c r="E798" s="19" t="s">
        <v>1</v>
      </c>
      <c r="F798" s="259">
        <v>19.870000000000001</v>
      </c>
      <c r="G798" s="38"/>
      <c r="H798" s="39"/>
    </row>
    <row r="799" s="2" customFormat="1" ht="16.8" customHeight="1">
      <c r="A799" s="38"/>
      <c r="B799" s="39"/>
      <c r="C799" s="258" t="s">
        <v>1</v>
      </c>
      <c r="D799" s="258" t="s">
        <v>5097</v>
      </c>
      <c r="E799" s="19" t="s">
        <v>1</v>
      </c>
      <c r="F799" s="259">
        <v>0</v>
      </c>
      <c r="G799" s="38"/>
      <c r="H799" s="39"/>
    </row>
    <row r="800" s="2" customFormat="1" ht="16.8" customHeight="1">
      <c r="A800" s="38"/>
      <c r="B800" s="39"/>
      <c r="C800" s="258" t="s">
        <v>1</v>
      </c>
      <c r="D800" s="258" t="s">
        <v>5120</v>
      </c>
      <c r="E800" s="19" t="s">
        <v>1</v>
      </c>
      <c r="F800" s="259">
        <v>8.9800000000000004</v>
      </c>
      <c r="G800" s="38"/>
      <c r="H800" s="39"/>
    </row>
    <row r="801" s="2" customFormat="1" ht="16.8" customHeight="1">
      <c r="A801" s="38"/>
      <c r="B801" s="39"/>
      <c r="C801" s="258" t="s">
        <v>1</v>
      </c>
      <c r="D801" s="258" t="s">
        <v>5097</v>
      </c>
      <c r="E801" s="19" t="s">
        <v>1</v>
      </c>
      <c r="F801" s="259">
        <v>0</v>
      </c>
      <c r="G801" s="38"/>
      <c r="H801" s="39"/>
    </row>
    <row r="802" s="2" customFormat="1" ht="16.8" customHeight="1">
      <c r="A802" s="38"/>
      <c r="B802" s="39"/>
      <c r="C802" s="258" t="s">
        <v>1</v>
      </c>
      <c r="D802" s="258" t="s">
        <v>5121</v>
      </c>
      <c r="E802" s="19" t="s">
        <v>1</v>
      </c>
      <c r="F802" s="259">
        <v>21.329999999999998</v>
      </c>
      <c r="G802" s="38"/>
      <c r="H802" s="39"/>
    </row>
    <row r="803" s="2" customFormat="1" ht="16.8" customHeight="1">
      <c r="A803" s="38"/>
      <c r="B803" s="39"/>
      <c r="C803" s="258" t="s">
        <v>1</v>
      </c>
      <c r="D803" s="258" t="s">
        <v>5097</v>
      </c>
      <c r="E803" s="19" t="s">
        <v>1</v>
      </c>
      <c r="F803" s="259">
        <v>0</v>
      </c>
      <c r="G803" s="38"/>
      <c r="H803" s="39"/>
    </row>
    <row r="804" s="2" customFormat="1" ht="16.8" customHeight="1">
      <c r="A804" s="38"/>
      <c r="B804" s="39"/>
      <c r="C804" s="258" t="s">
        <v>1</v>
      </c>
      <c r="D804" s="258" t="s">
        <v>5122</v>
      </c>
      <c r="E804" s="19" t="s">
        <v>1</v>
      </c>
      <c r="F804" s="259">
        <v>17.75</v>
      </c>
      <c r="G804" s="38"/>
      <c r="H804" s="39"/>
    </row>
    <row r="805" s="2" customFormat="1" ht="16.8" customHeight="1">
      <c r="A805" s="38"/>
      <c r="B805" s="39"/>
      <c r="C805" s="258" t="s">
        <v>1</v>
      </c>
      <c r="D805" s="258" t="s">
        <v>5097</v>
      </c>
      <c r="E805" s="19" t="s">
        <v>1</v>
      </c>
      <c r="F805" s="259">
        <v>0</v>
      </c>
      <c r="G805" s="38"/>
      <c r="H805" s="39"/>
    </row>
    <row r="806" s="2" customFormat="1" ht="16.8" customHeight="1">
      <c r="A806" s="38"/>
      <c r="B806" s="39"/>
      <c r="C806" s="258" t="s">
        <v>1</v>
      </c>
      <c r="D806" s="258" t="s">
        <v>5123</v>
      </c>
      <c r="E806" s="19" t="s">
        <v>1</v>
      </c>
      <c r="F806" s="259">
        <v>19.600000000000001</v>
      </c>
      <c r="G806" s="38"/>
      <c r="H806" s="39"/>
    </row>
    <row r="807" s="2" customFormat="1" ht="16.8" customHeight="1">
      <c r="A807" s="38"/>
      <c r="B807" s="39"/>
      <c r="C807" s="258" t="s">
        <v>1</v>
      </c>
      <c r="D807" s="258" t="s">
        <v>5097</v>
      </c>
      <c r="E807" s="19" t="s">
        <v>1</v>
      </c>
      <c r="F807" s="259">
        <v>0</v>
      </c>
      <c r="G807" s="38"/>
      <c r="H807" s="39"/>
    </row>
    <row r="808" s="2" customFormat="1" ht="16.8" customHeight="1">
      <c r="A808" s="38"/>
      <c r="B808" s="39"/>
      <c r="C808" s="258" t="s">
        <v>1</v>
      </c>
      <c r="D808" s="258" t="s">
        <v>5124</v>
      </c>
      <c r="E808" s="19" t="s">
        <v>1</v>
      </c>
      <c r="F808" s="259">
        <v>17.850000000000001</v>
      </c>
      <c r="G808" s="38"/>
      <c r="H808" s="39"/>
    </row>
    <row r="809" s="2" customFormat="1" ht="16.8" customHeight="1">
      <c r="A809" s="38"/>
      <c r="B809" s="39"/>
      <c r="C809" s="258" t="s">
        <v>1</v>
      </c>
      <c r="D809" s="258" t="s">
        <v>5097</v>
      </c>
      <c r="E809" s="19" t="s">
        <v>1</v>
      </c>
      <c r="F809" s="259">
        <v>0</v>
      </c>
      <c r="G809" s="38"/>
      <c r="H809" s="39"/>
    </row>
    <row r="810" s="2" customFormat="1" ht="16.8" customHeight="1">
      <c r="A810" s="38"/>
      <c r="B810" s="39"/>
      <c r="C810" s="258" t="s">
        <v>1</v>
      </c>
      <c r="D810" s="258" t="s">
        <v>5125</v>
      </c>
      <c r="E810" s="19" t="s">
        <v>1</v>
      </c>
      <c r="F810" s="259">
        <v>14.16</v>
      </c>
      <c r="G810" s="38"/>
      <c r="H810" s="39"/>
    </row>
    <row r="811" s="2" customFormat="1" ht="16.8" customHeight="1">
      <c r="A811" s="38"/>
      <c r="B811" s="39"/>
      <c r="C811" s="258" t="s">
        <v>1</v>
      </c>
      <c r="D811" s="258" t="s">
        <v>5097</v>
      </c>
      <c r="E811" s="19" t="s">
        <v>1</v>
      </c>
      <c r="F811" s="259">
        <v>0</v>
      </c>
      <c r="G811" s="38"/>
      <c r="H811" s="39"/>
    </row>
    <row r="812" s="2" customFormat="1" ht="16.8" customHeight="1">
      <c r="A812" s="38"/>
      <c r="B812" s="39"/>
      <c r="C812" s="258" t="s">
        <v>1</v>
      </c>
      <c r="D812" s="258" t="s">
        <v>5126</v>
      </c>
      <c r="E812" s="19" t="s">
        <v>1</v>
      </c>
      <c r="F812" s="259">
        <v>19.920000000000002</v>
      </c>
      <c r="G812" s="38"/>
      <c r="H812" s="39"/>
    </row>
    <row r="813" s="2" customFormat="1" ht="16.8" customHeight="1">
      <c r="A813" s="38"/>
      <c r="B813" s="39"/>
      <c r="C813" s="258" t="s">
        <v>1</v>
      </c>
      <c r="D813" s="258" t="s">
        <v>5097</v>
      </c>
      <c r="E813" s="19" t="s">
        <v>1</v>
      </c>
      <c r="F813" s="259">
        <v>0</v>
      </c>
      <c r="G813" s="38"/>
      <c r="H813" s="39"/>
    </row>
    <row r="814" s="2" customFormat="1" ht="16.8" customHeight="1">
      <c r="A814" s="38"/>
      <c r="B814" s="39"/>
      <c r="C814" s="258" t="s">
        <v>1</v>
      </c>
      <c r="D814" s="258" t="s">
        <v>5127</v>
      </c>
      <c r="E814" s="19" t="s">
        <v>1</v>
      </c>
      <c r="F814" s="259">
        <v>11.99</v>
      </c>
      <c r="G814" s="38"/>
      <c r="H814" s="39"/>
    </row>
    <row r="815" s="2" customFormat="1" ht="16.8" customHeight="1">
      <c r="A815" s="38"/>
      <c r="B815" s="39"/>
      <c r="C815" s="258" t="s">
        <v>1</v>
      </c>
      <c r="D815" s="258" t="s">
        <v>5097</v>
      </c>
      <c r="E815" s="19" t="s">
        <v>1</v>
      </c>
      <c r="F815" s="259">
        <v>0</v>
      </c>
      <c r="G815" s="38"/>
      <c r="H815" s="39"/>
    </row>
    <row r="816" s="2" customFormat="1" ht="16.8" customHeight="1">
      <c r="A816" s="38"/>
      <c r="B816" s="39"/>
      <c r="C816" s="258" t="s">
        <v>1</v>
      </c>
      <c r="D816" s="258" t="s">
        <v>5128</v>
      </c>
      <c r="E816" s="19" t="s">
        <v>1</v>
      </c>
      <c r="F816" s="259">
        <v>4.2800000000000002</v>
      </c>
      <c r="G816" s="38"/>
      <c r="H816" s="39"/>
    </row>
    <row r="817" s="2" customFormat="1" ht="16.8" customHeight="1">
      <c r="A817" s="38"/>
      <c r="B817" s="39"/>
      <c r="C817" s="258" t="s">
        <v>1</v>
      </c>
      <c r="D817" s="258" t="s">
        <v>5097</v>
      </c>
      <c r="E817" s="19" t="s">
        <v>1</v>
      </c>
      <c r="F817" s="259">
        <v>0</v>
      </c>
      <c r="G817" s="38"/>
      <c r="H817" s="39"/>
    </row>
    <row r="818" s="2" customFormat="1" ht="16.8" customHeight="1">
      <c r="A818" s="38"/>
      <c r="B818" s="39"/>
      <c r="C818" s="258" t="s">
        <v>1</v>
      </c>
      <c r="D818" s="258" t="s">
        <v>5129</v>
      </c>
      <c r="E818" s="19" t="s">
        <v>1</v>
      </c>
      <c r="F818" s="259">
        <v>7.0099999999999998</v>
      </c>
      <c r="G818" s="38"/>
      <c r="H818" s="39"/>
    </row>
    <row r="819" s="2" customFormat="1" ht="16.8" customHeight="1">
      <c r="A819" s="38"/>
      <c r="B819" s="39"/>
      <c r="C819" s="258" t="s">
        <v>1</v>
      </c>
      <c r="D819" s="258" t="s">
        <v>5097</v>
      </c>
      <c r="E819" s="19" t="s">
        <v>1</v>
      </c>
      <c r="F819" s="259">
        <v>0</v>
      </c>
      <c r="G819" s="38"/>
      <c r="H819" s="39"/>
    </row>
    <row r="820" s="2" customFormat="1" ht="16.8" customHeight="1">
      <c r="A820" s="38"/>
      <c r="B820" s="39"/>
      <c r="C820" s="258" t="s">
        <v>1</v>
      </c>
      <c r="D820" s="258" t="s">
        <v>5130</v>
      </c>
      <c r="E820" s="19" t="s">
        <v>1</v>
      </c>
      <c r="F820" s="259">
        <v>6.1200000000000001</v>
      </c>
      <c r="G820" s="38"/>
      <c r="H820" s="39"/>
    </row>
    <row r="821" s="2" customFormat="1" ht="16.8" customHeight="1">
      <c r="A821" s="38"/>
      <c r="B821" s="39"/>
      <c r="C821" s="258" t="s">
        <v>1</v>
      </c>
      <c r="D821" s="258" t="s">
        <v>5097</v>
      </c>
      <c r="E821" s="19" t="s">
        <v>1</v>
      </c>
      <c r="F821" s="259">
        <v>0</v>
      </c>
      <c r="G821" s="38"/>
      <c r="H821" s="39"/>
    </row>
    <row r="822" s="2" customFormat="1" ht="16.8" customHeight="1">
      <c r="A822" s="38"/>
      <c r="B822" s="39"/>
      <c r="C822" s="258" t="s">
        <v>1</v>
      </c>
      <c r="D822" s="258" t="s">
        <v>5131</v>
      </c>
      <c r="E822" s="19" t="s">
        <v>1</v>
      </c>
      <c r="F822" s="259">
        <v>6.3700000000000001</v>
      </c>
      <c r="G822" s="38"/>
      <c r="H822" s="39"/>
    </row>
    <row r="823" s="2" customFormat="1" ht="16.8" customHeight="1">
      <c r="A823" s="38"/>
      <c r="B823" s="39"/>
      <c r="C823" s="258" t="s">
        <v>1</v>
      </c>
      <c r="D823" s="258" t="s">
        <v>5097</v>
      </c>
      <c r="E823" s="19" t="s">
        <v>1</v>
      </c>
      <c r="F823" s="259">
        <v>0</v>
      </c>
      <c r="G823" s="38"/>
      <c r="H823" s="39"/>
    </row>
    <row r="824" s="2" customFormat="1" ht="16.8" customHeight="1">
      <c r="A824" s="38"/>
      <c r="B824" s="39"/>
      <c r="C824" s="258" t="s">
        <v>1</v>
      </c>
      <c r="D824" s="258" t="s">
        <v>5132</v>
      </c>
      <c r="E824" s="19" t="s">
        <v>1</v>
      </c>
      <c r="F824" s="259">
        <v>3.1499999999999999</v>
      </c>
      <c r="G824" s="38"/>
      <c r="H824" s="39"/>
    </row>
    <row r="825" s="2" customFormat="1" ht="16.8" customHeight="1">
      <c r="A825" s="38"/>
      <c r="B825" s="39"/>
      <c r="C825" s="258" t="s">
        <v>1</v>
      </c>
      <c r="D825" s="258" t="s">
        <v>5097</v>
      </c>
      <c r="E825" s="19" t="s">
        <v>1</v>
      </c>
      <c r="F825" s="259">
        <v>0</v>
      </c>
      <c r="G825" s="38"/>
      <c r="H825" s="39"/>
    </row>
    <row r="826" s="2" customFormat="1" ht="16.8" customHeight="1">
      <c r="A826" s="38"/>
      <c r="B826" s="39"/>
      <c r="C826" s="258" t="s">
        <v>1</v>
      </c>
      <c r="D826" s="258" t="s">
        <v>5133</v>
      </c>
      <c r="E826" s="19" t="s">
        <v>1</v>
      </c>
      <c r="F826" s="259">
        <v>3.0499999999999998</v>
      </c>
      <c r="G826" s="38"/>
      <c r="H826" s="39"/>
    </row>
    <row r="827" s="2" customFormat="1" ht="16.8" customHeight="1">
      <c r="A827" s="38"/>
      <c r="B827" s="39"/>
      <c r="C827" s="258" t="s">
        <v>1</v>
      </c>
      <c r="D827" s="258" t="s">
        <v>5097</v>
      </c>
      <c r="E827" s="19" t="s">
        <v>1</v>
      </c>
      <c r="F827" s="259">
        <v>0</v>
      </c>
      <c r="G827" s="38"/>
      <c r="H827" s="39"/>
    </row>
    <row r="828" s="2" customFormat="1" ht="16.8" customHeight="1">
      <c r="A828" s="38"/>
      <c r="B828" s="39"/>
      <c r="C828" s="258" t="s">
        <v>1</v>
      </c>
      <c r="D828" s="258" t="s">
        <v>4963</v>
      </c>
      <c r="E828" s="19" t="s">
        <v>1</v>
      </c>
      <c r="F828" s="259">
        <v>1.46</v>
      </c>
      <c r="G828" s="38"/>
      <c r="H828" s="39"/>
    </row>
    <row r="829" s="2" customFormat="1" ht="16.8" customHeight="1">
      <c r="A829" s="38"/>
      <c r="B829" s="39"/>
      <c r="C829" s="258" t="s">
        <v>1</v>
      </c>
      <c r="D829" s="258" t="s">
        <v>5097</v>
      </c>
      <c r="E829" s="19" t="s">
        <v>1</v>
      </c>
      <c r="F829" s="259">
        <v>0</v>
      </c>
      <c r="G829" s="38"/>
      <c r="H829" s="39"/>
    </row>
    <row r="830" s="2" customFormat="1" ht="16.8" customHeight="1">
      <c r="A830" s="38"/>
      <c r="B830" s="39"/>
      <c r="C830" s="258" t="s">
        <v>1</v>
      </c>
      <c r="D830" s="258" t="s">
        <v>5134</v>
      </c>
      <c r="E830" s="19" t="s">
        <v>1</v>
      </c>
      <c r="F830" s="259">
        <v>1.5600000000000001</v>
      </c>
      <c r="G830" s="38"/>
      <c r="H830" s="39"/>
    </row>
    <row r="831" s="2" customFormat="1" ht="16.8" customHeight="1">
      <c r="A831" s="38"/>
      <c r="B831" s="39"/>
      <c r="C831" s="258" t="s">
        <v>1</v>
      </c>
      <c r="D831" s="258" t="s">
        <v>5097</v>
      </c>
      <c r="E831" s="19" t="s">
        <v>1</v>
      </c>
      <c r="F831" s="259">
        <v>0</v>
      </c>
      <c r="G831" s="38"/>
      <c r="H831" s="39"/>
    </row>
    <row r="832" s="2" customFormat="1" ht="16.8" customHeight="1">
      <c r="A832" s="38"/>
      <c r="B832" s="39"/>
      <c r="C832" s="258" t="s">
        <v>1</v>
      </c>
      <c r="D832" s="258" t="s">
        <v>5135</v>
      </c>
      <c r="E832" s="19" t="s">
        <v>1</v>
      </c>
      <c r="F832" s="259">
        <v>1.1499999999999999</v>
      </c>
      <c r="G832" s="38"/>
      <c r="H832" s="39"/>
    </row>
    <row r="833" s="2" customFormat="1" ht="16.8" customHeight="1">
      <c r="A833" s="38"/>
      <c r="B833" s="39"/>
      <c r="C833" s="258" t="s">
        <v>1</v>
      </c>
      <c r="D833" s="258" t="s">
        <v>5097</v>
      </c>
      <c r="E833" s="19" t="s">
        <v>1</v>
      </c>
      <c r="F833" s="259">
        <v>0</v>
      </c>
      <c r="G833" s="38"/>
      <c r="H833" s="39"/>
    </row>
    <row r="834" s="2" customFormat="1" ht="16.8" customHeight="1">
      <c r="A834" s="38"/>
      <c r="B834" s="39"/>
      <c r="C834" s="258" t="s">
        <v>1</v>
      </c>
      <c r="D834" s="258" t="s">
        <v>5135</v>
      </c>
      <c r="E834" s="19" t="s">
        <v>1</v>
      </c>
      <c r="F834" s="259">
        <v>1.1499999999999999</v>
      </c>
      <c r="G834" s="38"/>
      <c r="H834" s="39"/>
    </row>
    <row r="835" s="2" customFormat="1" ht="16.8" customHeight="1">
      <c r="A835" s="38"/>
      <c r="B835" s="39"/>
      <c r="C835" s="258" t="s">
        <v>1</v>
      </c>
      <c r="D835" s="258" t="s">
        <v>5097</v>
      </c>
      <c r="E835" s="19" t="s">
        <v>1</v>
      </c>
      <c r="F835" s="259">
        <v>0</v>
      </c>
      <c r="G835" s="38"/>
      <c r="H835" s="39"/>
    </row>
    <row r="836" s="2" customFormat="1" ht="16.8" customHeight="1">
      <c r="A836" s="38"/>
      <c r="B836" s="39"/>
      <c r="C836" s="258" t="s">
        <v>1</v>
      </c>
      <c r="D836" s="258" t="s">
        <v>5086</v>
      </c>
      <c r="E836" s="19" t="s">
        <v>1</v>
      </c>
      <c r="F836" s="259">
        <v>1.1699999999999999</v>
      </c>
      <c r="G836" s="38"/>
      <c r="H836" s="39"/>
    </row>
    <row r="837" s="2" customFormat="1" ht="16.8" customHeight="1">
      <c r="A837" s="38"/>
      <c r="B837" s="39"/>
      <c r="C837" s="258" t="s">
        <v>1</v>
      </c>
      <c r="D837" s="258" t="s">
        <v>5097</v>
      </c>
      <c r="E837" s="19" t="s">
        <v>1</v>
      </c>
      <c r="F837" s="259">
        <v>0</v>
      </c>
      <c r="G837" s="38"/>
      <c r="H837" s="39"/>
    </row>
    <row r="838" s="2" customFormat="1" ht="16.8" customHeight="1">
      <c r="A838" s="38"/>
      <c r="B838" s="39"/>
      <c r="C838" s="258" t="s">
        <v>1</v>
      </c>
      <c r="D838" s="258" t="s">
        <v>5086</v>
      </c>
      <c r="E838" s="19" t="s">
        <v>1</v>
      </c>
      <c r="F838" s="259">
        <v>1.1699999999999999</v>
      </c>
      <c r="G838" s="38"/>
      <c r="H838" s="39"/>
    </row>
    <row r="839" s="2" customFormat="1" ht="16.8" customHeight="1">
      <c r="A839" s="38"/>
      <c r="B839" s="39"/>
      <c r="C839" s="258" t="s">
        <v>1</v>
      </c>
      <c r="D839" s="258" t="s">
        <v>5097</v>
      </c>
      <c r="E839" s="19" t="s">
        <v>1</v>
      </c>
      <c r="F839" s="259">
        <v>0</v>
      </c>
      <c r="G839" s="38"/>
      <c r="H839" s="39"/>
    </row>
    <row r="840" s="2" customFormat="1" ht="16.8" customHeight="1">
      <c r="A840" s="38"/>
      <c r="B840" s="39"/>
      <c r="C840" s="258" t="s">
        <v>1</v>
      </c>
      <c r="D840" s="258" t="s">
        <v>5136</v>
      </c>
      <c r="E840" s="19" t="s">
        <v>1</v>
      </c>
      <c r="F840" s="259">
        <v>14.359999999999999</v>
      </c>
      <c r="G840" s="38"/>
      <c r="H840" s="39"/>
    </row>
    <row r="841" s="2" customFormat="1" ht="16.8" customHeight="1">
      <c r="A841" s="38"/>
      <c r="B841" s="39"/>
      <c r="C841" s="258" t="s">
        <v>1</v>
      </c>
      <c r="D841" s="258" t="s">
        <v>5097</v>
      </c>
      <c r="E841" s="19" t="s">
        <v>1</v>
      </c>
      <c r="F841" s="259">
        <v>0</v>
      </c>
      <c r="G841" s="38"/>
      <c r="H841" s="39"/>
    </row>
    <row r="842" s="2" customFormat="1" ht="16.8" customHeight="1">
      <c r="A842" s="38"/>
      <c r="B842" s="39"/>
      <c r="C842" s="258" t="s">
        <v>1</v>
      </c>
      <c r="D842" s="258" t="s">
        <v>5137</v>
      </c>
      <c r="E842" s="19" t="s">
        <v>1</v>
      </c>
      <c r="F842" s="259">
        <v>14.050000000000001</v>
      </c>
      <c r="G842" s="38"/>
      <c r="H842" s="39"/>
    </row>
    <row r="843" s="2" customFormat="1" ht="16.8" customHeight="1">
      <c r="A843" s="38"/>
      <c r="B843" s="39"/>
      <c r="C843" s="258" t="s">
        <v>1</v>
      </c>
      <c r="D843" s="258" t="s">
        <v>5097</v>
      </c>
      <c r="E843" s="19" t="s">
        <v>1</v>
      </c>
      <c r="F843" s="259">
        <v>0</v>
      </c>
      <c r="G843" s="38"/>
      <c r="H843" s="39"/>
    </row>
    <row r="844" s="2" customFormat="1" ht="16.8" customHeight="1">
      <c r="A844" s="38"/>
      <c r="B844" s="39"/>
      <c r="C844" s="258" t="s">
        <v>1</v>
      </c>
      <c r="D844" s="258" t="s">
        <v>5138</v>
      </c>
      <c r="E844" s="19" t="s">
        <v>1</v>
      </c>
      <c r="F844" s="259">
        <v>15.220000000000001</v>
      </c>
      <c r="G844" s="38"/>
      <c r="H844" s="39"/>
    </row>
    <row r="845" s="2" customFormat="1" ht="16.8" customHeight="1">
      <c r="A845" s="38"/>
      <c r="B845" s="39"/>
      <c r="C845" s="258" t="s">
        <v>1</v>
      </c>
      <c r="D845" s="258" t="s">
        <v>5097</v>
      </c>
      <c r="E845" s="19" t="s">
        <v>1</v>
      </c>
      <c r="F845" s="259">
        <v>0</v>
      </c>
      <c r="G845" s="38"/>
      <c r="H845" s="39"/>
    </row>
    <row r="846" s="2" customFormat="1" ht="16.8" customHeight="1">
      <c r="A846" s="38"/>
      <c r="B846" s="39"/>
      <c r="C846" s="258" t="s">
        <v>1</v>
      </c>
      <c r="D846" s="258" t="s">
        <v>5139</v>
      </c>
      <c r="E846" s="19" t="s">
        <v>1</v>
      </c>
      <c r="F846" s="259">
        <v>8.4900000000000002</v>
      </c>
      <c r="G846" s="38"/>
      <c r="H846" s="39"/>
    </row>
    <row r="847" s="2" customFormat="1" ht="16.8" customHeight="1">
      <c r="A847" s="38"/>
      <c r="B847" s="39"/>
      <c r="C847" s="258" t="s">
        <v>1</v>
      </c>
      <c r="D847" s="258" t="s">
        <v>5097</v>
      </c>
      <c r="E847" s="19" t="s">
        <v>1</v>
      </c>
      <c r="F847" s="259">
        <v>0</v>
      </c>
      <c r="G847" s="38"/>
      <c r="H847" s="39"/>
    </row>
    <row r="848" s="2" customFormat="1" ht="16.8" customHeight="1">
      <c r="A848" s="38"/>
      <c r="B848" s="39"/>
      <c r="C848" s="258" t="s">
        <v>1</v>
      </c>
      <c r="D848" s="258" t="s">
        <v>5140</v>
      </c>
      <c r="E848" s="19" t="s">
        <v>1</v>
      </c>
      <c r="F848" s="259">
        <v>16.800000000000001</v>
      </c>
      <c r="G848" s="38"/>
      <c r="H848" s="39"/>
    </row>
    <row r="849" s="2" customFormat="1" ht="16.8" customHeight="1">
      <c r="A849" s="38"/>
      <c r="B849" s="39"/>
      <c r="C849" s="258" t="s">
        <v>1</v>
      </c>
      <c r="D849" s="258" t="s">
        <v>5097</v>
      </c>
      <c r="E849" s="19" t="s">
        <v>1</v>
      </c>
      <c r="F849" s="259">
        <v>0</v>
      </c>
      <c r="G849" s="38"/>
      <c r="H849" s="39"/>
    </row>
    <row r="850" s="2" customFormat="1" ht="16.8" customHeight="1">
      <c r="A850" s="38"/>
      <c r="B850" s="39"/>
      <c r="C850" s="258" t="s">
        <v>1</v>
      </c>
      <c r="D850" s="258" t="s">
        <v>5123</v>
      </c>
      <c r="E850" s="19" t="s">
        <v>1</v>
      </c>
      <c r="F850" s="259">
        <v>19.600000000000001</v>
      </c>
      <c r="G850" s="38"/>
      <c r="H850" s="39"/>
    </row>
    <row r="851" s="2" customFormat="1" ht="16.8" customHeight="1">
      <c r="A851" s="38"/>
      <c r="B851" s="39"/>
      <c r="C851" s="258" t="s">
        <v>1</v>
      </c>
      <c r="D851" s="258" t="s">
        <v>5097</v>
      </c>
      <c r="E851" s="19" t="s">
        <v>1</v>
      </c>
      <c r="F851" s="259">
        <v>0</v>
      </c>
      <c r="G851" s="38"/>
      <c r="H851" s="39"/>
    </row>
    <row r="852" s="2" customFormat="1" ht="16.8" customHeight="1">
      <c r="A852" s="38"/>
      <c r="B852" s="39"/>
      <c r="C852" s="258" t="s">
        <v>1</v>
      </c>
      <c r="D852" s="258" t="s">
        <v>5141</v>
      </c>
      <c r="E852" s="19" t="s">
        <v>1</v>
      </c>
      <c r="F852" s="259">
        <v>13.5</v>
      </c>
      <c r="G852" s="38"/>
      <c r="H852" s="39"/>
    </row>
    <row r="853" s="2" customFormat="1" ht="16.8" customHeight="1">
      <c r="A853" s="38"/>
      <c r="B853" s="39"/>
      <c r="C853" s="258" t="s">
        <v>1</v>
      </c>
      <c r="D853" s="258" t="s">
        <v>5097</v>
      </c>
      <c r="E853" s="19" t="s">
        <v>1</v>
      </c>
      <c r="F853" s="259">
        <v>0</v>
      </c>
      <c r="G853" s="38"/>
      <c r="H853" s="39"/>
    </row>
    <row r="854" s="2" customFormat="1" ht="16.8" customHeight="1">
      <c r="A854" s="38"/>
      <c r="B854" s="39"/>
      <c r="C854" s="258" t="s">
        <v>1</v>
      </c>
      <c r="D854" s="258" t="s">
        <v>5142</v>
      </c>
      <c r="E854" s="19" t="s">
        <v>1</v>
      </c>
      <c r="F854" s="259">
        <v>9.0299999999999994</v>
      </c>
      <c r="G854" s="38"/>
      <c r="H854" s="39"/>
    </row>
    <row r="855" s="2" customFormat="1" ht="16.8" customHeight="1">
      <c r="A855" s="38"/>
      <c r="B855" s="39"/>
      <c r="C855" s="258" t="s">
        <v>1</v>
      </c>
      <c r="D855" s="258" t="s">
        <v>5097</v>
      </c>
      <c r="E855" s="19" t="s">
        <v>1</v>
      </c>
      <c r="F855" s="259">
        <v>0</v>
      </c>
      <c r="G855" s="38"/>
      <c r="H855" s="39"/>
    </row>
    <row r="856" s="2" customFormat="1" ht="16.8" customHeight="1">
      <c r="A856" s="38"/>
      <c r="B856" s="39"/>
      <c r="C856" s="258" t="s">
        <v>1</v>
      </c>
      <c r="D856" s="258" t="s">
        <v>5143</v>
      </c>
      <c r="E856" s="19" t="s">
        <v>1</v>
      </c>
      <c r="F856" s="259">
        <v>17.82</v>
      </c>
      <c r="G856" s="38"/>
      <c r="H856" s="39"/>
    </row>
    <row r="857" s="2" customFormat="1" ht="16.8" customHeight="1">
      <c r="A857" s="38"/>
      <c r="B857" s="39"/>
      <c r="C857" s="258" t="s">
        <v>1</v>
      </c>
      <c r="D857" s="258" t="s">
        <v>5097</v>
      </c>
      <c r="E857" s="19" t="s">
        <v>1</v>
      </c>
      <c r="F857" s="259">
        <v>0</v>
      </c>
      <c r="G857" s="38"/>
      <c r="H857" s="39"/>
    </row>
    <row r="858" s="2" customFormat="1" ht="16.8" customHeight="1">
      <c r="A858" s="38"/>
      <c r="B858" s="39"/>
      <c r="C858" s="258" t="s">
        <v>1</v>
      </c>
      <c r="D858" s="258" t="s">
        <v>5144</v>
      </c>
      <c r="E858" s="19" t="s">
        <v>1</v>
      </c>
      <c r="F858" s="259">
        <v>6.4400000000000004</v>
      </c>
      <c r="G858" s="38"/>
      <c r="H858" s="39"/>
    </row>
    <row r="859" s="2" customFormat="1" ht="16.8" customHeight="1">
      <c r="A859" s="38"/>
      <c r="B859" s="39"/>
      <c r="C859" s="258" t="s">
        <v>1</v>
      </c>
      <c r="D859" s="258" t="s">
        <v>5097</v>
      </c>
      <c r="E859" s="19" t="s">
        <v>1</v>
      </c>
      <c r="F859" s="259">
        <v>0</v>
      </c>
      <c r="G859" s="38"/>
      <c r="H859" s="39"/>
    </row>
    <row r="860" s="2" customFormat="1" ht="16.8" customHeight="1">
      <c r="A860" s="38"/>
      <c r="B860" s="39"/>
      <c r="C860" s="258" t="s">
        <v>1</v>
      </c>
      <c r="D860" s="258" t="s">
        <v>5145</v>
      </c>
      <c r="E860" s="19" t="s">
        <v>1</v>
      </c>
      <c r="F860" s="259">
        <v>7.0800000000000001</v>
      </c>
      <c r="G860" s="38"/>
      <c r="H860" s="39"/>
    </row>
    <row r="861" s="2" customFormat="1" ht="16.8" customHeight="1">
      <c r="A861" s="38"/>
      <c r="B861" s="39"/>
      <c r="C861" s="258" t="s">
        <v>1</v>
      </c>
      <c r="D861" s="258" t="s">
        <v>5097</v>
      </c>
      <c r="E861" s="19" t="s">
        <v>1</v>
      </c>
      <c r="F861" s="259">
        <v>0</v>
      </c>
      <c r="G861" s="38"/>
      <c r="H861" s="39"/>
    </row>
    <row r="862" s="2" customFormat="1" ht="16.8" customHeight="1">
      <c r="A862" s="38"/>
      <c r="B862" s="39"/>
      <c r="C862" s="258" t="s">
        <v>1</v>
      </c>
      <c r="D862" s="258" t="s">
        <v>5146</v>
      </c>
      <c r="E862" s="19" t="s">
        <v>1</v>
      </c>
      <c r="F862" s="259">
        <v>37.759999999999998</v>
      </c>
      <c r="G862" s="38"/>
      <c r="H862" s="39"/>
    </row>
    <row r="863" s="2" customFormat="1" ht="16.8" customHeight="1">
      <c r="A863" s="38"/>
      <c r="B863" s="39"/>
      <c r="C863" s="258" t="s">
        <v>1</v>
      </c>
      <c r="D863" s="258" t="s">
        <v>5097</v>
      </c>
      <c r="E863" s="19" t="s">
        <v>1</v>
      </c>
      <c r="F863" s="259">
        <v>0</v>
      </c>
      <c r="G863" s="38"/>
      <c r="H863" s="39"/>
    </row>
    <row r="864" s="2" customFormat="1" ht="16.8" customHeight="1">
      <c r="A864" s="38"/>
      <c r="B864" s="39"/>
      <c r="C864" s="258" t="s">
        <v>1</v>
      </c>
      <c r="D864" s="258" t="s">
        <v>5124</v>
      </c>
      <c r="E864" s="19" t="s">
        <v>1</v>
      </c>
      <c r="F864" s="259">
        <v>17.850000000000001</v>
      </c>
      <c r="G864" s="38"/>
      <c r="H864" s="39"/>
    </row>
    <row r="865" s="2" customFormat="1" ht="16.8" customHeight="1">
      <c r="A865" s="38"/>
      <c r="B865" s="39"/>
      <c r="C865" s="258" t="s">
        <v>1</v>
      </c>
      <c r="D865" s="258" t="s">
        <v>5097</v>
      </c>
      <c r="E865" s="19" t="s">
        <v>1</v>
      </c>
      <c r="F865" s="259">
        <v>0</v>
      </c>
      <c r="G865" s="38"/>
      <c r="H865" s="39"/>
    </row>
    <row r="866" s="2" customFormat="1" ht="16.8" customHeight="1">
      <c r="A866" s="38"/>
      <c r="B866" s="39"/>
      <c r="C866" s="258" t="s">
        <v>1</v>
      </c>
      <c r="D866" s="258" t="s">
        <v>5147</v>
      </c>
      <c r="E866" s="19" t="s">
        <v>1</v>
      </c>
      <c r="F866" s="259">
        <v>34.689999999999998</v>
      </c>
      <c r="G866" s="38"/>
      <c r="H866" s="39"/>
    </row>
    <row r="867" s="2" customFormat="1" ht="16.8" customHeight="1">
      <c r="A867" s="38"/>
      <c r="B867" s="39"/>
      <c r="C867" s="258" t="s">
        <v>1</v>
      </c>
      <c r="D867" s="258" t="s">
        <v>5097</v>
      </c>
      <c r="E867" s="19" t="s">
        <v>1</v>
      </c>
      <c r="F867" s="259">
        <v>0</v>
      </c>
      <c r="G867" s="38"/>
      <c r="H867" s="39"/>
    </row>
    <row r="868" s="2" customFormat="1" ht="16.8" customHeight="1">
      <c r="A868" s="38"/>
      <c r="B868" s="39"/>
      <c r="C868" s="258" t="s">
        <v>1</v>
      </c>
      <c r="D868" s="258" t="s">
        <v>5148</v>
      </c>
      <c r="E868" s="19" t="s">
        <v>1</v>
      </c>
      <c r="F868" s="259">
        <v>17.02</v>
      </c>
      <c r="G868" s="38"/>
      <c r="H868" s="39"/>
    </row>
    <row r="869" s="2" customFormat="1" ht="16.8" customHeight="1">
      <c r="A869" s="38"/>
      <c r="B869" s="39"/>
      <c r="C869" s="258" t="s">
        <v>1</v>
      </c>
      <c r="D869" s="258" t="s">
        <v>5097</v>
      </c>
      <c r="E869" s="19" t="s">
        <v>1</v>
      </c>
      <c r="F869" s="259">
        <v>0</v>
      </c>
      <c r="G869" s="38"/>
      <c r="H869" s="39"/>
    </row>
    <row r="870" s="2" customFormat="1" ht="16.8" customHeight="1">
      <c r="A870" s="38"/>
      <c r="B870" s="39"/>
      <c r="C870" s="258" t="s">
        <v>1</v>
      </c>
      <c r="D870" s="258" t="s">
        <v>5149</v>
      </c>
      <c r="E870" s="19" t="s">
        <v>1</v>
      </c>
      <c r="F870" s="259">
        <v>34.240000000000002</v>
      </c>
      <c r="G870" s="38"/>
      <c r="H870" s="39"/>
    </row>
    <row r="871" s="2" customFormat="1" ht="16.8" customHeight="1">
      <c r="A871" s="38"/>
      <c r="B871" s="39"/>
      <c r="C871" s="258" t="s">
        <v>1</v>
      </c>
      <c r="D871" s="258" t="s">
        <v>5097</v>
      </c>
      <c r="E871" s="19" t="s">
        <v>1</v>
      </c>
      <c r="F871" s="259">
        <v>0</v>
      </c>
      <c r="G871" s="38"/>
      <c r="H871" s="39"/>
    </row>
    <row r="872" s="2" customFormat="1" ht="16.8" customHeight="1">
      <c r="A872" s="38"/>
      <c r="B872" s="39"/>
      <c r="C872" s="258" t="s">
        <v>1</v>
      </c>
      <c r="D872" s="258" t="s">
        <v>5150</v>
      </c>
      <c r="E872" s="19" t="s">
        <v>1</v>
      </c>
      <c r="F872" s="259">
        <v>18.079999999999998</v>
      </c>
      <c r="G872" s="38"/>
      <c r="H872" s="39"/>
    </row>
    <row r="873" s="2" customFormat="1" ht="16.8" customHeight="1">
      <c r="A873" s="38"/>
      <c r="B873" s="39"/>
      <c r="C873" s="258" t="s">
        <v>1</v>
      </c>
      <c r="D873" s="258" t="s">
        <v>5097</v>
      </c>
      <c r="E873" s="19" t="s">
        <v>1</v>
      </c>
      <c r="F873" s="259">
        <v>0</v>
      </c>
      <c r="G873" s="38"/>
      <c r="H873" s="39"/>
    </row>
    <row r="874" s="2" customFormat="1" ht="16.8" customHeight="1">
      <c r="A874" s="38"/>
      <c r="B874" s="39"/>
      <c r="C874" s="258" t="s">
        <v>1</v>
      </c>
      <c r="D874" s="258" t="s">
        <v>5151</v>
      </c>
      <c r="E874" s="19" t="s">
        <v>1</v>
      </c>
      <c r="F874" s="259">
        <v>10.380000000000001</v>
      </c>
      <c r="G874" s="38"/>
      <c r="H874" s="39"/>
    </row>
    <row r="875" s="2" customFormat="1" ht="16.8" customHeight="1">
      <c r="A875" s="38"/>
      <c r="B875" s="39"/>
      <c r="C875" s="258" t="s">
        <v>1</v>
      </c>
      <c r="D875" s="258" t="s">
        <v>5097</v>
      </c>
      <c r="E875" s="19" t="s">
        <v>1</v>
      </c>
      <c r="F875" s="259">
        <v>0</v>
      </c>
      <c r="G875" s="38"/>
      <c r="H875" s="39"/>
    </row>
    <row r="876" s="2" customFormat="1" ht="16.8" customHeight="1">
      <c r="A876" s="38"/>
      <c r="B876" s="39"/>
      <c r="C876" s="258" t="s">
        <v>1</v>
      </c>
      <c r="D876" s="258" t="s">
        <v>5152</v>
      </c>
      <c r="E876" s="19" t="s">
        <v>1</v>
      </c>
      <c r="F876" s="259">
        <v>13.310000000000001</v>
      </c>
      <c r="G876" s="38"/>
      <c r="H876" s="39"/>
    </row>
    <row r="877" s="2" customFormat="1" ht="16.8" customHeight="1">
      <c r="A877" s="38"/>
      <c r="B877" s="39"/>
      <c r="C877" s="258" t="s">
        <v>1</v>
      </c>
      <c r="D877" s="258" t="s">
        <v>5097</v>
      </c>
      <c r="E877" s="19" t="s">
        <v>1</v>
      </c>
      <c r="F877" s="259">
        <v>0</v>
      </c>
      <c r="G877" s="38"/>
      <c r="H877" s="39"/>
    </row>
    <row r="878" s="2" customFormat="1" ht="16.8" customHeight="1">
      <c r="A878" s="38"/>
      <c r="B878" s="39"/>
      <c r="C878" s="258" t="s">
        <v>1</v>
      </c>
      <c r="D878" s="258" t="s">
        <v>5153</v>
      </c>
      <c r="E878" s="19" t="s">
        <v>1</v>
      </c>
      <c r="F878" s="259">
        <v>14.91</v>
      </c>
      <c r="G878" s="38"/>
      <c r="H878" s="39"/>
    </row>
    <row r="879" s="2" customFormat="1" ht="16.8" customHeight="1">
      <c r="A879" s="38"/>
      <c r="B879" s="39"/>
      <c r="C879" s="258" t="s">
        <v>1</v>
      </c>
      <c r="D879" s="258" t="s">
        <v>5097</v>
      </c>
      <c r="E879" s="19" t="s">
        <v>1</v>
      </c>
      <c r="F879" s="259">
        <v>0</v>
      </c>
      <c r="G879" s="38"/>
      <c r="H879" s="39"/>
    </row>
    <row r="880" s="2" customFormat="1" ht="16.8" customHeight="1">
      <c r="A880" s="38"/>
      <c r="B880" s="39"/>
      <c r="C880" s="258" t="s">
        <v>1</v>
      </c>
      <c r="D880" s="258" t="s">
        <v>5154</v>
      </c>
      <c r="E880" s="19" t="s">
        <v>1</v>
      </c>
      <c r="F880" s="259">
        <v>14.23</v>
      </c>
      <c r="G880" s="38"/>
      <c r="H880" s="39"/>
    </row>
    <row r="881" s="2" customFormat="1" ht="16.8" customHeight="1">
      <c r="A881" s="38"/>
      <c r="B881" s="39"/>
      <c r="C881" s="258" t="s">
        <v>1</v>
      </c>
      <c r="D881" s="258" t="s">
        <v>5097</v>
      </c>
      <c r="E881" s="19" t="s">
        <v>1</v>
      </c>
      <c r="F881" s="259">
        <v>0</v>
      </c>
      <c r="G881" s="38"/>
      <c r="H881" s="39"/>
    </row>
    <row r="882" s="2" customFormat="1" ht="16.8" customHeight="1">
      <c r="A882" s="38"/>
      <c r="B882" s="39"/>
      <c r="C882" s="258" t="s">
        <v>1</v>
      </c>
      <c r="D882" s="258" t="s">
        <v>5155</v>
      </c>
      <c r="E882" s="19" t="s">
        <v>1</v>
      </c>
      <c r="F882" s="259">
        <v>9.0199999999999996</v>
      </c>
      <c r="G882" s="38"/>
      <c r="H882" s="39"/>
    </row>
    <row r="883" s="2" customFormat="1" ht="16.8" customHeight="1">
      <c r="A883" s="38"/>
      <c r="B883" s="39"/>
      <c r="C883" s="258" t="s">
        <v>1</v>
      </c>
      <c r="D883" s="258" t="s">
        <v>5097</v>
      </c>
      <c r="E883" s="19" t="s">
        <v>1</v>
      </c>
      <c r="F883" s="259">
        <v>0</v>
      </c>
      <c r="G883" s="38"/>
      <c r="H883" s="39"/>
    </row>
    <row r="884" s="2" customFormat="1" ht="16.8" customHeight="1">
      <c r="A884" s="38"/>
      <c r="B884" s="39"/>
      <c r="C884" s="258" t="s">
        <v>1</v>
      </c>
      <c r="D884" s="258" t="s">
        <v>302</v>
      </c>
      <c r="E884" s="19" t="s">
        <v>1</v>
      </c>
      <c r="F884" s="259">
        <v>17.100000000000001</v>
      </c>
      <c r="G884" s="38"/>
      <c r="H884" s="39"/>
    </row>
    <row r="885" s="2" customFormat="1" ht="16.8" customHeight="1">
      <c r="A885" s="38"/>
      <c r="B885" s="39"/>
      <c r="C885" s="258" t="s">
        <v>1</v>
      </c>
      <c r="D885" s="258" t="s">
        <v>5097</v>
      </c>
      <c r="E885" s="19" t="s">
        <v>1</v>
      </c>
      <c r="F885" s="259">
        <v>0</v>
      </c>
      <c r="G885" s="38"/>
      <c r="H885" s="39"/>
    </row>
    <row r="886" s="2" customFormat="1" ht="16.8" customHeight="1">
      <c r="A886" s="38"/>
      <c r="B886" s="39"/>
      <c r="C886" s="258" t="s">
        <v>1</v>
      </c>
      <c r="D886" s="258" t="s">
        <v>5156</v>
      </c>
      <c r="E886" s="19" t="s">
        <v>1</v>
      </c>
      <c r="F886" s="259">
        <v>27.719999999999999</v>
      </c>
      <c r="G886" s="38"/>
      <c r="H886" s="39"/>
    </row>
    <row r="887" s="2" customFormat="1" ht="16.8" customHeight="1">
      <c r="A887" s="38"/>
      <c r="B887" s="39"/>
      <c r="C887" s="258" t="s">
        <v>1</v>
      </c>
      <c r="D887" s="258" t="s">
        <v>5097</v>
      </c>
      <c r="E887" s="19" t="s">
        <v>1</v>
      </c>
      <c r="F887" s="259">
        <v>0</v>
      </c>
      <c r="G887" s="38"/>
      <c r="H887" s="39"/>
    </row>
    <row r="888" s="2" customFormat="1" ht="16.8" customHeight="1">
      <c r="A888" s="38"/>
      <c r="B888" s="39"/>
      <c r="C888" s="258" t="s">
        <v>1</v>
      </c>
      <c r="D888" s="258" t="s">
        <v>5157</v>
      </c>
      <c r="E888" s="19" t="s">
        <v>1</v>
      </c>
      <c r="F888" s="259">
        <v>16.079999999999998</v>
      </c>
      <c r="G888" s="38"/>
      <c r="H888" s="39"/>
    </row>
    <row r="889" s="2" customFormat="1" ht="16.8" customHeight="1">
      <c r="A889" s="38"/>
      <c r="B889" s="39"/>
      <c r="C889" s="258" t="s">
        <v>1</v>
      </c>
      <c r="D889" s="258" t="s">
        <v>5097</v>
      </c>
      <c r="E889" s="19" t="s">
        <v>1</v>
      </c>
      <c r="F889" s="259">
        <v>0</v>
      </c>
      <c r="G889" s="38"/>
      <c r="H889" s="39"/>
    </row>
    <row r="890" s="2" customFormat="1" ht="16.8" customHeight="1">
      <c r="A890" s="38"/>
      <c r="B890" s="39"/>
      <c r="C890" s="258" t="s">
        <v>1</v>
      </c>
      <c r="D890" s="258" t="s">
        <v>5158</v>
      </c>
      <c r="E890" s="19" t="s">
        <v>1</v>
      </c>
      <c r="F890" s="259">
        <v>7.3200000000000003</v>
      </c>
      <c r="G890" s="38"/>
      <c r="H890" s="39"/>
    </row>
    <row r="891" s="2" customFormat="1" ht="16.8" customHeight="1">
      <c r="A891" s="38"/>
      <c r="B891" s="39"/>
      <c r="C891" s="258" t="s">
        <v>1</v>
      </c>
      <c r="D891" s="258" t="s">
        <v>5097</v>
      </c>
      <c r="E891" s="19" t="s">
        <v>1</v>
      </c>
      <c r="F891" s="259">
        <v>0</v>
      </c>
      <c r="G891" s="38"/>
      <c r="H891" s="39"/>
    </row>
    <row r="892" s="2" customFormat="1" ht="16.8" customHeight="1">
      <c r="A892" s="38"/>
      <c r="B892" s="39"/>
      <c r="C892" s="258" t="s">
        <v>1</v>
      </c>
      <c r="D892" s="258" t="s">
        <v>5159</v>
      </c>
      <c r="E892" s="19" t="s">
        <v>1</v>
      </c>
      <c r="F892" s="259">
        <v>64.840000000000003</v>
      </c>
      <c r="G892" s="38"/>
      <c r="H892" s="39"/>
    </row>
    <row r="893" s="2" customFormat="1" ht="16.8" customHeight="1">
      <c r="A893" s="38"/>
      <c r="B893" s="39"/>
      <c r="C893" s="258" t="s">
        <v>1</v>
      </c>
      <c r="D893" s="258" t="s">
        <v>5097</v>
      </c>
      <c r="E893" s="19" t="s">
        <v>1</v>
      </c>
      <c r="F893" s="259">
        <v>0</v>
      </c>
      <c r="G893" s="38"/>
      <c r="H893" s="39"/>
    </row>
    <row r="894" s="2" customFormat="1" ht="16.8" customHeight="1">
      <c r="A894" s="38"/>
      <c r="B894" s="39"/>
      <c r="C894" s="258" t="s">
        <v>1</v>
      </c>
      <c r="D894" s="258" t="s">
        <v>5160</v>
      </c>
      <c r="E894" s="19" t="s">
        <v>1</v>
      </c>
      <c r="F894" s="259">
        <v>16.609999999999999</v>
      </c>
      <c r="G894" s="38"/>
      <c r="H894" s="39"/>
    </row>
    <row r="895" s="2" customFormat="1" ht="16.8" customHeight="1">
      <c r="A895" s="38"/>
      <c r="B895" s="39"/>
      <c r="C895" s="258" t="s">
        <v>1</v>
      </c>
      <c r="D895" s="258" t="s">
        <v>5097</v>
      </c>
      <c r="E895" s="19" t="s">
        <v>1</v>
      </c>
      <c r="F895" s="259">
        <v>0</v>
      </c>
      <c r="G895" s="38"/>
      <c r="H895" s="39"/>
    </row>
    <row r="896" s="2" customFormat="1" ht="16.8" customHeight="1">
      <c r="A896" s="38"/>
      <c r="B896" s="39"/>
      <c r="C896" s="258" t="s">
        <v>1</v>
      </c>
      <c r="D896" s="258" t="s">
        <v>5078</v>
      </c>
      <c r="E896" s="19" t="s">
        <v>1</v>
      </c>
      <c r="F896" s="259">
        <v>18.120000000000001</v>
      </c>
      <c r="G896" s="38"/>
      <c r="H896" s="39"/>
    </row>
    <row r="897" s="2" customFormat="1" ht="16.8" customHeight="1">
      <c r="A897" s="38"/>
      <c r="B897" s="39"/>
      <c r="C897" s="258" t="s">
        <v>1</v>
      </c>
      <c r="D897" s="258" t="s">
        <v>5097</v>
      </c>
      <c r="E897" s="19" t="s">
        <v>1</v>
      </c>
      <c r="F897" s="259">
        <v>0</v>
      </c>
      <c r="G897" s="38"/>
      <c r="H897" s="39"/>
    </row>
    <row r="898" s="2" customFormat="1" ht="16.8" customHeight="1">
      <c r="A898" s="38"/>
      <c r="B898" s="39"/>
      <c r="C898" s="258" t="s">
        <v>1</v>
      </c>
      <c r="D898" s="258" t="s">
        <v>5161</v>
      </c>
      <c r="E898" s="19" t="s">
        <v>1</v>
      </c>
      <c r="F898" s="259">
        <v>11.66</v>
      </c>
      <c r="G898" s="38"/>
      <c r="H898" s="39"/>
    </row>
    <row r="899" s="2" customFormat="1" ht="16.8" customHeight="1">
      <c r="A899" s="38"/>
      <c r="B899" s="39"/>
      <c r="C899" s="258" t="s">
        <v>1</v>
      </c>
      <c r="D899" s="258" t="s">
        <v>5097</v>
      </c>
      <c r="E899" s="19" t="s">
        <v>1</v>
      </c>
      <c r="F899" s="259">
        <v>0</v>
      </c>
      <c r="G899" s="38"/>
      <c r="H899" s="39"/>
    </row>
    <row r="900" s="2" customFormat="1" ht="16.8" customHeight="1">
      <c r="A900" s="38"/>
      <c r="B900" s="39"/>
      <c r="C900" s="258" t="s">
        <v>1</v>
      </c>
      <c r="D900" s="258" t="s">
        <v>5015</v>
      </c>
      <c r="E900" s="19" t="s">
        <v>1</v>
      </c>
      <c r="F900" s="259">
        <v>17.640000000000001</v>
      </c>
      <c r="G900" s="38"/>
      <c r="H900" s="39"/>
    </row>
    <row r="901" s="2" customFormat="1" ht="16.8" customHeight="1">
      <c r="A901" s="38"/>
      <c r="B901" s="39"/>
      <c r="C901" s="258" t="s">
        <v>1</v>
      </c>
      <c r="D901" s="258" t="s">
        <v>5097</v>
      </c>
      <c r="E901" s="19" t="s">
        <v>1</v>
      </c>
      <c r="F901" s="259">
        <v>0</v>
      </c>
      <c r="G901" s="38"/>
      <c r="H901" s="39"/>
    </row>
    <row r="902" s="2" customFormat="1" ht="16.8" customHeight="1">
      <c r="A902" s="38"/>
      <c r="B902" s="39"/>
      <c r="C902" s="258" t="s">
        <v>1</v>
      </c>
      <c r="D902" s="258" t="s">
        <v>4862</v>
      </c>
      <c r="E902" s="19" t="s">
        <v>1</v>
      </c>
      <c r="F902" s="259">
        <v>8.5800000000000001</v>
      </c>
      <c r="G902" s="38"/>
      <c r="H902" s="39"/>
    </row>
    <row r="903" s="2" customFormat="1" ht="16.8" customHeight="1">
      <c r="A903" s="38"/>
      <c r="B903" s="39"/>
      <c r="C903" s="258" t="s">
        <v>1</v>
      </c>
      <c r="D903" s="258" t="s">
        <v>5097</v>
      </c>
      <c r="E903" s="19" t="s">
        <v>1</v>
      </c>
      <c r="F903" s="259">
        <v>0</v>
      </c>
      <c r="G903" s="38"/>
      <c r="H903" s="39"/>
    </row>
    <row r="904" s="2" customFormat="1" ht="16.8" customHeight="1">
      <c r="A904" s="38"/>
      <c r="B904" s="39"/>
      <c r="C904" s="258" t="s">
        <v>1</v>
      </c>
      <c r="D904" s="258" t="s">
        <v>5162</v>
      </c>
      <c r="E904" s="19" t="s">
        <v>1</v>
      </c>
      <c r="F904" s="259">
        <v>7.2599999999999998</v>
      </c>
      <c r="G904" s="38"/>
      <c r="H904" s="39"/>
    </row>
    <row r="905" s="2" customFormat="1" ht="16.8" customHeight="1">
      <c r="A905" s="38"/>
      <c r="B905" s="39"/>
      <c r="C905" s="258" t="s">
        <v>1</v>
      </c>
      <c r="D905" s="258" t="s">
        <v>5097</v>
      </c>
      <c r="E905" s="19" t="s">
        <v>1</v>
      </c>
      <c r="F905" s="259">
        <v>0</v>
      </c>
      <c r="G905" s="38"/>
      <c r="H905" s="39"/>
    </row>
    <row r="906" s="2" customFormat="1" ht="16.8" customHeight="1">
      <c r="A906" s="38"/>
      <c r="B906" s="39"/>
      <c r="C906" s="258" t="s">
        <v>1</v>
      </c>
      <c r="D906" s="258" t="s">
        <v>5163</v>
      </c>
      <c r="E906" s="19" t="s">
        <v>1</v>
      </c>
      <c r="F906" s="259">
        <v>10.890000000000001</v>
      </c>
      <c r="G906" s="38"/>
      <c r="H906" s="39"/>
    </row>
    <row r="907" s="2" customFormat="1" ht="16.8" customHeight="1">
      <c r="A907" s="38"/>
      <c r="B907" s="39"/>
      <c r="C907" s="258" t="s">
        <v>1</v>
      </c>
      <c r="D907" s="258" t="s">
        <v>5097</v>
      </c>
      <c r="E907" s="19" t="s">
        <v>1</v>
      </c>
      <c r="F907" s="259">
        <v>0</v>
      </c>
      <c r="G907" s="38"/>
      <c r="H907" s="39"/>
    </row>
    <row r="908" s="2" customFormat="1" ht="16.8" customHeight="1">
      <c r="A908" s="38"/>
      <c r="B908" s="39"/>
      <c r="C908" s="258" t="s">
        <v>1</v>
      </c>
      <c r="D908" s="258" t="s">
        <v>5042</v>
      </c>
      <c r="E908" s="19" t="s">
        <v>1</v>
      </c>
      <c r="F908" s="259">
        <v>13.48</v>
      </c>
      <c r="G908" s="38"/>
      <c r="H908" s="39"/>
    </row>
    <row r="909" s="2" customFormat="1" ht="16.8" customHeight="1">
      <c r="A909" s="38"/>
      <c r="B909" s="39"/>
      <c r="C909" s="258" t="s">
        <v>1</v>
      </c>
      <c r="D909" s="258" t="s">
        <v>5097</v>
      </c>
      <c r="E909" s="19" t="s">
        <v>1</v>
      </c>
      <c r="F909" s="259">
        <v>0</v>
      </c>
      <c r="G909" s="38"/>
      <c r="H909" s="39"/>
    </row>
    <row r="910" s="2" customFormat="1" ht="16.8" customHeight="1">
      <c r="A910" s="38"/>
      <c r="B910" s="39"/>
      <c r="C910" s="258" t="s">
        <v>1</v>
      </c>
      <c r="D910" s="258" t="s">
        <v>5164</v>
      </c>
      <c r="E910" s="19" t="s">
        <v>1</v>
      </c>
      <c r="F910" s="259">
        <v>18.239999999999998</v>
      </c>
      <c r="G910" s="38"/>
      <c r="H910" s="39"/>
    </row>
    <row r="911" s="2" customFormat="1" ht="16.8" customHeight="1">
      <c r="A911" s="38"/>
      <c r="B911" s="39"/>
      <c r="C911" s="258" t="s">
        <v>1</v>
      </c>
      <c r="D911" s="258" t="s">
        <v>5097</v>
      </c>
      <c r="E911" s="19" t="s">
        <v>1</v>
      </c>
      <c r="F911" s="259">
        <v>0</v>
      </c>
      <c r="G911" s="38"/>
      <c r="H911" s="39"/>
    </row>
    <row r="912" s="2" customFormat="1" ht="16.8" customHeight="1">
      <c r="A912" s="38"/>
      <c r="B912" s="39"/>
      <c r="C912" s="258" t="s">
        <v>1</v>
      </c>
      <c r="D912" s="258" t="s">
        <v>5165</v>
      </c>
      <c r="E912" s="19" t="s">
        <v>1</v>
      </c>
      <c r="F912" s="259">
        <v>3.7200000000000002</v>
      </c>
      <c r="G912" s="38"/>
      <c r="H912" s="39"/>
    </row>
    <row r="913" s="2" customFormat="1" ht="16.8" customHeight="1">
      <c r="A913" s="38"/>
      <c r="B913" s="39"/>
      <c r="C913" s="258" t="s">
        <v>1</v>
      </c>
      <c r="D913" s="258" t="s">
        <v>5097</v>
      </c>
      <c r="E913" s="19" t="s">
        <v>1</v>
      </c>
      <c r="F913" s="259">
        <v>0</v>
      </c>
      <c r="G913" s="38"/>
      <c r="H913" s="39"/>
    </row>
    <row r="914" s="2" customFormat="1" ht="16.8" customHeight="1">
      <c r="A914" s="38"/>
      <c r="B914" s="39"/>
      <c r="C914" s="258" t="s">
        <v>1</v>
      </c>
      <c r="D914" s="258" t="s">
        <v>5165</v>
      </c>
      <c r="E914" s="19" t="s">
        <v>1</v>
      </c>
      <c r="F914" s="259">
        <v>3.7200000000000002</v>
      </c>
      <c r="G914" s="38"/>
      <c r="H914" s="39"/>
    </row>
    <row r="915" s="2" customFormat="1" ht="16.8" customHeight="1">
      <c r="A915" s="38"/>
      <c r="B915" s="39"/>
      <c r="C915" s="258" t="s">
        <v>1</v>
      </c>
      <c r="D915" s="258" t="s">
        <v>5097</v>
      </c>
      <c r="E915" s="19" t="s">
        <v>1</v>
      </c>
      <c r="F915" s="259">
        <v>0</v>
      </c>
      <c r="G915" s="38"/>
      <c r="H915" s="39"/>
    </row>
    <row r="916" s="2" customFormat="1" ht="16.8" customHeight="1">
      <c r="A916" s="38"/>
      <c r="B916" s="39"/>
      <c r="C916" s="258" t="s">
        <v>1</v>
      </c>
      <c r="D916" s="258" t="s">
        <v>5166</v>
      </c>
      <c r="E916" s="19" t="s">
        <v>1</v>
      </c>
      <c r="F916" s="259">
        <v>25.100000000000001</v>
      </c>
      <c r="G916" s="38"/>
      <c r="H916" s="39"/>
    </row>
    <row r="917" s="2" customFormat="1" ht="16.8" customHeight="1">
      <c r="A917" s="38"/>
      <c r="B917" s="39"/>
      <c r="C917" s="258" t="s">
        <v>1</v>
      </c>
      <c r="D917" s="258" t="s">
        <v>5097</v>
      </c>
      <c r="E917" s="19" t="s">
        <v>1</v>
      </c>
      <c r="F917" s="259">
        <v>0</v>
      </c>
      <c r="G917" s="38"/>
      <c r="H917" s="39"/>
    </row>
    <row r="918" s="2" customFormat="1" ht="16.8" customHeight="1">
      <c r="A918" s="38"/>
      <c r="B918" s="39"/>
      <c r="C918" s="258" t="s">
        <v>1</v>
      </c>
      <c r="D918" s="258" t="s">
        <v>5167</v>
      </c>
      <c r="E918" s="19" t="s">
        <v>1</v>
      </c>
      <c r="F918" s="259">
        <v>9.4100000000000001</v>
      </c>
      <c r="G918" s="38"/>
      <c r="H918" s="39"/>
    </row>
    <row r="919" s="2" customFormat="1" ht="16.8" customHeight="1">
      <c r="A919" s="38"/>
      <c r="B919" s="39"/>
      <c r="C919" s="258" t="s">
        <v>1</v>
      </c>
      <c r="D919" s="258" t="s">
        <v>5097</v>
      </c>
      <c r="E919" s="19" t="s">
        <v>1</v>
      </c>
      <c r="F919" s="259">
        <v>0</v>
      </c>
      <c r="G919" s="38"/>
      <c r="H919" s="39"/>
    </row>
    <row r="920" s="2" customFormat="1" ht="16.8" customHeight="1">
      <c r="A920" s="38"/>
      <c r="B920" s="39"/>
      <c r="C920" s="258" t="s">
        <v>1</v>
      </c>
      <c r="D920" s="258" t="s">
        <v>5168</v>
      </c>
      <c r="E920" s="19" t="s">
        <v>1</v>
      </c>
      <c r="F920" s="259">
        <v>26.940000000000001</v>
      </c>
      <c r="G920" s="38"/>
      <c r="H920" s="39"/>
    </row>
    <row r="921" s="2" customFormat="1" ht="16.8" customHeight="1">
      <c r="A921" s="38"/>
      <c r="B921" s="39"/>
      <c r="C921" s="258" t="s">
        <v>1</v>
      </c>
      <c r="D921" s="258" t="s">
        <v>5097</v>
      </c>
      <c r="E921" s="19" t="s">
        <v>1</v>
      </c>
      <c r="F921" s="259">
        <v>0</v>
      </c>
      <c r="G921" s="38"/>
      <c r="H921" s="39"/>
    </row>
    <row r="922" s="2" customFormat="1" ht="16.8" customHeight="1">
      <c r="A922" s="38"/>
      <c r="B922" s="39"/>
      <c r="C922" s="258" t="s">
        <v>1</v>
      </c>
      <c r="D922" s="258" t="s">
        <v>5169</v>
      </c>
      <c r="E922" s="19" t="s">
        <v>1</v>
      </c>
      <c r="F922" s="259">
        <v>30.760000000000002</v>
      </c>
      <c r="G922" s="38"/>
      <c r="H922" s="39"/>
    </row>
    <row r="923" s="2" customFormat="1" ht="16.8" customHeight="1">
      <c r="A923" s="38"/>
      <c r="B923" s="39"/>
      <c r="C923" s="258" t="s">
        <v>1</v>
      </c>
      <c r="D923" s="258" t="s">
        <v>5097</v>
      </c>
      <c r="E923" s="19" t="s">
        <v>1</v>
      </c>
      <c r="F923" s="259">
        <v>0</v>
      </c>
      <c r="G923" s="38"/>
      <c r="H923" s="39"/>
    </row>
    <row r="924" s="2" customFormat="1" ht="16.8" customHeight="1">
      <c r="A924" s="38"/>
      <c r="B924" s="39"/>
      <c r="C924" s="258" t="s">
        <v>1</v>
      </c>
      <c r="D924" s="258" t="s">
        <v>5170</v>
      </c>
      <c r="E924" s="19" t="s">
        <v>1</v>
      </c>
      <c r="F924" s="259">
        <v>31.27</v>
      </c>
      <c r="G924" s="38"/>
      <c r="H924" s="39"/>
    </row>
    <row r="925" s="2" customFormat="1" ht="16.8" customHeight="1">
      <c r="A925" s="38"/>
      <c r="B925" s="39"/>
      <c r="C925" s="258" t="s">
        <v>1</v>
      </c>
      <c r="D925" s="258" t="s">
        <v>5097</v>
      </c>
      <c r="E925" s="19" t="s">
        <v>1</v>
      </c>
      <c r="F925" s="259">
        <v>0</v>
      </c>
      <c r="G925" s="38"/>
      <c r="H925" s="39"/>
    </row>
    <row r="926" s="2" customFormat="1" ht="16.8" customHeight="1">
      <c r="A926" s="38"/>
      <c r="B926" s="39"/>
      <c r="C926" s="258" t="s">
        <v>1</v>
      </c>
      <c r="D926" s="258" t="s">
        <v>5171</v>
      </c>
      <c r="E926" s="19" t="s">
        <v>1</v>
      </c>
      <c r="F926" s="259">
        <v>33.759999999999998</v>
      </c>
      <c r="G926" s="38"/>
      <c r="H926" s="39"/>
    </row>
    <row r="927" s="2" customFormat="1" ht="16.8" customHeight="1">
      <c r="A927" s="38"/>
      <c r="B927" s="39"/>
      <c r="C927" s="258" t="s">
        <v>1</v>
      </c>
      <c r="D927" s="258" t="s">
        <v>5097</v>
      </c>
      <c r="E927" s="19" t="s">
        <v>1</v>
      </c>
      <c r="F927" s="259">
        <v>0</v>
      </c>
      <c r="G927" s="38"/>
      <c r="H927" s="39"/>
    </row>
    <row r="928" s="2" customFormat="1" ht="16.8" customHeight="1">
      <c r="A928" s="38"/>
      <c r="B928" s="39"/>
      <c r="C928" s="258" t="s">
        <v>1</v>
      </c>
      <c r="D928" s="258" t="s">
        <v>5172</v>
      </c>
      <c r="E928" s="19" t="s">
        <v>1</v>
      </c>
      <c r="F928" s="259">
        <v>61.299999999999997</v>
      </c>
      <c r="G928" s="38"/>
      <c r="H928" s="39"/>
    </row>
    <row r="929" s="2" customFormat="1" ht="16.8" customHeight="1">
      <c r="A929" s="38"/>
      <c r="B929" s="39"/>
      <c r="C929" s="258" t="s">
        <v>1</v>
      </c>
      <c r="D929" s="258" t="s">
        <v>5097</v>
      </c>
      <c r="E929" s="19" t="s">
        <v>1</v>
      </c>
      <c r="F929" s="259">
        <v>0</v>
      </c>
      <c r="G929" s="38"/>
      <c r="H929" s="39"/>
    </row>
    <row r="930" s="2" customFormat="1" ht="16.8" customHeight="1">
      <c r="A930" s="38"/>
      <c r="B930" s="39"/>
      <c r="C930" s="258" t="s">
        <v>1</v>
      </c>
      <c r="D930" s="258" t="s">
        <v>5173</v>
      </c>
      <c r="E930" s="19" t="s">
        <v>1</v>
      </c>
      <c r="F930" s="259">
        <v>27.010000000000002</v>
      </c>
      <c r="G930" s="38"/>
      <c r="H930" s="39"/>
    </row>
    <row r="931" s="2" customFormat="1" ht="16.8" customHeight="1">
      <c r="A931" s="38"/>
      <c r="B931" s="39"/>
      <c r="C931" s="258" t="s">
        <v>1</v>
      </c>
      <c r="D931" s="258" t="s">
        <v>5097</v>
      </c>
      <c r="E931" s="19" t="s">
        <v>1</v>
      </c>
      <c r="F931" s="259">
        <v>0</v>
      </c>
      <c r="G931" s="38"/>
      <c r="H931" s="39"/>
    </row>
    <row r="932" s="2" customFormat="1" ht="16.8" customHeight="1">
      <c r="A932" s="38"/>
      <c r="B932" s="39"/>
      <c r="C932" s="258" t="s">
        <v>1</v>
      </c>
      <c r="D932" s="258" t="s">
        <v>5165</v>
      </c>
      <c r="E932" s="19" t="s">
        <v>1</v>
      </c>
      <c r="F932" s="259">
        <v>3.7200000000000002</v>
      </c>
      <c r="G932" s="38"/>
      <c r="H932" s="39"/>
    </row>
    <row r="933" s="2" customFormat="1" ht="16.8" customHeight="1">
      <c r="A933" s="38"/>
      <c r="B933" s="39"/>
      <c r="C933" s="258" t="s">
        <v>1</v>
      </c>
      <c r="D933" s="258" t="s">
        <v>5097</v>
      </c>
      <c r="E933" s="19" t="s">
        <v>1</v>
      </c>
      <c r="F933" s="259">
        <v>0</v>
      </c>
      <c r="G933" s="38"/>
      <c r="H933" s="39"/>
    </row>
    <row r="934" s="2" customFormat="1" ht="16.8" customHeight="1">
      <c r="A934" s="38"/>
      <c r="B934" s="39"/>
      <c r="C934" s="258" t="s">
        <v>1</v>
      </c>
      <c r="D934" s="258" t="s">
        <v>5174</v>
      </c>
      <c r="E934" s="19" t="s">
        <v>1</v>
      </c>
      <c r="F934" s="259">
        <v>10.59</v>
      </c>
      <c r="G934" s="38"/>
      <c r="H934" s="39"/>
    </row>
    <row r="935" s="2" customFormat="1" ht="16.8" customHeight="1">
      <c r="A935" s="38"/>
      <c r="B935" s="39"/>
      <c r="C935" s="258" t="s">
        <v>1</v>
      </c>
      <c r="D935" s="258" t="s">
        <v>5097</v>
      </c>
      <c r="E935" s="19" t="s">
        <v>1</v>
      </c>
      <c r="F935" s="259">
        <v>0</v>
      </c>
      <c r="G935" s="38"/>
      <c r="H935" s="39"/>
    </row>
    <row r="936" s="2" customFormat="1" ht="16.8" customHeight="1">
      <c r="A936" s="38"/>
      <c r="B936" s="39"/>
      <c r="C936" s="258" t="s">
        <v>1</v>
      </c>
      <c r="D936" s="258" t="s">
        <v>5165</v>
      </c>
      <c r="E936" s="19" t="s">
        <v>1</v>
      </c>
      <c r="F936" s="259">
        <v>3.7200000000000002</v>
      </c>
      <c r="G936" s="38"/>
      <c r="H936" s="39"/>
    </row>
    <row r="937" s="2" customFormat="1" ht="16.8" customHeight="1">
      <c r="A937" s="38"/>
      <c r="B937" s="39"/>
      <c r="C937" s="258" t="s">
        <v>1</v>
      </c>
      <c r="D937" s="258" t="s">
        <v>5097</v>
      </c>
      <c r="E937" s="19" t="s">
        <v>1</v>
      </c>
      <c r="F937" s="259">
        <v>0</v>
      </c>
      <c r="G937" s="38"/>
      <c r="H937" s="39"/>
    </row>
    <row r="938" s="2" customFormat="1" ht="16.8" customHeight="1">
      <c r="A938" s="38"/>
      <c r="B938" s="39"/>
      <c r="C938" s="258" t="s">
        <v>1</v>
      </c>
      <c r="D938" s="258" t="s">
        <v>5114</v>
      </c>
      <c r="E938" s="19" t="s">
        <v>1</v>
      </c>
      <c r="F938" s="259">
        <v>16.600000000000001</v>
      </c>
      <c r="G938" s="38"/>
      <c r="H938" s="39"/>
    </row>
    <row r="939" s="2" customFormat="1" ht="16.8" customHeight="1">
      <c r="A939" s="38"/>
      <c r="B939" s="39"/>
      <c r="C939" s="258" t="s">
        <v>1</v>
      </c>
      <c r="D939" s="258" t="s">
        <v>5097</v>
      </c>
      <c r="E939" s="19" t="s">
        <v>1</v>
      </c>
      <c r="F939" s="259">
        <v>0</v>
      </c>
      <c r="G939" s="38"/>
      <c r="H939" s="39"/>
    </row>
    <row r="940" s="2" customFormat="1" ht="16.8" customHeight="1">
      <c r="A940" s="38"/>
      <c r="B940" s="39"/>
      <c r="C940" s="258" t="s">
        <v>1</v>
      </c>
      <c r="D940" s="258" t="s">
        <v>5155</v>
      </c>
      <c r="E940" s="19" t="s">
        <v>1</v>
      </c>
      <c r="F940" s="259">
        <v>9.0199999999999996</v>
      </c>
      <c r="G940" s="38"/>
      <c r="H940" s="39"/>
    </row>
    <row r="941" s="2" customFormat="1" ht="16.8" customHeight="1">
      <c r="A941" s="38"/>
      <c r="B941" s="39"/>
      <c r="C941" s="258" t="s">
        <v>1</v>
      </c>
      <c r="D941" s="258" t="s">
        <v>5097</v>
      </c>
      <c r="E941" s="19" t="s">
        <v>1</v>
      </c>
      <c r="F941" s="259">
        <v>0</v>
      </c>
      <c r="G941" s="38"/>
      <c r="H941" s="39"/>
    </row>
    <row r="942" s="2" customFormat="1" ht="16.8" customHeight="1">
      <c r="A942" s="38"/>
      <c r="B942" s="39"/>
      <c r="C942" s="258" t="s">
        <v>1</v>
      </c>
      <c r="D942" s="258" t="s">
        <v>5175</v>
      </c>
      <c r="E942" s="19" t="s">
        <v>1</v>
      </c>
      <c r="F942" s="259">
        <v>10.449999999999999</v>
      </c>
      <c r="G942" s="38"/>
      <c r="H942" s="39"/>
    </row>
    <row r="943" s="2" customFormat="1" ht="16.8" customHeight="1">
      <c r="A943" s="38"/>
      <c r="B943" s="39"/>
      <c r="C943" s="258" t="s">
        <v>1</v>
      </c>
      <c r="D943" s="258" t="s">
        <v>5097</v>
      </c>
      <c r="E943" s="19" t="s">
        <v>1</v>
      </c>
      <c r="F943" s="259">
        <v>0</v>
      </c>
      <c r="G943" s="38"/>
      <c r="H943" s="39"/>
    </row>
    <row r="944" s="2" customFormat="1" ht="16.8" customHeight="1">
      <c r="A944" s="38"/>
      <c r="B944" s="39"/>
      <c r="C944" s="258" t="s">
        <v>1</v>
      </c>
      <c r="D944" s="258" t="s">
        <v>5176</v>
      </c>
      <c r="E944" s="19" t="s">
        <v>1</v>
      </c>
      <c r="F944" s="259">
        <v>10.310000000000001</v>
      </c>
      <c r="G944" s="38"/>
      <c r="H944" s="39"/>
    </row>
    <row r="945" s="2" customFormat="1" ht="16.8" customHeight="1">
      <c r="A945" s="38"/>
      <c r="B945" s="39"/>
      <c r="C945" s="258" t="s">
        <v>1</v>
      </c>
      <c r="D945" s="258" t="s">
        <v>5097</v>
      </c>
      <c r="E945" s="19" t="s">
        <v>1</v>
      </c>
      <c r="F945" s="259">
        <v>0</v>
      </c>
      <c r="G945" s="38"/>
      <c r="H945" s="39"/>
    </row>
    <row r="946" s="2" customFormat="1" ht="16.8" customHeight="1">
      <c r="A946" s="38"/>
      <c r="B946" s="39"/>
      <c r="C946" s="258" t="s">
        <v>1</v>
      </c>
      <c r="D946" s="258" t="s">
        <v>5177</v>
      </c>
      <c r="E946" s="19" t="s">
        <v>1</v>
      </c>
      <c r="F946" s="259">
        <v>10.470000000000001</v>
      </c>
      <c r="G946" s="38"/>
      <c r="H946" s="39"/>
    </row>
    <row r="947" s="2" customFormat="1" ht="16.8" customHeight="1">
      <c r="A947" s="38"/>
      <c r="B947" s="39"/>
      <c r="C947" s="258" t="s">
        <v>1</v>
      </c>
      <c r="D947" s="258" t="s">
        <v>5097</v>
      </c>
      <c r="E947" s="19" t="s">
        <v>1</v>
      </c>
      <c r="F947" s="259">
        <v>0</v>
      </c>
      <c r="G947" s="38"/>
      <c r="H947" s="39"/>
    </row>
    <row r="948" s="2" customFormat="1" ht="16.8" customHeight="1">
      <c r="A948" s="38"/>
      <c r="B948" s="39"/>
      <c r="C948" s="258" t="s">
        <v>1</v>
      </c>
      <c r="D948" s="258" t="s">
        <v>5151</v>
      </c>
      <c r="E948" s="19" t="s">
        <v>1</v>
      </c>
      <c r="F948" s="259">
        <v>10.380000000000001</v>
      </c>
      <c r="G948" s="38"/>
      <c r="H948" s="39"/>
    </row>
    <row r="949" s="2" customFormat="1" ht="16.8" customHeight="1">
      <c r="A949" s="38"/>
      <c r="B949" s="39"/>
      <c r="C949" s="258" t="s">
        <v>1</v>
      </c>
      <c r="D949" s="258" t="s">
        <v>5097</v>
      </c>
      <c r="E949" s="19" t="s">
        <v>1</v>
      </c>
      <c r="F949" s="259">
        <v>0</v>
      </c>
      <c r="G949" s="38"/>
      <c r="H949" s="39"/>
    </row>
    <row r="950" s="2" customFormat="1" ht="16.8" customHeight="1">
      <c r="A950" s="38"/>
      <c r="B950" s="39"/>
      <c r="C950" s="258" t="s">
        <v>1</v>
      </c>
      <c r="D950" s="258" t="s">
        <v>5178</v>
      </c>
      <c r="E950" s="19" t="s">
        <v>1</v>
      </c>
      <c r="F950" s="259">
        <v>11.27</v>
      </c>
      <c r="G950" s="38"/>
      <c r="H950" s="39"/>
    </row>
    <row r="951" s="2" customFormat="1" ht="16.8" customHeight="1">
      <c r="A951" s="38"/>
      <c r="B951" s="39"/>
      <c r="C951" s="258" t="s">
        <v>1</v>
      </c>
      <c r="D951" s="258" t="s">
        <v>5097</v>
      </c>
      <c r="E951" s="19" t="s">
        <v>1</v>
      </c>
      <c r="F951" s="259">
        <v>0</v>
      </c>
      <c r="G951" s="38"/>
      <c r="H951" s="39"/>
    </row>
    <row r="952" s="2" customFormat="1" ht="16.8" customHeight="1">
      <c r="A952" s="38"/>
      <c r="B952" s="39"/>
      <c r="C952" s="258" t="s">
        <v>1</v>
      </c>
      <c r="D952" s="258" t="s">
        <v>5179</v>
      </c>
      <c r="E952" s="19" t="s">
        <v>1</v>
      </c>
      <c r="F952" s="259">
        <v>18.960000000000001</v>
      </c>
      <c r="G952" s="38"/>
      <c r="H952" s="39"/>
    </row>
    <row r="953" s="2" customFormat="1" ht="16.8" customHeight="1">
      <c r="A953" s="38"/>
      <c r="B953" s="39"/>
      <c r="C953" s="258" t="s">
        <v>1</v>
      </c>
      <c r="D953" s="258" t="s">
        <v>5097</v>
      </c>
      <c r="E953" s="19" t="s">
        <v>1</v>
      </c>
      <c r="F953" s="259">
        <v>0</v>
      </c>
      <c r="G953" s="38"/>
      <c r="H953" s="39"/>
    </row>
    <row r="954" s="2" customFormat="1" ht="16.8" customHeight="1">
      <c r="A954" s="38"/>
      <c r="B954" s="39"/>
      <c r="C954" s="258" t="s">
        <v>1</v>
      </c>
      <c r="D954" s="258" t="s">
        <v>5180</v>
      </c>
      <c r="E954" s="19" t="s">
        <v>1</v>
      </c>
      <c r="F954" s="259">
        <v>15.26</v>
      </c>
      <c r="G954" s="38"/>
      <c r="H954" s="39"/>
    </row>
    <row r="955" s="2" customFormat="1" ht="16.8" customHeight="1">
      <c r="A955" s="38"/>
      <c r="B955" s="39"/>
      <c r="C955" s="258" t="s">
        <v>1</v>
      </c>
      <c r="D955" s="258" t="s">
        <v>5097</v>
      </c>
      <c r="E955" s="19" t="s">
        <v>1</v>
      </c>
      <c r="F955" s="259">
        <v>0</v>
      </c>
      <c r="G955" s="38"/>
      <c r="H955" s="39"/>
    </row>
    <row r="956" s="2" customFormat="1" ht="16.8" customHeight="1">
      <c r="A956" s="38"/>
      <c r="B956" s="39"/>
      <c r="C956" s="258" t="s">
        <v>1</v>
      </c>
      <c r="D956" s="258" t="s">
        <v>5181</v>
      </c>
      <c r="E956" s="19" t="s">
        <v>1</v>
      </c>
      <c r="F956" s="259">
        <v>15.27</v>
      </c>
      <c r="G956" s="38"/>
      <c r="H956" s="39"/>
    </row>
    <row r="957" s="2" customFormat="1" ht="16.8" customHeight="1">
      <c r="A957" s="38"/>
      <c r="B957" s="39"/>
      <c r="C957" s="258" t="s">
        <v>1</v>
      </c>
      <c r="D957" s="258" t="s">
        <v>5097</v>
      </c>
      <c r="E957" s="19" t="s">
        <v>1</v>
      </c>
      <c r="F957" s="259">
        <v>0</v>
      </c>
      <c r="G957" s="38"/>
      <c r="H957" s="39"/>
    </row>
    <row r="958" s="2" customFormat="1" ht="16.8" customHeight="1">
      <c r="A958" s="38"/>
      <c r="B958" s="39"/>
      <c r="C958" s="258" t="s">
        <v>1</v>
      </c>
      <c r="D958" s="258" t="s">
        <v>5182</v>
      </c>
      <c r="E958" s="19" t="s">
        <v>1</v>
      </c>
      <c r="F958" s="259">
        <v>7.1799999999999997</v>
      </c>
      <c r="G958" s="38"/>
      <c r="H958" s="39"/>
    </row>
    <row r="959" s="2" customFormat="1" ht="16.8" customHeight="1">
      <c r="A959" s="38"/>
      <c r="B959" s="39"/>
      <c r="C959" s="258" t="s">
        <v>1</v>
      </c>
      <c r="D959" s="258" t="s">
        <v>5097</v>
      </c>
      <c r="E959" s="19" t="s">
        <v>1</v>
      </c>
      <c r="F959" s="259">
        <v>0</v>
      </c>
      <c r="G959" s="38"/>
      <c r="H959" s="39"/>
    </row>
    <row r="960" s="2" customFormat="1" ht="16.8" customHeight="1">
      <c r="A960" s="38"/>
      <c r="B960" s="39"/>
      <c r="C960" s="258" t="s">
        <v>1</v>
      </c>
      <c r="D960" s="258" t="s">
        <v>5135</v>
      </c>
      <c r="E960" s="19" t="s">
        <v>1</v>
      </c>
      <c r="F960" s="259">
        <v>1.1499999999999999</v>
      </c>
      <c r="G960" s="38"/>
      <c r="H960" s="39"/>
    </row>
    <row r="961" s="2" customFormat="1" ht="16.8" customHeight="1">
      <c r="A961" s="38"/>
      <c r="B961" s="39"/>
      <c r="C961" s="258" t="s">
        <v>1</v>
      </c>
      <c r="D961" s="258" t="s">
        <v>5097</v>
      </c>
      <c r="E961" s="19" t="s">
        <v>1</v>
      </c>
      <c r="F961" s="259">
        <v>0</v>
      </c>
      <c r="G961" s="38"/>
      <c r="H961" s="39"/>
    </row>
    <row r="962" s="2" customFormat="1" ht="16.8" customHeight="1">
      <c r="A962" s="38"/>
      <c r="B962" s="39"/>
      <c r="C962" s="258" t="s">
        <v>1</v>
      </c>
      <c r="D962" s="258" t="s">
        <v>5135</v>
      </c>
      <c r="E962" s="19" t="s">
        <v>1</v>
      </c>
      <c r="F962" s="259">
        <v>1.1499999999999999</v>
      </c>
      <c r="G962" s="38"/>
      <c r="H962" s="39"/>
    </row>
    <row r="963" s="2" customFormat="1" ht="16.8" customHeight="1">
      <c r="A963" s="38"/>
      <c r="B963" s="39"/>
      <c r="C963" s="258" t="s">
        <v>1</v>
      </c>
      <c r="D963" s="258" t="s">
        <v>5097</v>
      </c>
      <c r="E963" s="19" t="s">
        <v>1</v>
      </c>
      <c r="F963" s="259">
        <v>0</v>
      </c>
      <c r="G963" s="38"/>
      <c r="H963" s="39"/>
    </row>
    <row r="964" s="2" customFormat="1" ht="16.8" customHeight="1">
      <c r="A964" s="38"/>
      <c r="B964" s="39"/>
      <c r="C964" s="258" t="s">
        <v>1</v>
      </c>
      <c r="D964" s="258" t="s">
        <v>5135</v>
      </c>
      <c r="E964" s="19" t="s">
        <v>1</v>
      </c>
      <c r="F964" s="259">
        <v>1.1499999999999999</v>
      </c>
      <c r="G964" s="38"/>
      <c r="H964" s="39"/>
    </row>
    <row r="965" s="2" customFormat="1" ht="16.8" customHeight="1">
      <c r="A965" s="38"/>
      <c r="B965" s="39"/>
      <c r="C965" s="258" t="s">
        <v>1</v>
      </c>
      <c r="D965" s="258" t="s">
        <v>5097</v>
      </c>
      <c r="E965" s="19" t="s">
        <v>1</v>
      </c>
      <c r="F965" s="259">
        <v>0</v>
      </c>
      <c r="G965" s="38"/>
      <c r="H965" s="39"/>
    </row>
    <row r="966" s="2" customFormat="1" ht="16.8" customHeight="1">
      <c r="A966" s="38"/>
      <c r="B966" s="39"/>
      <c r="C966" s="258" t="s">
        <v>1</v>
      </c>
      <c r="D966" s="258" t="s">
        <v>5135</v>
      </c>
      <c r="E966" s="19" t="s">
        <v>1</v>
      </c>
      <c r="F966" s="259">
        <v>1.1499999999999999</v>
      </c>
      <c r="G966" s="38"/>
      <c r="H966" s="39"/>
    </row>
    <row r="967" s="2" customFormat="1" ht="16.8" customHeight="1">
      <c r="A967" s="38"/>
      <c r="B967" s="39"/>
      <c r="C967" s="258" t="s">
        <v>1</v>
      </c>
      <c r="D967" s="258" t="s">
        <v>5097</v>
      </c>
      <c r="E967" s="19" t="s">
        <v>1</v>
      </c>
      <c r="F967" s="259">
        <v>0</v>
      </c>
      <c r="G967" s="38"/>
      <c r="H967" s="39"/>
    </row>
    <row r="968" s="2" customFormat="1" ht="16.8" customHeight="1">
      <c r="A968" s="38"/>
      <c r="B968" s="39"/>
      <c r="C968" s="258" t="s">
        <v>1</v>
      </c>
      <c r="D968" s="258" t="s">
        <v>5135</v>
      </c>
      <c r="E968" s="19" t="s">
        <v>1</v>
      </c>
      <c r="F968" s="259">
        <v>1.1499999999999999</v>
      </c>
      <c r="G968" s="38"/>
      <c r="H968" s="39"/>
    </row>
    <row r="969" s="2" customFormat="1" ht="16.8" customHeight="1">
      <c r="A969" s="38"/>
      <c r="B969" s="39"/>
      <c r="C969" s="258" t="s">
        <v>1</v>
      </c>
      <c r="D969" s="258" t="s">
        <v>5097</v>
      </c>
      <c r="E969" s="19" t="s">
        <v>1</v>
      </c>
      <c r="F969" s="259">
        <v>0</v>
      </c>
      <c r="G969" s="38"/>
      <c r="H969" s="39"/>
    </row>
    <row r="970" s="2" customFormat="1" ht="16.8" customHeight="1">
      <c r="A970" s="38"/>
      <c r="B970" s="39"/>
      <c r="C970" s="258" t="s">
        <v>1</v>
      </c>
      <c r="D970" s="258" t="s">
        <v>5135</v>
      </c>
      <c r="E970" s="19" t="s">
        <v>1</v>
      </c>
      <c r="F970" s="259">
        <v>1.1499999999999999</v>
      </c>
      <c r="G970" s="38"/>
      <c r="H970" s="39"/>
    </row>
    <row r="971" s="2" customFormat="1" ht="16.8" customHeight="1">
      <c r="A971" s="38"/>
      <c r="B971" s="39"/>
      <c r="C971" s="258" t="s">
        <v>1</v>
      </c>
      <c r="D971" s="258" t="s">
        <v>5097</v>
      </c>
      <c r="E971" s="19" t="s">
        <v>1</v>
      </c>
      <c r="F971" s="259">
        <v>0</v>
      </c>
      <c r="G971" s="38"/>
      <c r="H971" s="39"/>
    </row>
    <row r="972" s="2" customFormat="1" ht="16.8" customHeight="1">
      <c r="A972" s="38"/>
      <c r="B972" s="39"/>
      <c r="C972" s="258" t="s">
        <v>1</v>
      </c>
      <c r="D972" s="258" t="s">
        <v>5135</v>
      </c>
      <c r="E972" s="19" t="s">
        <v>1</v>
      </c>
      <c r="F972" s="259">
        <v>1.1499999999999999</v>
      </c>
      <c r="G972" s="38"/>
      <c r="H972" s="39"/>
    </row>
    <row r="973" s="2" customFormat="1" ht="16.8" customHeight="1">
      <c r="A973" s="38"/>
      <c r="B973" s="39"/>
      <c r="C973" s="258" t="s">
        <v>1</v>
      </c>
      <c r="D973" s="258" t="s">
        <v>5097</v>
      </c>
      <c r="E973" s="19" t="s">
        <v>1</v>
      </c>
      <c r="F973" s="259">
        <v>0</v>
      </c>
      <c r="G973" s="38"/>
      <c r="H973" s="39"/>
    </row>
    <row r="974" s="2" customFormat="1" ht="16.8" customHeight="1">
      <c r="A974" s="38"/>
      <c r="B974" s="39"/>
      <c r="C974" s="258" t="s">
        <v>1</v>
      </c>
      <c r="D974" s="258" t="s">
        <v>5135</v>
      </c>
      <c r="E974" s="19" t="s">
        <v>1</v>
      </c>
      <c r="F974" s="259">
        <v>1.1499999999999999</v>
      </c>
      <c r="G974" s="38"/>
      <c r="H974" s="39"/>
    </row>
    <row r="975" s="2" customFormat="1" ht="16.8" customHeight="1">
      <c r="A975" s="38"/>
      <c r="B975" s="39"/>
      <c r="C975" s="258" t="s">
        <v>1</v>
      </c>
      <c r="D975" s="258" t="s">
        <v>5097</v>
      </c>
      <c r="E975" s="19" t="s">
        <v>1</v>
      </c>
      <c r="F975" s="259">
        <v>0</v>
      </c>
      <c r="G975" s="38"/>
      <c r="H975" s="39"/>
    </row>
    <row r="976" s="2" customFormat="1" ht="16.8" customHeight="1">
      <c r="A976" s="38"/>
      <c r="B976" s="39"/>
      <c r="C976" s="258" t="s">
        <v>1</v>
      </c>
      <c r="D976" s="258" t="s">
        <v>5183</v>
      </c>
      <c r="E976" s="19" t="s">
        <v>1</v>
      </c>
      <c r="F976" s="259">
        <v>14.789999999999999</v>
      </c>
      <c r="G976" s="38"/>
      <c r="H976" s="39"/>
    </row>
    <row r="977" s="2" customFormat="1" ht="16.8" customHeight="1">
      <c r="A977" s="38"/>
      <c r="B977" s="39"/>
      <c r="C977" s="258" t="s">
        <v>1</v>
      </c>
      <c r="D977" s="258" t="s">
        <v>5097</v>
      </c>
      <c r="E977" s="19" t="s">
        <v>1</v>
      </c>
      <c r="F977" s="259">
        <v>0</v>
      </c>
      <c r="G977" s="38"/>
      <c r="H977" s="39"/>
    </row>
    <row r="978" s="2" customFormat="1" ht="16.8" customHeight="1">
      <c r="A978" s="38"/>
      <c r="B978" s="39"/>
      <c r="C978" s="258" t="s">
        <v>1</v>
      </c>
      <c r="D978" s="258" t="s">
        <v>5184</v>
      </c>
      <c r="E978" s="19" t="s">
        <v>1</v>
      </c>
      <c r="F978" s="259">
        <v>40.57</v>
      </c>
      <c r="G978" s="38"/>
      <c r="H978" s="39"/>
    </row>
    <row r="979" s="2" customFormat="1" ht="16.8" customHeight="1">
      <c r="A979" s="38"/>
      <c r="B979" s="39"/>
      <c r="C979" s="258" t="s">
        <v>1</v>
      </c>
      <c r="D979" s="258" t="s">
        <v>5097</v>
      </c>
      <c r="E979" s="19" t="s">
        <v>1</v>
      </c>
      <c r="F979" s="259">
        <v>0</v>
      </c>
      <c r="G979" s="38"/>
      <c r="H979" s="39"/>
    </row>
    <row r="980" s="2" customFormat="1" ht="16.8" customHeight="1">
      <c r="A980" s="38"/>
      <c r="B980" s="39"/>
      <c r="C980" s="258" t="s">
        <v>1</v>
      </c>
      <c r="D980" s="258" t="s">
        <v>5179</v>
      </c>
      <c r="E980" s="19" t="s">
        <v>1</v>
      </c>
      <c r="F980" s="259">
        <v>18.960000000000001</v>
      </c>
      <c r="G980" s="38"/>
      <c r="H980" s="39"/>
    </row>
    <row r="981" s="2" customFormat="1" ht="16.8" customHeight="1">
      <c r="A981" s="38"/>
      <c r="B981" s="39"/>
      <c r="C981" s="258" t="s">
        <v>1</v>
      </c>
      <c r="D981" s="258" t="s">
        <v>5097</v>
      </c>
      <c r="E981" s="19" t="s">
        <v>1</v>
      </c>
      <c r="F981" s="259">
        <v>0</v>
      </c>
      <c r="G981" s="38"/>
      <c r="H981" s="39"/>
    </row>
    <row r="982" s="2" customFormat="1" ht="16.8" customHeight="1">
      <c r="A982" s="38"/>
      <c r="B982" s="39"/>
      <c r="C982" s="258" t="s">
        <v>1</v>
      </c>
      <c r="D982" s="258" t="s">
        <v>5185</v>
      </c>
      <c r="E982" s="19" t="s">
        <v>1</v>
      </c>
      <c r="F982" s="259">
        <v>4.2199999999999998</v>
      </c>
      <c r="G982" s="38"/>
      <c r="H982" s="39"/>
    </row>
    <row r="983" s="2" customFormat="1" ht="16.8" customHeight="1">
      <c r="A983" s="38"/>
      <c r="B983" s="39"/>
      <c r="C983" s="258" t="s">
        <v>1</v>
      </c>
      <c r="D983" s="258" t="s">
        <v>5097</v>
      </c>
      <c r="E983" s="19" t="s">
        <v>1</v>
      </c>
      <c r="F983" s="259">
        <v>0</v>
      </c>
      <c r="G983" s="38"/>
      <c r="H983" s="39"/>
    </row>
    <row r="984" s="2" customFormat="1" ht="16.8" customHeight="1">
      <c r="A984" s="38"/>
      <c r="B984" s="39"/>
      <c r="C984" s="258" t="s">
        <v>1</v>
      </c>
      <c r="D984" s="258" t="s">
        <v>5186</v>
      </c>
      <c r="E984" s="19" t="s">
        <v>1</v>
      </c>
      <c r="F984" s="259">
        <v>12.279999999999999</v>
      </c>
      <c r="G984" s="38"/>
      <c r="H984" s="39"/>
    </row>
    <row r="985" s="2" customFormat="1" ht="16.8" customHeight="1">
      <c r="A985" s="38"/>
      <c r="B985" s="39"/>
      <c r="C985" s="258" t="s">
        <v>1</v>
      </c>
      <c r="D985" s="258" t="s">
        <v>5097</v>
      </c>
      <c r="E985" s="19" t="s">
        <v>1</v>
      </c>
      <c r="F985" s="259">
        <v>0</v>
      </c>
      <c r="G985" s="38"/>
      <c r="H985" s="39"/>
    </row>
    <row r="986" s="2" customFormat="1" ht="16.8" customHeight="1">
      <c r="A986" s="38"/>
      <c r="B986" s="39"/>
      <c r="C986" s="258" t="s">
        <v>1</v>
      </c>
      <c r="D986" s="258" t="s">
        <v>5187</v>
      </c>
      <c r="E986" s="19" t="s">
        <v>1</v>
      </c>
      <c r="F986" s="259">
        <v>10.640000000000001</v>
      </c>
      <c r="G986" s="38"/>
      <c r="H986" s="39"/>
    </row>
    <row r="987" s="2" customFormat="1" ht="16.8" customHeight="1">
      <c r="A987" s="38"/>
      <c r="B987" s="39"/>
      <c r="C987" s="258" t="s">
        <v>1</v>
      </c>
      <c r="D987" s="258" t="s">
        <v>5097</v>
      </c>
      <c r="E987" s="19" t="s">
        <v>1</v>
      </c>
      <c r="F987" s="259">
        <v>0</v>
      </c>
      <c r="G987" s="38"/>
      <c r="H987" s="39"/>
    </row>
    <row r="988" s="2" customFormat="1" ht="16.8" customHeight="1">
      <c r="A988" s="38"/>
      <c r="B988" s="39"/>
      <c r="C988" s="258" t="s">
        <v>1</v>
      </c>
      <c r="D988" s="258" t="s">
        <v>5188</v>
      </c>
      <c r="E988" s="19" t="s">
        <v>1</v>
      </c>
      <c r="F988" s="259">
        <v>12.07</v>
      </c>
      <c r="G988" s="38"/>
      <c r="H988" s="39"/>
    </row>
    <row r="989" s="2" customFormat="1" ht="16.8" customHeight="1">
      <c r="A989" s="38"/>
      <c r="B989" s="39"/>
      <c r="C989" s="258" t="s">
        <v>1</v>
      </c>
      <c r="D989" s="258" t="s">
        <v>5097</v>
      </c>
      <c r="E989" s="19" t="s">
        <v>1</v>
      </c>
      <c r="F989" s="259">
        <v>0</v>
      </c>
      <c r="G989" s="38"/>
      <c r="H989" s="39"/>
    </row>
    <row r="990" s="2" customFormat="1" ht="16.8" customHeight="1">
      <c r="A990" s="38"/>
      <c r="B990" s="39"/>
      <c r="C990" s="258" t="s">
        <v>1</v>
      </c>
      <c r="D990" s="258" t="s">
        <v>5130</v>
      </c>
      <c r="E990" s="19" t="s">
        <v>1</v>
      </c>
      <c r="F990" s="259">
        <v>6.1200000000000001</v>
      </c>
      <c r="G990" s="38"/>
      <c r="H990" s="39"/>
    </row>
    <row r="991" s="2" customFormat="1" ht="16.8" customHeight="1">
      <c r="A991" s="38"/>
      <c r="B991" s="39"/>
      <c r="C991" s="258" t="s">
        <v>1</v>
      </c>
      <c r="D991" s="258" t="s">
        <v>5097</v>
      </c>
      <c r="E991" s="19" t="s">
        <v>1</v>
      </c>
      <c r="F991" s="259">
        <v>0</v>
      </c>
      <c r="G991" s="38"/>
      <c r="H991" s="39"/>
    </row>
    <row r="992" s="2" customFormat="1" ht="16.8" customHeight="1">
      <c r="A992" s="38"/>
      <c r="B992" s="39"/>
      <c r="C992" s="258" t="s">
        <v>1</v>
      </c>
      <c r="D992" s="258" t="s">
        <v>4951</v>
      </c>
      <c r="E992" s="19" t="s">
        <v>1</v>
      </c>
      <c r="F992" s="259">
        <v>3.0099999999999998</v>
      </c>
      <c r="G992" s="38"/>
      <c r="H992" s="39"/>
    </row>
    <row r="993" s="2" customFormat="1" ht="16.8" customHeight="1">
      <c r="A993" s="38"/>
      <c r="B993" s="39"/>
      <c r="C993" s="258" t="s">
        <v>1</v>
      </c>
      <c r="D993" s="258" t="s">
        <v>5097</v>
      </c>
      <c r="E993" s="19" t="s">
        <v>1</v>
      </c>
      <c r="F993" s="259">
        <v>0</v>
      </c>
      <c r="G993" s="38"/>
      <c r="H993" s="39"/>
    </row>
    <row r="994" s="2" customFormat="1" ht="16.8" customHeight="1">
      <c r="A994" s="38"/>
      <c r="B994" s="39"/>
      <c r="C994" s="258" t="s">
        <v>1</v>
      </c>
      <c r="D994" s="258" t="s">
        <v>5189</v>
      </c>
      <c r="E994" s="19" t="s">
        <v>1</v>
      </c>
      <c r="F994" s="259">
        <v>86.099999999999994</v>
      </c>
      <c r="G994" s="38"/>
      <c r="H994" s="39"/>
    </row>
    <row r="995" s="2" customFormat="1" ht="16.8" customHeight="1">
      <c r="A995" s="38"/>
      <c r="B995" s="39"/>
      <c r="C995" s="258" t="s">
        <v>1</v>
      </c>
      <c r="D995" s="258" t="s">
        <v>5097</v>
      </c>
      <c r="E995" s="19" t="s">
        <v>1</v>
      </c>
      <c r="F995" s="259">
        <v>0</v>
      </c>
      <c r="G995" s="38"/>
      <c r="H995" s="39"/>
    </row>
    <row r="996" s="2" customFormat="1" ht="16.8" customHeight="1">
      <c r="A996" s="38"/>
      <c r="B996" s="39"/>
      <c r="C996" s="258" t="s">
        <v>1</v>
      </c>
      <c r="D996" s="258" t="s">
        <v>5190</v>
      </c>
      <c r="E996" s="19" t="s">
        <v>1</v>
      </c>
      <c r="F996" s="259">
        <v>13.800000000000001</v>
      </c>
      <c r="G996" s="38"/>
      <c r="H996" s="39"/>
    </row>
    <row r="997" s="2" customFormat="1" ht="16.8" customHeight="1">
      <c r="A997" s="38"/>
      <c r="B997" s="39"/>
      <c r="C997" s="258" t="s">
        <v>1</v>
      </c>
      <c r="D997" s="258" t="s">
        <v>5097</v>
      </c>
      <c r="E997" s="19" t="s">
        <v>1</v>
      </c>
      <c r="F997" s="259">
        <v>0</v>
      </c>
      <c r="G997" s="38"/>
      <c r="H997" s="39"/>
    </row>
    <row r="998" s="2" customFormat="1" ht="16.8" customHeight="1">
      <c r="A998" s="38"/>
      <c r="B998" s="39"/>
      <c r="C998" s="258" t="s">
        <v>1</v>
      </c>
      <c r="D998" s="258" t="s">
        <v>5191</v>
      </c>
      <c r="E998" s="19" t="s">
        <v>1</v>
      </c>
      <c r="F998" s="259">
        <v>12.93</v>
      </c>
      <c r="G998" s="38"/>
      <c r="H998" s="39"/>
    </row>
    <row r="999" s="2" customFormat="1" ht="16.8" customHeight="1">
      <c r="A999" s="38"/>
      <c r="B999" s="39"/>
      <c r="C999" s="258" t="s">
        <v>1</v>
      </c>
      <c r="D999" s="258" t="s">
        <v>5097</v>
      </c>
      <c r="E999" s="19" t="s">
        <v>1</v>
      </c>
      <c r="F999" s="259">
        <v>0</v>
      </c>
      <c r="G999" s="38"/>
      <c r="H999" s="39"/>
    </row>
    <row r="1000" s="2" customFormat="1" ht="16.8" customHeight="1">
      <c r="A1000" s="38"/>
      <c r="B1000" s="39"/>
      <c r="C1000" s="258" t="s">
        <v>1</v>
      </c>
      <c r="D1000" s="258" t="s">
        <v>5192</v>
      </c>
      <c r="E1000" s="19" t="s">
        <v>1</v>
      </c>
      <c r="F1000" s="259">
        <v>11.44</v>
      </c>
      <c r="G1000" s="38"/>
      <c r="H1000" s="39"/>
    </row>
    <row r="1001" s="2" customFormat="1" ht="16.8" customHeight="1">
      <c r="A1001" s="38"/>
      <c r="B1001" s="39"/>
      <c r="C1001" s="258" t="s">
        <v>1</v>
      </c>
      <c r="D1001" s="258" t="s">
        <v>5097</v>
      </c>
      <c r="E1001" s="19" t="s">
        <v>1</v>
      </c>
      <c r="F1001" s="259">
        <v>0</v>
      </c>
      <c r="G1001" s="38"/>
      <c r="H1001" s="39"/>
    </row>
    <row r="1002" s="2" customFormat="1" ht="16.8" customHeight="1">
      <c r="A1002" s="38"/>
      <c r="B1002" s="39"/>
      <c r="C1002" s="258" t="s">
        <v>1</v>
      </c>
      <c r="D1002" s="258" t="s">
        <v>5193</v>
      </c>
      <c r="E1002" s="19" t="s">
        <v>1</v>
      </c>
      <c r="F1002" s="259">
        <v>206.41999999999999</v>
      </c>
      <c r="G1002" s="38"/>
      <c r="H1002" s="39"/>
    </row>
    <row r="1003" s="2" customFormat="1" ht="16.8" customHeight="1">
      <c r="A1003" s="38"/>
      <c r="B1003" s="39"/>
      <c r="C1003" s="258" t="s">
        <v>1</v>
      </c>
      <c r="D1003" s="258" t="s">
        <v>5097</v>
      </c>
      <c r="E1003" s="19" t="s">
        <v>1</v>
      </c>
      <c r="F1003" s="259">
        <v>0</v>
      </c>
      <c r="G1003" s="38"/>
      <c r="H1003" s="39"/>
    </row>
    <row r="1004" s="2" customFormat="1" ht="16.8" customHeight="1">
      <c r="A1004" s="38"/>
      <c r="B1004" s="39"/>
      <c r="C1004" s="258" t="s">
        <v>1</v>
      </c>
      <c r="D1004" s="258" t="s">
        <v>5194</v>
      </c>
      <c r="E1004" s="19" t="s">
        <v>1</v>
      </c>
      <c r="F1004" s="259">
        <v>24.800000000000001</v>
      </c>
      <c r="G1004" s="38"/>
      <c r="H1004" s="39"/>
    </row>
    <row r="1005" s="2" customFormat="1" ht="16.8" customHeight="1">
      <c r="A1005" s="38"/>
      <c r="B1005" s="39"/>
      <c r="C1005" s="258" t="s">
        <v>1</v>
      </c>
      <c r="D1005" s="258" t="s">
        <v>5097</v>
      </c>
      <c r="E1005" s="19" t="s">
        <v>1</v>
      </c>
      <c r="F1005" s="259">
        <v>0</v>
      </c>
      <c r="G1005" s="38"/>
      <c r="H1005" s="39"/>
    </row>
    <row r="1006" s="2" customFormat="1" ht="16.8" customHeight="1">
      <c r="A1006" s="38"/>
      <c r="B1006" s="39"/>
      <c r="C1006" s="258" t="s">
        <v>1</v>
      </c>
      <c r="D1006" s="258" t="s">
        <v>5195</v>
      </c>
      <c r="E1006" s="19" t="s">
        <v>1</v>
      </c>
      <c r="F1006" s="259">
        <v>13.9</v>
      </c>
      <c r="G1006" s="38"/>
      <c r="H1006" s="39"/>
    </row>
    <row r="1007" s="2" customFormat="1" ht="16.8" customHeight="1">
      <c r="A1007" s="38"/>
      <c r="B1007" s="39"/>
      <c r="C1007" s="258" t="s">
        <v>1</v>
      </c>
      <c r="D1007" s="258" t="s">
        <v>5097</v>
      </c>
      <c r="E1007" s="19" t="s">
        <v>1</v>
      </c>
      <c r="F1007" s="259">
        <v>0</v>
      </c>
      <c r="G1007" s="38"/>
      <c r="H1007" s="39"/>
    </row>
    <row r="1008" s="2" customFormat="1" ht="16.8" customHeight="1">
      <c r="A1008" s="38"/>
      <c r="B1008" s="39"/>
      <c r="C1008" s="258" t="s">
        <v>1</v>
      </c>
      <c r="D1008" s="258" t="s">
        <v>5111</v>
      </c>
      <c r="E1008" s="19" t="s">
        <v>1</v>
      </c>
      <c r="F1008" s="259">
        <v>20.859999999999999</v>
      </c>
      <c r="G1008" s="38"/>
      <c r="H1008" s="39"/>
    </row>
    <row r="1009" s="2" customFormat="1" ht="16.8" customHeight="1">
      <c r="A1009" s="38"/>
      <c r="B1009" s="39"/>
      <c r="C1009" s="258" t="s">
        <v>1</v>
      </c>
      <c r="D1009" s="258" t="s">
        <v>5097</v>
      </c>
      <c r="E1009" s="19" t="s">
        <v>1</v>
      </c>
      <c r="F1009" s="259">
        <v>0</v>
      </c>
      <c r="G1009" s="38"/>
      <c r="H1009" s="39"/>
    </row>
    <row r="1010" s="2" customFormat="1" ht="16.8" customHeight="1">
      <c r="A1010" s="38"/>
      <c r="B1010" s="39"/>
      <c r="C1010" s="258" t="s">
        <v>1</v>
      </c>
      <c r="D1010" s="258" t="s">
        <v>5111</v>
      </c>
      <c r="E1010" s="19" t="s">
        <v>1</v>
      </c>
      <c r="F1010" s="259">
        <v>20.859999999999999</v>
      </c>
      <c r="G1010" s="38"/>
      <c r="H1010" s="39"/>
    </row>
    <row r="1011" s="2" customFormat="1" ht="16.8" customHeight="1">
      <c r="A1011" s="38"/>
      <c r="B1011" s="39"/>
      <c r="C1011" s="258" t="s">
        <v>1</v>
      </c>
      <c r="D1011" s="258" t="s">
        <v>5097</v>
      </c>
      <c r="E1011" s="19" t="s">
        <v>1</v>
      </c>
      <c r="F1011" s="259">
        <v>0</v>
      </c>
      <c r="G1011" s="38"/>
      <c r="H1011" s="39"/>
    </row>
    <row r="1012" s="2" customFormat="1" ht="16.8" customHeight="1">
      <c r="A1012" s="38"/>
      <c r="B1012" s="39"/>
      <c r="C1012" s="258" t="s">
        <v>1</v>
      </c>
      <c r="D1012" s="258" t="s">
        <v>5196</v>
      </c>
      <c r="E1012" s="19" t="s">
        <v>1</v>
      </c>
      <c r="F1012" s="259">
        <v>8.1199999999999992</v>
      </c>
      <c r="G1012" s="38"/>
      <c r="H1012" s="39"/>
    </row>
    <row r="1013" s="2" customFormat="1" ht="16.8" customHeight="1">
      <c r="A1013" s="38"/>
      <c r="B1013" s="39"/>
      <c r="C1013" s="258" t="s">
        <v>1</v>
      </c>
      <c r="D1013" s="258" t="s">
        <v>5097</v>
      </c>
      <c r="E1013" s="19" t="s">
        <v>1</v>
      </c>
      <c r="F1013" s="259">
        <v>0</v>
      </c>
      <c r="G1013" s="38"/>
      <c r="H1013" s="39"/>
    </row>
    <row r="1014" s="2" customFormat="1" ht="16.8" customHeight="1">
      <c r="A1014" s="38"/>
      <c r="B1014" s="39"/>
      <c r="C1014" s="258" t="s">
        <v>1</v>
      </c>
      <c r="D1014" s="258" t="s">
        <v>5197</v>
      </c>
      <c r="E1014" s="19" t="s">
        <v>1</v>
      </c>
      <c r="F1014" s="259">
        <v>17.710000000000001</v>
      </c>
      <c r="G1014" s="38"/>
      <c r="H1014" s="39"/>
    </row>
    <row r="1015" s="2" customFormat="1" ht="16.8" customHeight="1">
      <c r="A1015" s="38"/>
      <c r="B1015" s="39"/>
      <c r="C1015" s="258" t="s">
        <v>1</v>
      </c>
      <c r="D1015" s="258" t="s">
        <v>5097</v>
      </c>
      <c r="E1015" s="19" t="s">
        <v>1</v>
      </c>
      <c r="F1015" s="259">
        <v>0</v>
      </c>
      <c r="G1015" s="38"/>
      <c r="H1015" s="39"/>
    </row>
    <row r="1016" s="2" customFormat="1" ht="16.8" customHeight="1">
      <c r="A1016" s="38"/>
      <c r="B1016" s="39"/>
      <c r="C1016" s="258" t="s">
        <v>1</v>
      </c>
      <c r="D1016" s="258" t="s">
        <v>5198</v>
      </c>
      <c r="E1016" s="19" t="s">
        <v>1</v>
      </c>
      <c r="F1016" s="259">
        <v>15.300000000000001</v>
      </c>
      <c r="G1016" s="38"/>
      <c r="H1016" s="39"/>
    </row>
    <row r="1017" s="2" customFormat="1" ht="16.8" customHeight="1">
      <c r="A1017" s="38"/>
      <c r="B1017" s="39"/>
      <c r="C1017" s="258" t="s">
        <v>1</v>
      </c>
      <c r="D1017" s="258" t="s">
        <v>5097</v>
      </c>
      <c r="E1017" s="19" t="s">
        <v>1</v>
      </c>
      <c r="F1017" s="259">
        <v>0</v>
      </c>
      <c r="G1017" s="38"/>
      <c r="H1017" s="39"/>
    </row>
    <row r="1018" s="2" customFormat="1" ht="16.8" customHeight="1">
      <c r="A1018" s="38"/>
      <c r="B1018" s="39"/>
      <c r="C1018" s="258" t="s">
        <v>1</v>
      </c>
      <c r="D1018" s="258" t="s">
        <v>5199</v>
      </c>
      <c r="E1018" s="19" t="s">
        <v>1</v>
      </c>
      <c r="F1018" s="259">
        <v>15.67</v>
      </c>
      <c r="G1018" s="38"/>
      <c r="H1018" s="39"/>
    </row>
    <row r="1019" s="2" customFormat="1" ht="16.8" customHeight="1">
      <c r="A1019" s="38"/>
      <c r="B1019" s="39"/>
      <c r="C1019" s="258" t="s">
        <v>1</v>
      </c>
      <c r="D1019" s="258" t="s">
        <v>5097</v>
      </c>
      <c r="E1019" s="19" t="s">
        <v>1</v>
      </c>
      <c r="F1019" s="259">
        <v>0</v>
      </c>
      <c r="G1019" s="38"/>
      <c r="H1019" s="39"/>
    </row>
    <row r="1020" s="2" customFormat="1" ht="16.8" customHeight="1">
      <c r="A1020" s="38"/>
      <c r="B1020" s="39"/>
      <c r="C1020" s="258" t="s">
        <v>1</v>
      </c>
      <c r="D1020" s="258" t="s">
        <v>5200</v>
      </c>
      <c r="E1020" s="19" t="s">
        <v>1</v>
      </c>
      <c r="F1020" s="259">
        <v>17.460000000000001</v>
      </c>
      <c r="G1020" s="38"/>
      <c r="H1020" s="39"/>
    </row>
    <row r="1021" s="2" customFormat="1" ht="16.8" customHeight="1">
      <c r="A1021" s="38"/>
      <c r="B1021" s="39"/>
      <c r="C1021" s="258" t="s">
        <v>1</v>
      </c>
      <c r="D1021" s="258" t="s">
        <v>5097</v>
      </c>
      <c r="E1021" s="19" t="s">
        <v>1</v>
      </c>
      <c r="F1021" s="259">
        <v>0</v>
      </c>
      <c r="G1021" s="38"/>
      <c r="H1021" s="39"/>
    </row>
    <row r="1022" s="2" customFormat="1" ht="16.8" customHeight="1">
      <c r="A1022" s="38"/>
      <c r="B1022" s="39"/>
      <c r="C1022" s="258" t="s">
        <v>1</v>
      </c>
      <c r="D1022" s="258" t="s">
        <v>5022</v>
      </c>
      <c r="E1022" s="19" t="s">
        <v>1</v>
      </c>
      <c r="F1022" s="259">
        <v>32.310000000000002</v>
      </c>
      <c r="G1022" s="38"/>
      <c r="H1022" s="39"/>
    </row>
    <row r="1023" s="2" customFormat="1" ht="16.8" customHeight="1">
      <c r="A1023" s="38"/>
      <c r="B1023" s="39"/>
      <c r="C1023" s="258" t="s">
        <v>1</v>
      </c>
      <c r="D1023" s="258" t="s">
        <v>5097</v>
      </c>
      <c r="E1023" s="19" t="s">
        <v>1</v>
      </c>
      <c r="F1023" s="259">
        <v>0</v>
      </c>
      <c r="G1023" s="38"/>
      <c r="H1023" s="39"/>
    </row>
    <row r="1024" s="2" customFormat="1" ht="16.8" customHeight="1">
      <c r="A1024" s="38"/>
      <c r="B1024" s="39"/>
      <c r="C1024" s="258" t="s">
        <v>1</v>
      </c>
      <c r="D1024" s="258" t="s">
        <v>5201</v>
      </c>
      <c r="E1024" s="19" t="s">
        <v>1</v>
      </c>
      <c r="F1024" s="259">
        <v>8.1099999999999994</v>
      </c>
      <c r="G1024" s="38"/>
      <c r="H1024" s="39"/>
    </row>
    <row r="1025" s="2" customFormat="1" ht="16.8" customHeight="1">
      <c r="A1025" s="38"/>
      <c r="B1025" s="39"/>
      <c r="C1025" s="258" t="s">
        <v>1</v>
      </c>
      <c r="D1025" s="258" t="s">
        <v>5097</v>
      </c>
      <c r="E1025" s="19" t="s">
        <v>1</v>
      </c>
      <c r="F1025" s="259">
        <v>0</v>
      </c>
      <c r="G1025" s="38"/>
      <c r="H1025" s="39"/>
    </row>
    <row r="1026" s="2" customFormat="1" ht="16.8" customHeight="1">
      <c r="A1026" s="38"/>
      <c r="B1026" s="39"/>
      <c r="C1026" s="258" t="s">
        <v>1</v>
      </c>
      <c r="D1026" s="258" t="s">
        <v>5160</v>
      </c>
      <c r="E1026" s="19" t="s">
        <v>1</v>
      </c>
      <c r="F1026" s="259">
        <v>16.609999999999999</v>
      </c>
      <c r="G1026" s="38"/>
      <c r="H1026" s="39"/>
    </row>
    <row r="1027" s="2" customFormat="1" ht="16.8" customHeight="1">
      <c r="A1027" s="38"/>
      <c r="B1027" s="39"/>
      <c r="C1027" s="258" t="s">
        <v>1</v>
      </c>
      <c r="D1027" s="258" t="s">
        <v>5097</v>
      </c>
      <c r="E1027" s="19" t="s">
        <v>1</v>
      </c>
      <c r="F1027" s="259">
        <v>0</v>
      </c>
      <c r="G1027" s="38"/>
      <c r="H1027" s="39"/>
    </row>
    <row r="1028" s="2" customFormat="1" ht="16.8" customHeight="1">
      <c r="A1028" s="38"/>
      <c r="B1028" s="39"/>
      <c r="C1028" s="258" t="s">
        <v>1</v>
      </c>
      <c r="D1028" s="258" t="s">
        <v>5202</v>
      </c>
      <c r="E1028" s="19" t="s">
        <v>1</v>
      </c>
      <c r="F1028" s="259">
        <v>16.399999999999999</v>
      </c>
      <c r="G1028" s="38"/>
      <c r="H1028" s="39"/>
    </row>
    <row r="1029" s="2" customFormat="1" ht="16.8" customHeight="1">
      <c r="A1029" s="38"/>
      <c r="B1029" s="39"/>
      <c r="C1029" s="258" t="s">
        <v>1</v>
      </c>
      <c r="D1029" s="258" t="s">
        <v>5097</v>
      </c>
      <c r="E1029" s="19" t="s">
        <v>1</v>
      </c>
      <c r="F1029" s="259">
        <v>0</v>
      </c>
      <c r="G1029" s="38"/>
      <c r="H1029" s="39"/>
    </row>
    <row r="1030" s="2" customFormat="1" ht="16.8" customHeight="1">
      <c r="A1030" s="38"/>
      <c r="B1030" s="39"/>
      <c r="C1030" s="258" t="s">
        <v>1</v>
      </c>
      <c r="D1030" s="258" t="s">
        <v>5203</v>
      </c>
      <c r="E1030" s="19" t="s">
        <v>1</v>
      </c>
      <c r="F1030" s="259">
        <v>3.71</v>
      </c>
      <c r="G1030" s="38"/>
      <c r="H1030" s="39"/>
    </row>
    <row r="1031" s="2" customFormat="1" ht="16.8" customHeight="1">
      <c r="A1031" s="38"/>
      <c r="B1031" s="39"/>
      <c r="C1031" s="258" t="s">
        <v>1</v>
      </c>
      <c r="D1031" s="258" t="s">
        <v>5097</v>
      </c>
      <c r="E1031" s="19" t="s">
        <v>1</v>
      </c>
      <c r="F1031" s="259">
        <v>0</v>
      </c>
      <c r="G1031" s="38"/>
      <c r="H1031" s="39"/>
    </row>
    <row r="1032" s="2" customFormat="1" ht="16.8" customHeight="1">
      <c r="A1032" s="38"/>
      <c r="B1032" s="39"/>
      <c r="C1032" s="258" t="s">
        <v>1</v>
      </c>
      <c r="D1032" s="258" t="s">
        <v>5108</v>
      </c>
      <c r="E1032" s="19" t="s">
        <v>1</v>
      </c>
      <c r="F1032" s="259">
        <v>3.73</v>
      </c>
      <c r="G1032" s="38"/>
      <c r="H1032" s="39"/>
    </row>
    <row r="1033" s="2" customFormat="1" ht="16.8" customHeight="1">
      <c r="A1033" s="38"/>
      <c r="B1033" s="39"/>
      <c r="C1033" s="258" t="s">
        <v>1</v>
      </c>
      <c r="D1033" s="258" t="s">
        <v>5097</v>
      </c>
      <c r="E1033" s="19" t="s">
        <v>1</v>
      </c>
      <c r="F1033" s="259">
        <v>0</v>
      </c>
      <c r="G1033" s="38"/>
      <c r="H1033" s="39"/>
    </row>
    <row r="1034" s="2" customFormat="1" ht="16.8" customHeight="1">
      <c r="A1034" s="38"/>
      <c r="B1034" s="39"/>
      <c r="C1034" s="258" t="s">
        <v>1</v>
      </c>
      <c r="D1034" s="258" t="s">
        <v>5204</v>
      </c>
      <c r="E1034" s="19" t="s">
        <v>1</v>
      </c>
      <c r="F1034" s="259">
        <v>6.2400000000000002</v>
      </c>
      <c r="G1034" s="38"/>
      <c r="H1034" s="39"/>
    </row>
    <row r="1035" s="2" customFormat="1" ht="16.8" customHeight="1">
      <c r="A1035" s="38"/>
      <c r="B1035" s="39"/>
      <c r="C1035" s="258" t="s">
        <v>1</v>
      </c>
      <c r="D1035" s="258" t="s">
        <v>5097</v>
      </c>
      <c r="E1035" s="19" t="s">
        <v>1</v>
      </c>
      <c r="F1035" s="259">
        <v>0</v>
      </c>
      <c r="G1035" s="38"/>
      <c r="H1035" s="39"/>
    </row>
    <row r="1036" s="2" customFormat="1" ht="16.8" customHeight="1">
      <c r="A1036" s="38"/>
      <c r="B1036" s="39"/>
      <c r="C1036" s="258" t="s">
        <v>1</v>
      </c>
      <c r="D1036" s="258" t="s">
        <v>5205</v>
      </c>
      <c r="E1036" s="19" t="s">
        <v>1</v>
      </c>
      <c r="F1036" s="259">
        <v>5.4800000000000004</v>
      </c>
      <c r="G1036" s="38"/>
      <c r="H1036" s="39"/>
    </row>
    <row r="1037" s="2" customFormat="1" ht="16.8" customHeight="1">
      <c r="A1037" s="38"/>
      <c r="B1037" s="39"/>
      <c r="C1037" s="258" t="s">
        <v>1</v>
      </c>
      <c r="D1037" s="258" t="s">
        <v>5097</v>
      </c>
      <c r="E1037" s="19" t="s">
        <v>1</v>
      </c>
      <c r="F1037" s="259">
        <v>0</v>
      </c>
      <c r="G1037" s="38"/>
      <c r="H1037" s="39"/>
    </row>
    <row r="1038" s="2" customFormat="1" ht="16.8" customHeight="1">
      <c r="A1038" s="38"/>
      <c r="B1038" s="39"/>
      <c r="C1038" s="258" t="s">
        <v>1</v>
      </c>
      <c r="D1038" s="258" t="s">
        <v>5206</v>
      </c>
      <c r="E1038" s="19" t="s">
        <v>1</v>
      </c>
      <c r="F1038" s="259">
        <v>9.5700000000000003</v>
      </c>
      <c r="G1038" s="38"/>
      <c r="H1038" s="39"/>
    </row>
    <row r="1039" s="2" customFormat="1" ht="16.8" customHeight="1">
      <c r="A1039" s="38"/>
      <c r="B1039" s="39"/>
      <c r="C1039" s="258" t="s">
        <v>1</v>
      </c>
      <c r="D1039" s="258" t="s">
        <v>5097</v>
      </c>
      <c r="E1039" s="19" t="s">
        <v>1</v>
      </c>
      <c r="F1039" s="259">
        <v>0</v>
      </c>
      <c r="G1039" s="38"/>
      <c r="H1039" s="39"/>
    </row>
    <row r="1040" s="2" customFormat="1" ht="16.8" customHeight="1">
      <c r="A1040" s="38"/>
      <c r="B1040" s="39"/>
      <c r="C1040" s="258" t="s">
        <v>1</v>
      </c>
      <c r="D1040" s="258" t="s">
        <v>5207</v>
      </c>
      <c r="E1040" s="19" t="s">
        <v>1</v>
      </c>
      <c r="F1040" s="259">
        <v>13.869999999999999</v>
      </c>
      <c r="G1040" s="38"/>
      <c r="H1040" s="39"/>
    </row>
    <row r="1041" s="2" customFormat="1" ht="16.8" customHeight="1">
      <c r="A1041" s="38"/>
      <c r="B1041" s="39"/>
      <c r="C1041" s="258" t="s">
        <v>1</v>
      </c>
      <c r="D1041" s="258" t="s">
        <v>5097</v>
      </c>
      <c r="E1041" s="19" t="s">
        <v>1</v>
      </c>
      <c r="F1041" s="259">
        <v>0</v>
      </c>
      <c r="G1041" s="38"/>
      <c r="H1041" s="39"/>
    </row>
    <row r="1042" s="2" customFormat="1" ht="16.8" customHeight="1">
      <c r="A1042" s="38"/>
      <c r="B1042" s="39"/>
      <c r="C1042" s="258" t="s">
        <v>1</v>
      </c>
      <c r="D1042" s="258" t="s">
        <v>5208</v>
      </c>
      <c r="E1042" s="19" t="s">
        <v>1</v>
      </c>
      <c r="F1042" s="259">
        <v>9.0500000000000007</v>
      </c>
      <c r="G1042" s="38"/>
      <c r="H1042" s="39"/>
    </row>
    <row r="1043" s="2" customFormat="1" ht="16.8" customHeight="1">
      <c r="A1043" s="38"/>
      <c r="B1043" s="39"/>
      <c r="C1043" s="258" t="s">
        <v>1</v>
      </c>
      <c r="D1043" s="258" t="s">
        <v>5097</v>
      </c>
      <c r="E1043" s="19" t="s">
        <v>1</v>
      </c>
      <c r="F1043" s="259">
        <v>0</v>
      </c>
      <c r="G1043" s="38"/>
      <c r="H1043" s="39"/>
    </row>
    <row r="1044" s="2" customFormat="1" ht="16.8" customHeight="1">
      <c r="A1044" s="38"/>
      <c r="B1044" s="39"/>
      <c r="C1044" s="258" t="s">
        <v>1</v>
      </c>
      <c r="D1044" s="258" t="s">
        <v>4876</v>
      </c>
      <c r="E1044" s="19" t="s">
        <v>1</v>
      </c>
      <c r="F1044" s="259">
        <v>13.6</v>
      </c>
      <c r="G1044" s="38"/>
      <c r="H1044" s="39"/>
    </row>
    <row r="1045" s="2" customFormat="1" ht="16.8" customHeight="1">
      <c r="A1045" s="38"/>
      <c r="B1045" s="39"/>
      <c r="C1045" s="258" t="s">
        <v>1</v>
      </c>
      <c r="D1045" s="258" t="s">
        <v>5097</v>
      </c>
      <c r="E1045" s="19" t="s">
        <v>1</v>
      </c>
      <c r="F1045" s="259">
        <v>0</v>
      </c>
      <c r="G1045" s="38"/>
      <c r="H1045" s="39"/>
    </row>
    <row r="1046" s="2" customFormat="1" ht="16.8" customHeight="1">
      <c r="A1046" s="38"/>
      <c r="B1046" s="39"/>
      <c r="C1046" s="258" t="s">
        <v>1</v>
      </c>
      <c r="D1046" s="258" t="s">
        <v>5209</v>
      </c>
      <c r="E1046" s="19" t="s">
        <v>1</v>
      </c>
      <c r="F1046" s="259">
        <v>13.609999999999999</v>
      </c>
      <c r="G1046" s="38"/>
      <c r="H1046" s="39"/>
    </row>
    <row r="1047" s="2" customFormat="1" ht="16.8" customHeight="1">
      <c r="A1047" s="38"/>
      <c r="B1047" s="39"/>
      <c r="C1047" s="258" t="s">
        <v>1</v>
      </c>
      <c r="D1047" s="258" t="s">
        <v>5097</v>
      </c>
      <c r="E1047" s="19" t="s">
        <v>1</v>
      </c>
      <c r="F1047" s="259">
        <v>0</v>
      </c>
      <c r="G1047" s="38"/>
      <c r="H1047" s="39"/>
    </row>
    <row r="1048" s="2" customFormat="1" ht="16.8" customHeight="1">
      <c r="A1048" s="38"/>
      <c r="B1048" s="39"/>
      <c r="C1048" s="258" t="s">
        <v>1</v>
      </c>
      <c r="D1048" s="258" t="s">
        <v>5210</v>
      </c>
      <c r="E1048" s="19" t="s">
        <v>1</v>
      </c>
      <c r="F1048" s="259">
        <v>12.48</v>
      </c>
      <c r="G1048" s="38"/>
      <c r="H1048" s="39"/>
    </row>
    <row r="1049" s="2" customFormat="1" ht="16.8" customHeight="1">
      <c r="A1049" s="38"/>
      <c r="B1049" s="39"/>
      <c r="C1049" s="258" t="s">
        <v>1</v>
      </c>
      <c r="D1049" s="258" t="s">
        <v>5097</v>
      </c>
      <c r="E1049" s="19" t="s">
        <v>1</v>
      </c>
      <c r="F1049" s="259">
        <v>0</v>
      </c>
      <c r="G1049" s="38"/>
      <c r="H1049" s="39"/>
    </row>
    <row r="1050" s="2" customFormat="1" ht="16.8" customHeight="1">
      <c r="A1050" s="38"/>
      <c r="B1050" s="39"/>
      <c r="C1050" s="258" t="s">
        <v>1</v>
      </c>
      <c r="D1050" s="258" t="s">
        <v>5211</v>
      </c>
      <c r="E1050" s="19" t="s">
        <v>1</v>
      </c>
      <c r="F1050" s="259">
        <v>18.420000000000002</v>
      </c>
      <c r="G1050" s="38"/>
      <c r="H1050" s="39"/>
    </row>
    <row r="1051" s="2" customFormat="1" ht="16.8" customHeight="1">
      <c r="A1051" s="38"/>
      <c r="B1051" s="39"/>
      <c r="C1051" s="258" t="s">
        <v>1</v>
      </c>
      <c r="D1051" s="258" t="s">
        <v>5097</v>
      </c>
      <c r="E1051" s="19" t="s">
        <v>1</v>
      </c>
      <c r="F1051" s="259">
        <v>0</v>
      </c>
      <c r="G1051" s="38"/>
      <c r="H1051" s="39"/>
    </row>
    <row r="1052" s="2" customFormat="1" ht="16.8" customHeight="1">
      <c r="A1052" s="38"/>
      <c r="B1052" s="39"/>
      <c r="C1052" s="258" t="s">
        <v>1</v>
      </c>
      <c r="D1052" s="258" t="s">
        <v>5212</v>
      </c>
      <c r="E1052" s="19" t="s">
        <v>1</v>
      </c>
      <c r="F1052" s="259">
        <v>13.859999999999999</v>
      </c>
      <c r="G1052" s="38"/>
      <c r="H1052" s="39"/>
    </row>
    <row r="1053" s="2" customFormat="1" ht="16.8" customHeight="1">
      <c r="A1053" s="38"/>
      <c r="B1053" s="39"/>
      <c r="C1053" s="258" t="s">
        <v>1</v>
      </c>
      <c r="D1053" s="258" t="s">
        <v>5097</v>
      </c>
      <c r="E1053" s="19" t="s">
        <v>1</v>
      </c>
      <c r="F1053" s="259">
        <v>0</v>
      </c>
      <c r="G1053" s="38"/>
      <c r="H1053" s="39"/>
    </row>
    <row r="1054" s="2" customFormat="1" ht="16.8" customHeight="1">
      <c r="A1054" s="38"/>
      <c r="B1054" s="39"/>
      <c r="C1054" s="258" t="s">
        <v>1</v>
      </c>
      <c r="D1054" s="258" t="s">
        <v>5213</v>
      </c>
      <c r="E1054" s="19" t="s">
        <v>1</v>
      </c>
      <c r="F1054" s="259">
        <v>1.1799999999999999</v>
      </c>
      <c r="G1054" s="38"/>
      <c r="H1054" s="39"/>
    </row>
    <row r="1055" s="2" customFormat="1" ht="16.8" customHeight="1">
      <c r="A1055" s="38"/>
      <c r="B1055" s="39"/>
      <c r="C1055" s="258" t="s">
        <v>1</v>
      </c>
      <c r="D1055" s="258" t="s">
        <v>5097</v>
      </c>
      <c r="E1055" s="19" t="s">
        <v>1</v>
      </c>
      <c r="F1055" s="259">
        <v>0</v>
      </c>
      <c r="G1055" s="38"/>
      <c r="H1055" s="39"/>
    </row>
    <row r="1056" s="2" customFormat="1" ht="16.8" customHeight="1">
      <c r="A1056" s="38"/>
      <c r="B1056" s="39"/>
      <c r="C1056" s="258" t="s">
        <v>1</v>
      </c>
      <c r="D1056" s="258" t="s">
        <v>4968</v>
      </c>
      <c r="E1056" s="19" t="s">
        <v>1</v>
      </c>
      <c r="F1056" s="259">
        <v>1.2</v>
      </c>
      <c r="G1056" s="38"/>
      <c r="H1056" s="39"/>
    </row>
    <row r="1057" s="2" customFormat="1" ht="16.8" customHeight="1">
      <c r="A1057" s="38"/>
      <c r="B1057" s="39"/>
      <c r="C1057" s="258" t="s">
        <v>1</v>
      </c>
      <c r="D1057" s="258" t="s">
        <v>5097</v>
      </c>
      <c r="E1057" s="19" t="s">
        <v>1</v>
      </c>
      <c r="F1057" s="259">
        <v>0</v>
      </c>
      <c r="G1057" s="38"/>
      <c r="H1057" s="39"/>
    </row>
    <row r="1058" s="2" customFormat="1" ht="16.8" customHeight="1">
      <c r="A1058" s="38"/>
      <c r="B1058" s="39"/>
      <c r="C1058" s="258" t="s">
        <v>1</v>
      </c>
      <c r="D1058" s="258" t="s">
        <v>4968</v>
      </c>
      <c r="E1058" s="19" t="s">
        <v>1</v>
      </c>
      <c r="F1058" s="259">
        <v>1.2</v>
      </c>
      <c r="G1058" s="38"/>
      <c r="H1058" s="39"/>
    </row>
    <row r="1059" s="2" customFormat="1" ht="16.8" customHeight="1">
      <c r="A1059" s="38"/>
      <c r="B1059" s="39"/>
      <c r="C1059" s="258" t="s">
        <v>1</v>
      </c>
      <c r="D1059" s="258" t="s">
        <v>5097</v>
      </c>
      <c r="E1059" s="19" t="s">
        <v>1</v>
      </c>
      <c r="F1059" s="259">
        <v>0</v>
      </c>
      <c r="G1059" s="38"/>
      <c r="H1059" s="39"/>
    </row>
    <row r="1060" s="2" customFormat="1" ht="16.8" customHeight="1">
      <c r="A1060" s="38"/>
      <c r="B1060" s="39"/>
      <c r="C1060" s="258" t="s">
        <v>1</v>
      </c>
      <c r="D1060" s="258" t="s">
        <v>5214</v>
      </c>
      <c r="E1060" s="19" t="s">
        <v>1</v>
      </c>
      <c r="F1060" s="259">
        <v>1.19</v>
      </c>
      <c r="G1060" s="38"/>
      <c r="H1060" s="39"/>
    </row>
    <row r="1061" s="2" customFormat="1" ht="16.8" customHeight="1">
      <c r="A1061" s="38"/>
      <c r="B1061" s="39"/>
      <c r="C1061" s="258" t="s">
        <v>1</v>
      </c>
      <c r="D1061" s="258" t="s">
        <v>5097</v>
      </c>
      <c r="E1061" s="19" t="s">
        <v>1</v>
      </c>
      <c r="F1061" s="259">
        <v>0</v>
      </c>
      <c r="G1061" s="38"/>
      <c r="H1061" s="39"/>
    </row>
    <row r="1062" s="2" customFormat="1" ht="16.8" customHeight="1">
      <c r="A1062" s="38"/>
      <c r="B1062" s="39"/>
      <c r="C1062" s="258" t="s">
        <v>1</v>
      </c>
      <c r="D1062" s="258" t="s">
        <v>4967</v>
      </c>
      <c r="E1062" s="19" t="s">
        <v>1</v>
      </c>
      <c r="F1062" s="259">
        <v>1.3500000000000001</v>
      </c>
      <c r="G1062" s="38"/>
      <c r="H1062" s="39"/>
    </row>
    <row r="1063" s="2" customFormat="1" ht="16.8" customHeight="1">
      <c r="A1063" s="38"/>
      <c r="B1063" s="39"/>
      <c r="C1063" s="258" t="s">
        <v>1</v>
      </c>
      <c r="D1063" s="258" t="s">
        <v>5097</v>
      </c>
      <c r="E1063" s="19" t="s">
        <v>1</v>
      </c>
      <c r="F1063" s="259">
        <v>0</v>
      </c>
      <c r="G1063" s="38"/>
      <c r="H1063" s="39"/>
    </row>
    <row r="1064" s="2" customFormat="1" ht="16.8" customHeight="1">
      <c r="A1064" s="38"/>
      <c r="B1064" s="39"/>
      <c r="C1064" s="258" t="s">
        <v>1</v>
      </c>
      <c r="D1064" s="258" t="s">
        <v>4967</v>
      </c>
      <c r="E1064" s="19" t="s">
        <v>1</v>
      </c>
      <c r="F1064" s="259">
        <v>1.3500000000000001</v>
      </c>
      <c r="G1064" s="38"/>
      <c r="H1064" s="39"/>
    </row>
    <row r="1065" s="2" customFormat="1" ht="16.8" customHeight="1">
      <c r="A1065" s="38"/>
      <c r="B1065" s="39"/>
      <c r="C1065" s="258" t="s">
        <v>1</v>
      </c>
      <c r="D1065" s="258" t="s">
        <v>5097</v>
      </c>
      <c r="E1065" s="19" t="s">
        <v>1</v>
      </c>
      <c r="F1065" s="259">
        <v>0</v>
      </c>
      <c r="G1065" s="38"/>
      <c r="H1065" s="39"/>
    </row>
    <row r="1066" s="2" customFormat="1" ht="16.8" customHeight="1">
      <c r="A1066" s="38"/>
      <c r="B1066" s="39"/>
      <c r="C1066" s="258" t="s">
        <v>1</v>
      </c>
      <c r="D1066" s="258" t="s">
        <v>5094</v>
      </c>
      <c r="E1066" s="19" t="s">
        <v>1</v>
      </c>
      <c r="F1066" s="259">
        <v>1.51</v>
      </c>
      <c r="G1066" s="38"/>
      <c r="H1066" s="39"/>
    </row>
    <row r="1067" s="2" customFormat="1" ht="16.8" customHeight="1">
      <c r="A1067" s="38"/>
      <c r="B1067" s="39"/>
      <c r="C1067" s="258" t="s">
        <v>1</v>
      </c>
      <c r="D1067" s="258" t="s">
        <v>5097</v>
      </c>
      <c r="E1067" s="19" t="s">
        <v>1</v>
      </c>
      <c r="F1067" s="259">
        <v>0</v>
      </c>
      <c r="G1067" s="38"/>
      <c r="H1067" s="39"/>
    </row>
    <row r="1068" s="2" customFormat="1" ht="16.8" customHeight="1">
      <c r="A1068" s="38"/>
      <c r="B1068" s="39"/>
      <c r="C1068" s="258" t="s">
        <v>1</v>
      </c>
      <c r="D1068" s="258" t="s">
        <v>5215</v>
      </c>
      <c r="E1068" s="19" t="s">
        <v>1</v>
      </c>
      <c r="F1068" s="259">
        <v>1.78</v>
      </c>
      <c r="G1068" s="38"/>
      <c r="H1068" s="39"/>
    </row>
    <row r="1069" s="2" customFormat="1" ht="16.8" customHeight="1">
      <c r="A1069" s="38"/>
      <c r="B1069" s="39"/>
      <c r="C1069" s="258" t="s">
        <v>1</v>
      </c>
      <c r="D1069" s="258" t="s">
        <v>5097</v>
      </c>
      <c r="E1069" s="19" t="s">
        <v>1</v>
      </c>
      <c r="F1069" s="259">
        <v>0</v>
      </c>
      <c r="G1069" s="38"/>
      <c r="H1069" s="39"/>
    </row>
    <row r="1070" s="2" customFormat="1" ht="16.8" customHeight="1">
      <c r="A1070" s="38"/>
      <c r="B1070" s="39"/>
      <c r="C1070" s="258" t="s">
        <v>1</v>
      </c>
      <c r="D1070" s="258" t="s">
        <v>5216</v>
      </c>
      <c r="E1070" s="19" t="s">
        <v>1</v>
      </c>
      <c r="F1070" s="259">
        <v>3.1800000000000002</v>
      </c>
      <c r="G1070" s="38"/>
      <c r="H1070" s="39"/>
    </row>
    <row r="1071" s="2" customFormat="1" ht="16.8" customHeight="1">
      <c r="A1071" s="38"/>
      <c r="B1071" s="39"/>
      <c r="C1071" s="258" t="s">
        <v>1</v>
      </c>
      <c r="D1071" s="258" t="s">
        <v>5097</v>
      </c>
      <c r="E1071" s="19" t="s">
        <v>1</v>
      </c>
      <c r="F1071" s="259">
        <v>0</v>
      </c>
      <c r="G1071" s="38"/>
      <c r="H1071" s="39"/>
    </row>
    <row r="1072" s="2" customFormat="1" ht="16.8" customHeight="1">
      <c r="A1072" s="38"/>
      <c r="B1072" s="39"/>
      <c r="C1072" s="258" t="s">
        <v>1</v>
      </c>
      <c r="D1072" s="258" t="s">
        <v>5217</v>
      </c>
      <c r="E1072" s="19" t="s">
        <v>1</v>
      </c>
      <c r="F1072" s="259">
        <v>45.520000000000003</v>
      </c>
      <c r="G1072" s="38"/>
      <c r="H1072" s="39"/>
    </row>
    <row r="1073" s="2" customFormat="1" ht="16.8" customHeight="1">
      <c r="A1073" s="38"/>
      <c r="B1073" s="39"/>
      <c r="C1073" s="258" t="s">
        <v>1</v>
      </c>
      <c r="D1073" s="258" t="s">
        <v>5097</v>
      </c>
      <c r="E1073" s="19" t="s">
        <v>1</v>
      </c>
      <c r="F1073" s="259">
        <v>0</v>
      </c>
      <c r="G1073" s="38"/>
      <c r="H1073" s="39"/>
    </row>
    <row r="1074" s="2" customFormat="1" ht="16.8" customHeight="1">
      <c r="A1074" s="38"/>
      <c r="B1074" s="39"/>
      <c r="C1074" s="258" t="s">
        <v>1</v>
      </c>
      <c r="D1074" s="258" t="s">
        <v>5218</v>
      </c>
      <c r="E1074" s="19" t="s">
        <v>1</v>
      </c>
      <c r="F1074" s="259">
        <v>126.62000000000001</v>
      </c>
      <c r="G1074" s="38"/>
      <c r="H1074" s="39"/>
    </row>
    <row r="1075" s="2" customFormat="1" ht="16.8" customHeight="1">
      <c r="A1075" s="38"/>
      <c r="B1075" s="39"/>
      <c r="C1075" s="258" t="s">
        <v>1</v>
      </c>
      <c r="D1075" s="258" t="s">
        <v>5097</v>
      </c>
      <c r="E1075" s="19" t="s">
        <v>1</v>
      </c>
      <c r="F1075" s="259">
        <v>0</v>
      </c>
      <c r="G1075" s="38"/>
      <c r="H1075" s="39"/>
    </row>
    <row r="1076" s="2" customFormat="1" ht="16.8" customHeight="1">
      <c r="A1076" s="38"/>
      <c r="B1076" s="39"/>
      <c r="C1076" s="258" t="s">
        <v>1</v>
      </c>
      <c r="D1076" s="258" t="s">
        <v>5219</v>
      </c>
      <c r="E1076" s="19" t="s">
        <v>1</v>
      </c>
      <c r="F1076" s="259">
        <v>127.48</v>
      </c>
      <c r="G1076" s="38"/>
      <c r="H1076" s="39"/>
    </row>
    <row r="1077" s="2" customFormat="1" ht="16.8" customHeight="1">
      <c r="A1077" s="38"/>
      <c r="B1077" s="39"/>
      <c r="C1077" s="258" t="s">
        <v>1</v>
      </c>
      <c r="D1077" s="258" t="s">
        <v>5097</v>
      </c>
      <c r="E1077" s="19" t="s">
        <v>1</v>
      </c>
      <c r="F1077" s="259">
        <v>0</v>
      </c>
      <c r="G1077" s="38"/>
      <c r="H1077" s="39"/>
    </row>
    <row r="1078" s="2" customFormat="1" ht="16.8" customHeight="1">
      <c r="A1078" s="38"/>
      <c r="B1078" s="39"/>
      <c r="C1078" s="258" t="s">
        <v>1</v>
      </c>
      <c r="D1078" s="258" t="s">
        <v>5220</v>
      </c>
      <c r="E1078" s="19" t="s">
        <v>1</v>
      </c>
      <c r="F1078" s="259">
        <v>27.390000000000001</v>
      </c>
      <c r="G1078" s="38"/>
      <c r="H1078" s="39"/>
    </row>
    <row r="1079" s="2" customFormat="1" ht="16.8" customHeight="1">
      <c r="A1079" s="38"/>
      <c r="B1079" s="39"/>
      <c r="C1079" s="258" t="s">
        <v>1</v>
      </c>
      <c r="D1079" s="258" t="s">
        <v>5097</v>
      </c>
      <c r="E1079" s="19" t="s">
        <v>1</v>
      </c>
      <c r="F1079" s="259">
        <v>0</v>
      </c>
      <c r="G1079" s="38"/>
      <c r="H1079" s="39"/>
    </row>
    <row r="1080" s="2" customFormat="1" ht="16.8" customHeight="1">
      <c r="A1080" s="38"/>
      <c r="B1080" s="39"/>
      <c r="C1080" s="258" t="s">
        <v>1</v>
      </c>
      <c r="D1080" s="258" t="s">
        <v>5221</v>
      </c>
      <c r="E1080" s="19" t="s">
        <v>1</v>
      </c>
      <c r="F1080" s="259">
        <v>34.409999999999997</v>
      </c>
      <c r="G1080" s="38"/>
      <c r="H1080" s="39"/>
    </row>
    <row r="1081" s="2" customFormat="1" ht="16.8" customHeight="1">
      <c r="A1081" s="38"/>
      <c r="B1081" s="39"/>
      <c r="C1081" s="258" t="s">
        <v>1</v>
      </c>
      <c r="D1081" s="258" t="s">
        <v>5097</v>
      </c>
      <c r="E1081" s="19" t="s">
        <v>1</v>
      </c>
      <c r="F1081" s="259">
        <v>0</v>
      </c>
      <c r="G1081" s="38"/>
      <c r="H1081" s="39"/>
    </row>
    <row r="1082" s="2" customFormat="1" ht="16.8" customHeight="1">
      <c r="A1082" s="38"/>
      <c r="B1082" s="39"/>
      <c r="C1082" s="258" t="s">
        <v>1</v>
      </c>
      <c r="D1082" s="258" t="s">
        <v>5222</v>
      </c>
      <c r="E1082" s="19" t="s">
        <v>1</v>
      </c>
      <c r="F1082" s="259">
        <v>15.4</v>
      </c>
      <c r="G1082" s="38"/>
      <c r="H1082" s="39"/>
    </row>
    <row r="1083" s="2" customFormat="1" ht="16.8" customHeight="1">
      <c r="A1083" s="38"/>
      <c r="B1083" s="39"/>
      <c r="C1083" s="258" t="s">
        <v>1</v>
      </c>
      <c r="D1083" s="258" t="s">
        <v>5097</v>
      </c>
      <c r="E1083" s="19" t="s">
        <v>1</v>
      </c>
      <c r="F1083" s="259">
        <v>0</v>
      </c>
      <c r="G1083" s="38"/>
      <c r="H1083" s="39"/>
    </row>
    <row r="1084" s="2" customFormat="1" ht="16.8" customHeight="1">
      <c r="A1084" s="38"/>
      <c r="B1084" s="39"/>
      <c r="C1084" s="258" t="s">
        <v>1</v>
      </c>
      <c r="D1084" s="258" t="s">
        <v>5157</v>
      </c>
      <c r="E1084" s="19" t="s">
        <v>1</v>
      </c>
      <c r="F1084" s="259">
        <v>16.079999999999998</v>
      </c>
      <c r="G1084" s="38"/>
      <c r="H1084" s="39"/>
    </row>
    <row r="1085" s="2" customFormat="1" ht="16.8" customHeight="1">
      <c r="A1085" s="38"/>
      <c r="B1085" s="39"/>
      <c r="C1085" s="258" t="s">
        <v>1</v>
      </c>
      <c r="D1085" s="258" t="s">
        <v>5097</v>
      </c>
      <c r="E1085" s="19" t="s">
        <v>1</v>
      </c>
      <c r="F1085" s="259">
        <v>0</v>
      </c>
      <c r="G1085" s="38"/>
      <c r="H1085" s="39"/>
    </row>
    <row r="1086" s="2" customFormat="1" ht="16.8" customHeight="1">
      <c r="A1086" s="38"/>
      <c r="B1086" s="39"/>
      <c r="C1086" s="258" t="s">
        <v>1</v>
      </c>
      <c r="D1086" s="258" t="s">
        <v>5223</v>
      </c>
      <c r="E1086" s="19" t="s">
        <v>1</v>
      </c>
      <c r="F1086" s="259">
        <v>46.899999999999999</v>
      </c>
      <c r="G1086" s="38"/>
      <c r="H1086" s="39"/>
    </row>
    <row r="1087" s="2" customFormat="1" ht="16.8" customHeight="1">
      <c r="A1087" s="38"/>
      <c r="B1087" s="39"/>
      <c r="C1087" s="258" t="s">
        <v>1</v>
      </c>
      <c r="D1087" s="258" t="s">
        <v>5097</v>
      </c>
      <c r="E1087" s="19" t="s">
        <v>1</v>
      </c>
      <c r="F1087" s="259">
        <v>0</v>
      </c>
      <c r="G1087" s="38"/>
      <c r="H1087" s="39"/>
    </row>
    <row r="1088" s="2" customFormat="1" ht="16.8" customHeight="1">
      <c r="A1088" s="38"/>
      <c r="B1088" s="39"/>
      <c r="C1088" s="258" t="s">
        <v>1</v>
      </c>
      <c r="D1088" s="258" t="s">
        <v>5215</v>
      </c>
      <c r="E1088" s="19" t="s">
        <v>1</v>
      </c>
      <c r="F1088" s="259">
        <v>1.78</v>
      </c>
      <c r="G1088" s="38"/>
      <c r="H1088" s="39"/>
    </row>
    <row r="1089" s="2" customFormat="1" ht="16.8" customHeight="1">
      <c r="A1089" s="38"/>
      <c r="B1089" s="39"/>
      <c r="C1089" s="258" t="s">
        <v>1</v>
      </c>
      <c r="D1089" s="258" t="s">
        <v>5097</v>
      </c>
      <c r="E1089" s="19" t="s">
        <v>1</v>
      </c>
      <c r="F1089" s="259">
        <v>0</v>
      </c>
      <c r="G1089" s="38"/>
      <c r="H1089" s="39"/>
    </row>
    <row r="1090" s="2" customFormat="1" ht="16.8" customHeight="1">
      <c r="A1090" s="38"/>
      <c r="B1090" s="39"/>
      <c r="C1090" s="258" t="s">
        <v>1</v>
      </c>
      <c r="D1090" s="258" t="s">
        <v>5224</v>
      </c>
      <c r="E1090" s="19" t="s">
        <v>1</v>
      </c>
      <c r="F1090" s="259">
        <v>15.83</v>
      </c>
      <c r="G1090" s="38"/>
      <c r="H1090" s="39"/>
    </row>
    <row r="1091" s="2" customFormat="1" ht="16.8" customHeight="1">
      <c r="A1091" s="38"/>
      <c r="B1091" s="39"/>
      <c r="C1091" s="258" t="s">
        <v>1</v>
      </c>
      <c r="D1091" s="258" t="s">
        <v>5097</v>
      </c>
      <c r="E1091" s="19" t="s">
        <v>1</v>
      </c>
      <c r="F1091" s="259">
        <v>0</v>
      </c>
      <c r="G1091" s="38"/>
      <c r="H1091" s="39"/>
    </row>
    <row r="1092" s="2" customFormat="1" ht="16.8" customHeight="1">
      <c r="A1092" s="38"/>
      <c r="B1092" s="39"/>
      <c r="C1092" s="258" t="s">
        <v>1</v>
      </c>
      <c r="D1092" s="258" t="s">
        <v>5225</v>
      </c>
      <c r="E1092" s="19" t="s">
        <v>1</v>
      </c>
      <c r="F1092" s="259">
        <v>8.2300000000000004</v>
      </c>
      <c r="G1092" s="38"/>
      <c r="H1092" s="39"/>
    </row>
    <row r="1093" s="2" customFormat="1" ht="16.8" customHeight="1">
      <c r="A1093" s="38"/>
      <c r="B1093" s="39"/>
      <c r="C1093" s="258" t="s">
        <v>1</v>
      </c>
      <c r="D1093" s="258" t="s">
        <v>5097</v>
      </c>
      <c r="E1093" s="19" t="s">
        <v>1</v>
      </c>
      <c r="F1093" s="259">
        <v>0</v>
      </c>
      <c r="G1093" s="38"/>
      <c r="H1093" s="39"/>
    </row>
    <row r="1094" s="2" customFormat="1" ht="16.8" customHeight="1">
      <c r="A1094" s="38"/>
      <c r="B1094" s="39"/>
      <c r="C1094" s="258" t="s">
        <v>1</v>
      </c>
      <c r="D1094" s="258" t="s">
        <v>5226</v>
      </c>
      <c r="E1094" s="19" t="s">
        <v>1</v>
      </c>
      <c r="F1094" s="259">
        <v>26.649999999999999</v>
      </c>
      <c r="G1094" s="38"/>
      <c r="H1094" s="39"/>
    </row>
    <row r="1095" s="2" customFormat="1" ht="16.8" customHeight="1">
      <c r="A1095" s="38"/>
      <c r="B1095" s="39"/>
      <c r="C1095" s="258" t="s">
        <v>1</v>
      </c>
      <c r="D1095" s="258" t="s">
        <v>5097</v>
      </c>
      <c r="E1095" s="19" t="s">
        <v>1</v>
      </c>
      <c r="F1095" s="259">
        <v>0</v>
      </c>
      <c r="G1095" s="38"/>
      <c r="H1095" s="39"/>
    </row>
    <row r="1096" s="2" customFormat="1" ht="16.8" customHeight="1">
      <c r="A1096" s="38"/>
      <c r="B1096" s="39"/>
      <c r="C1096" s="258" t="s">
        <v>1</v>
      </c>
      <c r="D1096" s="258" t="s">
        <v>5227</v>
      </c>
      <c r="E1096" s="19" t="s">
        <v>1</v>
      </c>
      <c r="F1096" s="259">
        <v>15.09</v>
      </c>
      <c r="G1096" s="38"/>
      <c r="H1096" s="39"/>
    </row>
    <row r="1097" s="2" customFormat="1" ht="16.8" customHeight="1">
      <c r="A1097" s="38"/>
      <c r="B1097" s="39"/>
      <c r="C1097" s="258" t="s">
        <v>1</v>
      </c>
      <c r="D1097" s="258" t="s">
        <v>5097</v>
      </c>
      <c r="E1097" s="19" t="s">
        <v>1</v>
      </c>
      <c r="F1097" s="259">
        <v>0</v>
      </c>
      <c r="G1097" s="38"/>
      <c r="H1097" s="39"/>
    </row>
    <row r="1098" s="2" customFormat="1" ht="16.8" customHeight="1">
      <c r="A1098" s="38"/>
      <c r="B1098" s="39"/>
      <c r="C1098" s="258" t="s">
        <v>1</v>
      </c>
      <c r="D1098" s="258" t="s">
        <v>5228</v>
      </c>
      <c r="E1098" s="19" t="s">
        <v>1</v>
      </c>
      <c r="F1098" s="259">
        <v>2.3900000000000001</v>
      </c>
      <c r="G1098" s="38"/>
      <c r="H1098" s="39"/>
    </row>
    <row r="1099" s="2" customFormat="1" ht="16.8" customHeight="1">
      <c r="A1099" s="38"/>
      <c r="B1099" s="39"/>
      <c r="C1099" s="258" t="s">
        <v>1</v>
      </c>
      <c r="D1099" s="258" t="s">
        <v>5097</v>
      </c>
      <c r="E1099" s="19" t="s">
        <v>1</v>
      </c>
      <c r="F1099" s="259">
        <v>0</v>
      </c>
      <c r="G1099" s="38"/>
      <c r="H1099" s="39"/>
    </row>
    <row r="1100" s="2" customFormat="1" ht="16.8" customHeight="1">
      <c r="A1100" s="38"/>
      <c r="B1100" s="39"/>
      <c r="C1100" s="258" t="s">
        <v>1</v>
      </c>
      <c r="D1100" s="258" t="s">
        <v>5229</v>
      </c>
      <c r="E1100" s="19" t="s">
        <v>1</v>
      </c>
      <c r="F1100" s="259">
        <v>2.7000000000000002</v>
      </c>
      <c r="G1100" s="38"/>
      <c r="H1100" s="39"/>
    </row>
    <row r="1101" s="2" customFormat="1" ht="16.8" customHeight="1">
      <c r="A1101" s="38"/>
      <c r="B1101" s="39"/>
      <c r="C1101" s="258" t="s">
        <v>1</v>
      </c>
      <c r="D1101" s="258" t="s">
        <v>5097</v>
      </c>
      <c r="E1101" s="19" t="s">
        <v>1</v>
      </c>
      <c r="F1101" s="259">
        <v>0</v>
      </c>
      <c r="G1101" s="38"/>
      <c r="H1101" s="39"/>
    </row>
    <row r="1102" s="2" customFormat="1" ht="16.8" customHeight="1">
      <c r="A1102" s="38"/>
      <c r="B1102" s="39"/>
      <c r="C1102" s="258" t="s">
        <v>1</v>
      </c>
      <c r="D1102" s="258" t="s">
        <v>5230</v>
      </c>
      <c r="E1102" s="19" t="s">
        <v>1</v>
      </c>
      <c r="F1102" s="259">
        <v>192.02000000000001</v>
      </c>
      <c r="G1102" s="38"/>
      <c r="H1102" s="39"/>
    </row>
    <row r="1103" s="2" customFormat="1" ht="16.8" customHeight="1">
      <c r="A1103" s="38"/>
      <c r="B1103" s="39"/>
      <c r="C1103" s="258" t="s">
        <v>1</v>
      </c>
      <c r="D1103" s="258" t="s">
        <v>5231</v>
      </c>
      <c r="E1103" s="19" t="s">
        <v>1</v>
      </c>
      <c r="F1103" s="259">
        <v>0</v>
      </c>
      <c r="G1103" s="38"/>
      <c r="H1103" s="39"/>
    </row>
    <row r="1104" s="2" customFormat="1" ht="16.8" customHeight="1">
      <c r="A1104" s="38"/>
      <c r="B1104" s="39"/>
      <c r="C1104" s="258" t="s">
        <v>1</v>
      </c>
      <c r="D1104" s="258" t="s">
        <v>5232</v>
      </c>
      <c r="E1104" s="19" t="s">
        <v>1</v>
      </c>
      <c r="F1104" s="259">
        <v>7.7800000000000002</v>
      </c>
      <c r="G1104" s="38"/>
      <c r="H1104" s="39"/>
    </row>
    <row r="1105" s="2" customFormat="1" ht="16.8" customHeight="1">
      <c r="A1105" s="38"/>
      <c r="B1105" s="39"/>
      <c r="C1105" s="258" t="s">
        <v>1</v>
      </c>
      <c r="D1105" s="258" t="s">
        <v>5231</v>
      </c>
      <c r="E1105" s="19" t="s">
        <v>1</v>
      </c>
      <c r="F1105" s="259">
        <v>0</v>
      </c>
      <c r="G1105" s="38"/>
      <c r="H1105" s="39"/>
    </row>
    <row r="1106" s="2" customFormat="1" ht="16.8" customHeight="1">
      <c r="A1106" s="38"/>
      <c r="B1106" s="39"/>
      <c r="C1106" s="258" t="s">
        <v>1</v>
      </c>
      <c r="D1106" s="258" t="s">
        <v>5233</v>
      </c>
      <c r="E1106" s="19" t="s">
        <v>1</v>
      </c>
      <c r="F1106" s="259">
        <v>1.71</v>
      </c>
      <c r="G1106" s="38"/>
      <c r="H1106" s="39"/>
    </row>
    <row r="1107" s="2" customFormat="1" ht="16.8" customHeight="1">
      <c r="A1107" s="38"/>
      <c r="B1107" s="39"/>
      <c r="C1107" s="258" t="s">
        <v>1</v>
      </c>
      <c r="D1107" s="258" t="s">
        <v>5231</v>
      </c>
      <c r="E1107" s="19" t="s">
        <v>1</v>
      </c>
      <c r="F1107" s="259">
        <v>0</v>
      </c>
      <c r="G1107" s="38"/>
      <c r="H1107" s="39"/>
    </row>
    <row r="1108" s="2" customFormat="1" ht="16.8" customHeight="1">
      <c r="A1108" s="38"/>
      <c r="B1108" s="39"/>
      <c r="C1108" s="258" t="s">
        <v>1</v>
      </c>
      <c r="D1108" s="258" t="s">
        <v>5234</v>
      </c>
      <c r="E1108" s="19" t="s">
        <v>1</v>
      </c>
      <c r="F1108" s="259">
        <v>2.0699999999999998</v>
      </c>
      <c r="G1108" s="38"/>
      <c r="H1108" s="39"/>
    </row>
    <row r="1109" s="2" customFormat="1" ht="16.8" customHeight="1">
      <c r="A1109" s="38"/>
      <c r="B1109" s="39"/>
      <c r="C1109" s="258" t="s">
        <v>1</v>
      </c>
      <c r="D1109" s="258" t="s">
        <v>5231</v>
      </c>
      <c r="E1109" s="19" t="s">
        <v>1</v>
      </c>
      <c r="F1109" s="259">
        <v>0</v>
      </c>
      <c r="G1109" s="38"/>
      <c r="H1109" s="39"/>
    </row>
    <row r="1110" s="2" customFormat="1" ht="16.8" customHeight="1">
      <c r="A1110" s="38"/>
      <c r="B1110" s="39"/>
      <c r="C1110" s="258" t="s">
        <v>1</v>
      </c>
      <c r="D1110" s="258" t="s">
        <v>5235</v>
      </c>
      <c r="E1110" s="19" t="s">
        <v>1</v>
      </c>
      <c r="F1110" s="259">
        <v>143.16999999999999</v>
      </c>
      <c r="G1110" s="38"/>
      <c r="H1110" s="39"/>
    </row>
    <row r="1111" s="2" customFormat="1" ht="16.8" customHeight="1">
      <c r="A1111" s="38"/>
      <c r="B1111" s="39"/>
      <c r="C1111" s="258" t="s">
        <v>1</v>
      </c>
      <c r="D1111" s="258" t="s">
        <v>5231</v>
      </c>
      <c r="E1111" s="19" t="s">
        <v>1</v>
      </c>
      <c r="F1111" s="259">
        <v>0</v>
      </c>
      <c r="G1111" s="38"/>
      <c r="H1111" s="39"/>
    </row>
    <row r="1112" s="2" customFormat="1" ht="16.8" customHeight="1">
      <c r="A1112" s="38"/>
      <c r="B1112" s="39"/>
      <c r="C1112" s="258" t="s">
        <v>1</v>
      </c>
      <c r="D1112" s="258" t="s">
        <v>5236</v>
      </c>
      <c r="E1112" s="19" t="s">
        <v>1</v>
      </c>
      <c r="F1112" s="259">
        <v>5.2000000000000002</v>
      </c>
      <c r="G1112" s="38"/>
      <c r="H1112" s="39"/>
    </row>
    <row r="1113" s="2" customFormat="1" ht="16.8" customHeight="1">
      <c r="A1113" s="38"/>
      <c r="B1113" s="39"/>
      <c r="C1113" s="258" t="s">
        <v>1</v>
      </c>
      <c r="D1113" s="258" t="s">
        <v>5231</v>
      </c>
      <c r="E1113" s="19" t="s">
        <v>1</v>
      </c>
      <c r="F1113" s="259">
        <v>0</v>
      </c>
      <c r="G1113" s="38"/>
      <c r="H1113" s="39"/>
    </row>
    <row r="1114" s="2" customFormat="1" ht="16.8" customHeight="1">
      <c r="A1114" s="38"/>
      <c r="B1114" s="39"/>
      <c r="C1114" s="258" t="s">
        <v>1</v>
      </c>
      <c r="D1114" s="258" t="s">
        <v>5237</v>
      </c>
      <c r="E1114" s="19" t="s">
        <v>1</v>
      </c>
      <c r="F1114" s="259">
        <v>17.109999999999999</v>
      </c>
      <c r="G1114" s="38"/>
      <c r="H1114" s="39"/>
    </row>
    <row r="1115" s="2" customFormat="1" ht="16.8" customHeight="1">
      <c r="A1115" s="38"/>
      <c r="B1115" s="39"/>
      <c r="C1115" s="258" t="s">
        <v>1</v>
      </c>
      <c r="D1115" s="258" t="s">
        <v>5231</v>
      </c>
      <c r="E1115" s="19" t="s">
        <v>1</v>
      </c>
      <c r="F1115" s="259">
        <v>0</v>
      </c>
      <c r="G1115" s="38"/>
      <c r="H1115" s="39"/>
    </row>
    <row r="1116" s="2" customFormat="1" ht="16.8" customHeight="1">
      <c r="A1116" s="38"/>
      <c r="B1116" s="39"/>
      <c r="C1116" s="258" t="s">
        <v>1</v>
      </c>
      <c r="D1116" s="258" t="s">
        <v>5238</v>
      </c>
      <c r="E1116" s="19" t="s">
        <v>1</v>
      </c>
      <c r="F1116" s="259">
        <v>12.810000000000001</v>
      </c>
      <c r="G1116" s="38"/>
      <c r="H1116" s="39"/>
    </row>
    <row r="1117" s="2" customFormat="1" ht="16.8" customHeight="1">
      <c r="A1117" s="38"/>
      <c r="B1117" s="39"/>
      <c r="C1117" s="258" t="s">
        <v>1</v>
      </c>
      <c r="D1117" s="258" t="s">
        <v>5231</v>
      </c>
      <c r="E1117" s="19" t="s">
        <v>1</v>
      </c>
      <c r="F1117" s="259">
        <v>0</v>
      </c>
      <c r="G1117" s="38"/>
      <c r="H1117" s="39"/>
    </row>
    <row r="1118" s="2" customFormat="1" ht="16.8" customHeight="1">
      <c r="A1118" s="38"/>
      <c r="B1118" s="39"/>
      <c r="C1118" s="258" t="s">
        <v>1</v>
      </c>
      <c r="D1118" s="258" t="s">
        <v>5238</v>
      </c>
      <c r="E1118" s="19" t="s">
        <v>1</v>
      </c>
      <c r="F1118" s="259">
        <v>12.810000000000001</v>
      </c>
      <c r="G1118" s="38"/>
      <c r="H1118" s="39"/>
    </row>
    <row r="1119" s="2" customFormat="1" ht="16.8" customHeight="1">
      <c r="A1119" s="38"/>
      <c r="B1119" s="39"/>
      <c r="C1119" s="258" t="s">
        <v>1</v>
      </c>
      <c r="D1119" s="258" t="s">
        <v>5231</v>
      </c>
      <c r="E1119" s="19" t="s">
        <v>1</v>
      </c>
      <c r="F1119" s="259">
        <v>0</v>
      </c>
      <c r="G1119" s="38"/>
      <c r="H1119" s="39"/>
    </row>
    <row r="1120" s="2" customFormat="1" ht="16.8" customHeight="1">
      <c r="A1120" s="38"/>
      <c r="B1120" s="39"/>
      <c r="C1120" s="258" t="s">
        <v>1</v>
      </c>
      <c r="D1120" s="258" t="s">
        <v>5239</v>
      </c>
      <c r="E1120" s="19" t="s">
        <v>1</v>
      </c>
      <c r="F1120" s="259">
        <v>13.369999999999999</v>
      </c>
      <c r="G1120" s="38"/>
      <c r="H1120" s="39"/>
    </row>
    <row r="1121" s="2" customFormat="1" ht="16.8" customHeight="1">
      <c r="A1121" s="38"/>
      <c r="B1121" s="39"/>
      <c r="C1121" s="258" t="s">
        <v>1</v>
      </c>
      <c r="D1121" s="258" t="s">
        <v>5231</v>
      </c>
      <c r="E1121" s="19" t="s">
        <v>1</v>
      </c>
      <c r="F1121" s="259">
        <v>0</v>
      </c>
      <c r="G1121" s="38"/>
      <c r="H1121" s="39"/>
    </row>
    <row r="1122" s="2" customFormat="1" ht="16.8" customHeight="1">
      <c r="A1122" s="38"/>
      <c r="B1122" s="39"/>
      <c r="C1122" s="258" t="s">
        <v>1</v>
      </c>
      <c r="D1122" s="258" t="s">
        <v>5240</v>
      </c>
      <c r="E1122" s="19" t="s">
        <v>1</v>
      </c>
      <c r="F1122" s="259">
        <v>18.010000000000002</v>
      </c>
      <c r="G1122" s="38"/>
      <c r="H1122" s="39"/>
    </row>
    <row r="1123" s="2" customFormat="1" ht="16.8" customHeight="1">
      <c r="A1123" s="38"/>
      <c r="B1123" s="39"/>
      <c r="C1123" s="258" t="s">
        <v>1</v>
      </c>
      <c r="D1123" s="258" t="s">
        <v>5231</v>
      </c>
      <c r="E1123" s="19" t="s">
        <v>1</v>
      </c>
      <c r="F1123" s="259">
        <v>0</v>
      </c>
      <c r="G1123" s="38"/>
      <c r="H1123" s="39"/>
    </row>
    <row r="1124" s="2" customFormat="1" ht="16.8" customHeight="1">
      <c r="A1124" s="38"/>
      <c r="B1124" s="39"/>
      <c r="C1124" s="258" t="s">
        <v>1</v>
      </c>
      <c r="D1124" s="258" t="s">
        <v>5241</v>
      </c>
      <c r="E1124" s="19" t="s">
        <v>1</v>
      </c>
      <c r="F1124" s="259">
        <v>15.380000000000001</v>
      </c>
      <c r="G1124" s="38"/>
      <c r="H1124" s="39"/>
    </row>
    <row r="1125" s="2" customFormat="1" ht="16.8" customHeight="1">
      <c r="A1125" s="38"/>
      <c r="B1125" s="39"/>
      <c r="C1125" s="258" t="s">
        <v>1</v>
      </c>
      <c r="D1125" s="258" t="s">
        <v>5231</v>
      </c>
      <c r="E1125" s="19" t="s">
        <v>1</v>
      </c>
      <c r="F1125" s="259">
        <v>0</v>
      </c>
      <c r="G1125" s="38"/>
      <c r="H1125" s="39"/>
    </row>
    <row r="1126" s="2" customFormat="1" ht="16.8" customHeight="1">
      <c r="A1126" s="38"/>
      <c r="B1126" s="39"/>
      <c r="C1126" s="258" t="s">
        <v>1</v>
      </c>
      <c r="D1126" s="258" t="s">
        <v>5242</v>
      </c>
      <c r="E1126" s="19" t="s">
        <v>1</v>
      </c>
      <c r="F1126" s="259">
        <v>9.4299999999999997</v>
      </c>
      <c r="G1126" s="38"/>
      <c r="H1126" s="39"/>
    </row>
    <row r="1127" s="2" customFormat="1" ht="16.8" customHeight="1">
      <c r="A1127" s="38"/>
      <c r="B1127" s="39"/>
      <c r="C1127" s="258" t="s">
        <v>1</v>
      </c>
      <c r="D1127" s="258" t="s">
        <v>5231</v>
      </c>
      <c r="E1127" s="19" t="s">
        <v>1</v>
      </c>
      <c r="F1127" s="259">
        <v>0</v>
      </c>
      <c r="G1127" s="38"/>
      <c r="H1127" s="39"/>
    </row>
    <row r="1128" s="2" customFormat="1" ht="16.8" customHeight="1">
      <c r="A1128" s="38"/>
      <c r="B1128" s="39"/>
      <c r="C1128" s="258" t="s">
        <v>1</v>
      </c>
      <c r="D1128" s="258" t="s">
        <v>5243</v>
      </c>
      <c r="E1128" s="19" t="s">
        <v>1</v>
      </c>
      <c r="F1128" s="259">
        <v>9.1600000000000001</v>
      </c>
      <c r="G1128" s="38"/>
      <c r="H1128" s="39"/>
    </row>
    <row r="1129" s="2" customFormat="1" ht="16.8" customHeight="1">
      <c r="A1129" s="38"/>
      <c r="B1129" s="39"/>
      <c r="C1129" s="258" t="s">
        <v>1</v>
      </c>
      <c r="D1129" s="258" t="s">
        <v>5231</v>
      </c>
      <c r="E1129" s="19" t="s">
        <v>1</v>
      </c>
      <c r="F1129" s="259">
        <v>0</v>
      </c>
      <c r="G1129" s="38"/>
      <c r="H1129" s="39"/>
    </row>
    <row r="1130" s="2" customFormat="1" ht="16.8" customHeight="1">
      <c r="A1130" s="38"/>
      <c r="B1130" s="39"/>
      <c r="C1130" s="258" t="s">
        <v>1</v>
      </c>
      <c r="D1130" s="258" t="s">
        <v>888</v>
      </c>
      <c r="E1130" s="19" t="s">
        <v>1</v>
      </c>
      <c r="F1130" s="259">
        <v>99</v>
      </c>
      <c r="G1130" s="38"/>
      <c r="H1130" s="39"/>
    </row>
    <row r="1131" s="2" customFormat="1" ht="16.8" customHeight="1">
      <c r="A1131" s="38"/>
      <c r="B1131" s="39"/>
      <c r="C1131" s="258" t="s">
        <v>1</v>
      </c>
      <c r="D1131" s="258" t="s">
        <v>5231</v>
      </c>
      <c r="E1131" s="19" t="s">
        <v>1</v>
      </c>
      <c r="F1131" s="259">
        <v>0</v>
      </c>
      <c r="G1131" s="38"/>
      <c r="H1131" s="39"/>
    </row>
    <row r="1132" s="2" customFormat="1" ht="16.8" customHeight="1">
      <c r="A1132" s="38"/>
      <c r="B1132" s="39"/>
      <c r="C1132" s="258" t="s">
        <v>1</v>
      </c>
      <c r="D1132" s="258" t="s">
        <v>5244</v>
      </c>
      <c r="E1132" s="19" t="s">
        <v>1</v>
      </c>
      <c r="F1132" s="259">
        <v>25.120000000000001</v>
      </c>
      <c r="G1132" s="38"/>
      <c r="H1132" s="39"/>
    </row>
    <row r="1133" s="2" customFormat="1" ht="16.8" customHeight="1">
      <c r="A1133" s="38"/>
      <c r="B1133" s="39"/>
      <c r="C1133" s="258" t="s">
        <v>1</v>
      </c>
      <c r="D1133" s="258" t="s">
        <v>5231</v>
      </c>
      <c r="E1133" s="19" t="s">
        <v>1</v>
      </c>
      <c r="F1133" s="259">
        <v>0</v>
      </c>
      <c r="G1133" s="38"/>
      <c r="H1133" s="39"/>
    </row>
    <row r="1134" s="2" customFormat="1" ht="16.8" customHeight="1">
      <c r="A1134" s="38"/>
      <c r="B1134" s="39"/>
      <c r="C1134" s="258" t="s">
        <v>1</v>
      </c>
      <c r="D1134" s="258" t="s">
        <v>5245</v>
      </c>
      <c r="E1134" s="19" t="s">
        <v>1</v>
      </c>
      <c r="F1134" s="259">
        <v>25.059999999999999</v>
      </c>
      <c r="G1134" s="38"/>
      <c r="H1134" s="39"/>
    </row>
    <row r="1135" s="2" customFormat="1" ht="16.8" customHeight="1">
      <c r="A1135" s="38"/>
      <c r="B1135" s="39"/>
      <c r="C1135" s="258" t="s">
        <v>1</v>
      </c>
      <c r="D1135" s="258" t="s">
        <v>5231</v>
      </c>
      <c r="E1135" s="19" t="s">
        <v>1</v>
      </c>
      <c r="F1135" s="259">
        <v>0</v>
      </c>
      <c r="G1135" s="38"/>
      <c r="H1135" s="39"/>
    </row>
    <row r="1136" s="2" customFormat="1" ht="16.8" customHeight="1">
      <c r="A1136" s="38"/>
      <c r="B1136" s="39"/>
      <c r="C1136" s="258" t="s">
        <v>1</v>
      </c>
      <c r="D1136" s="258" t="s">
        <v>5246</v>
      </c>
      <c r="E1136" s="19" t="s">
        <v>1</v>
      </c>
      <c r="F1136" s="259">
        <v>26.140000000000001</v>
      </c>
      <c r="G1136" s="38"/>
      <c r="H1136" s="39"/>
    </row>
    <row r="1137" s="2" customFormat="1" ht="16.8" customHeight="1">
      <c r="A1137" s="38"/>
      <c r="B1137" s="39"/>
      <c r="C1137" s="258" t="s">
        <v>1</v>
      </c>
      <c r="D1137" s="258" t="s">
        <v>5231</v>
      </c>
      <c r="E1137" s="19" t="s">
        <v>1</v>
      </c>
      <c r="F1137" s="259">
        <v>0</v>
      </c>
      <c r="G1137" s="38"/>
      <c r="H1137" s="39"/>
    </row>
    <row r="1138" s="2" customFormat="1" ht="16.8" customHeight="1">
      <c r="A1138" s="38"/>
      <c r="B1138" s="39"/>
      <c r="C1138" s="258" t="s">
        <v>1</v>
      </c>
      <c r="D1138" s="258" t="s">
        <v>5247</v>
      </c>
      <c r="E1138" s="19" t="s">
        <v>1</v>
      </c>
      <c r="F1138" s="259">
        <v>50.950000000000003</v>
      </c>
      <c r="G1138" s="38"/>
      <c r="H1138" s="39"/>
    </row>
    <row r="1139" s="2" customFormat="1" ht="16.8" customHeight="1">
      <c r="A1139" s="38"/>
      <c r="B1139" s="39"/>
      <c r="C1139" s="258" t="s">
        <v>1</v>
      </c>
      <c r="D1139" s="258" t="s">
        <v>5231</v>
      </c>
      <c r="E1139" s="19" t="s">
        <v>1</v>
      </c>
      <c r="F1139" s="259">
        <v>0</v>
      </c>
      <c r="G1139" s="38"/>
      <c r="H1139" s="39"/>
    </row>
    <row r="1140" s="2" customFormat="1" ht="16.8" customHeight="1">
      <c r="A1140" s="38"/>
      <c r="B1140" s="39"/>
      <c r="C1140" s="258" t="s">
        <v>1</v>
      </c>
      <c r="D1140" s="258" t="s">
        <v>5248</v>
      </c>
      <c r="E1140" s="19" t="s">
        <v>1</v>
      </c>
      <c r="F1140" s="259">
        <v>25.350000000000001</v>
      </c>
      <c r="G1140" s="38"/>
      <c r="H1140" s="39"/>
    </row>
    <row r="1141" s="2" customFormat="1" ht="16.8" customHeight="1">
      <c r="A1141" s="38"/>
      <c r="B1141" s="39"/>
      <c r="C1141" s="258" t="s">
        <v>1</v>
      </c>
      <c r="D1141" s="258" t="s">
        <v>5231</v>
      </c>
      <c r="E1141" s="19" t="s">
        <v>1</v>
      </c>
      <c r="F1141" s="259">
        <v>0</v>
      </c>
      <c r="G1141" s="38"/>
      <c r="H1141" s="39"/>
    </row>
    <row r="1142" s="2" customFormat="1" ht="16.8" customHeight="1">
      <c r="A1142" s="38"/>
      <c r="B1142" s="39"/>
      <c r="C1142" s="258" t="s">
        <v>1</v>
      </c>
      <c r="D1142" s="258" t="s">
        <v>5249</v>
      </c>
      <c r="E1142" s="19" t="s">
        <v>1</v>
      </c>
      <c r="F1142" s="259">
        <v>24.039999999999999</v>
      </c>
      <c r="G1142" s="38"/>
      <c r="H1142" s="39"/>
    </row>
    <row r="1143" s="2" customFormat="1" ht="16.8" customHeight="1">
      <c r="A1143" s="38"/>
      <c r="B1143" s="39"/>
      <c r="C1143" s="258" t="s">
        <v>1</v>
      </c>
      <c r="D1143" s="258" t="s">
        <v>5231</v>
      </c>
      <c r="E1143" s="19" t="s">
        <v>1</v>
      </c>
      <c r="F1143" s="259">
        <v>0</v>
      </c>
      <c r="G1143" s="38"/>
      <c r="H1143" s="39"/>
    </row>
    <row r="1144" s="2" customFormat="1" ht="16.8" customHeight="1">
      <c r="A1144" s="38"/>
      <c r="B1144" s="39"/>
      <c r="C1144" s="258" t="s">
        <v>1</v>
      </c>
      <c r="D1144" s="258" t="s">
        <v>5249</v>
      </c>
      <c r="E1144" s="19" t="s">
        <v>1</v>
      </c>
      <c r="F1144" s="259">
        <v>24.039999999999999</v>
      </c>
      <c r="G1144" s="38"/>
      <c r="H1144" s="39"/>
    </row>
    <row r="1145" s="2" customFormat="1" ht="16.8" customHeight="1">
      <c r="A1145" s="38"/>
      <c r="B1145" s="39"/>
      <c r="C1145" s="258" t="s">
        <v>1</v>
      </c>
      <c r="D1145" s="258" t="s">
        <v>5231</v>
      </c>
      <c r="E1145" s="19" t="s">
        <v>1</v>
      </c>
      <c r="F1145" s="259">
        <v>0</v>
      </c>
      <c r="G1145" s="38"/>
      <c r="H1145" s="39"/>
    </row>
    <row r="1146" s="2" customFormat="1" ht="16.8" customHeight="1">
      <c r="A1146" s="38"/>
      <c r="B1146" s="39"/>
      <c r="C1146" s="258" t="s">
        <v>1</v>
      </c>
      <c r="D1146" s="258" t="s">
        <v>5250</v>
      </c>
      <c r="E1146" s="19" t="s">
        <v>1</v>
      </c>
      <c r="F1146" s="259">
        <v>24.109999999999999</v>
      </c>
      <c r="G1146" s="38"/>
      <c r="H1146" s="39"/>
    </row>
    <row r="1147" s="2" customFormat="1" ht="16.8" customHeight="1">
      <c r="A1147" s="38"/>
      <c r="B1147" s="39"/>
      <c r="C1147" s="258" t="s">
        <v>1</v>
      </c>
      <c r="D1147" s="258" t="s">
        <v>5231</v>
      </c>
      <c r="E1147" s="19" t="s">
        <v>1</v>
      </c>
      <c r="F1147" s="259">
        <v>0</v>
      </c>
      <c r="G1147" s="38"/>
      <c r="H1147" s="39"/>
    </row>
    <row r="1148" s="2" customFormat="1" ht="16.8" customHeight="1">
      <c r="A1148" s="38"/>
      <c r="B1148" s="39"/>
      <c r="C1148" s="258" t="s">
        <v>1</v>
      </c>
      <c r="D1148" s="258" t="s">
        <v>5251</v>
      </c>
      <c r="E1148" s="19" t="s">
        <v>1</v>
      </c>
      <c r="F1148" s="259">
        <v>23.34</v>
      </c>
      <c r="G1148" s="38"/>
      <c r="H1148" s="39"/>
    </row>
    <row r="1149" s="2" customFormat="1" ht="16.8" customHeight="1">
      <c r="A1149" s="38"/>
      <c r="B1149" s="39"/>
      <c r="C1149" s="258" t="s">
        <v>1</v>
      </c>
      <c r="D1149" s="258" t="s">
        <v>5231</v>
      </c>
      <c r="E1149" s="19" t="s">
        <v>1</v>
      </c>
      <c r="F1149" s="259">
        <v>0</v>
      </c>
      <c r="G1149" s="38"/>
      <c r="H1149" s="39"/>
    </row>
    <row r="1150" s="2" customFormat="1" ht="16.8" customHeight="1">
      <c r="A1150" s="38"/>
      <c r="B1150" s="39"/>
      <c r="C1150" s="258" t="s">
        <v>1</v>
      </c>
      <c r="D1150" s="258" t="s">
        <v>5252</v>
      </c>
      <c r="E1150" s="19" t="s">
        <v>1</v>
      </c>
      <c r="F1150" s="259">
        <v>23.07</v>
      </c>
      <c r="G1150" s="38"/>
      <c r="H1150" s="39"/>
    </row>
    <row r="1151" s="2" customFormat="1" ht="16.8" customHeight="1">
      <c r="A1151" s="38"/>
      <c r="B1151" s="39"/>
      <c r="C1151" s="258" t="s">
        <v>1</v>
      </c>
      <c r="D1151" s="258" t="s">
        <v>5231</v>
      </c>
      <c r="E1151" s="19" t="s">
        <v>1</v>
      </c>
      <c r="F1151" s="259">
        <v>0</v>
      </c>
      <c r="G1151" s="38"/>
      <c r="H1151" s="39"/>
    </row>
    <row r="1152" s="2" customFormat="1" ht="16.8" customHeight="1">
      <c r="A1152" s="38"/>
      <c r="B1152" s="39"/>
      <c r="C1152" s="258" t="s">
        <v>1</v>
      </c>
      <c r="D1152" s="258" t="s">
        <v>5252</v>
      </c>
      <c r="E1152" s="19" t="s">
        <v>1</v>
      </c>
      <c r="F1152" s="259">
        <v>23.07</v>
      </c>
      <c r="G1152" s="38"/>
      <c r="H1152" s="39"/>
    </row>
    <row r="1153" s="2" customFormat="1" ht="16.8" customHeight="1">
      <c r="A1153" s="38"/>
      <c r="B1153" s="39"/>
      <c r="C1153" s="258" t="s">
        <v>1</v>
      </c>
      <c r="D1153" s="258" t="s">
        <v>5231</v>
      </c>
      <c r="E1153" s="19" t="s">
        <v>1</v>
      </c>
      <c r="F1153" s="259">
        <v>0</v>
      </c>
      <c r="G1153" s="38"/>
      <c r="H1153" s="39"/>
    </row>
    <row r="1154" s="2" customFormat="1" ht="16.8" customHeight="1">
      <c r="A1154" s="38"/>
      <c r="B1154" s="39"/>
      <c r="C1154" s="258" t="s">
        <v>1</v>
      </c>
      <c r="D1154" s="258" t="s">
        <v>5252</v>
      </c>
      <c r="E1154" s="19" t="s">
        <v>1</v>
      </c>
      <c r="F1154" s="259">
        <v>23.07</v>
      </c>
      <c r="G1154" s="38"/>
      <c r="H1154" s="39"/>
    </row>
    <row r="1155" s="2" customFormat="1" ht="16.8" customHeight="1">
      <c r="A1155" s="38"/>
      <c r="B1155" s="39"/>
      <c r="C1155" s="258" t="s">
        <v>1</v>
      </c>
      <c r="D1155" s="258" t="s">
        <v>5231</v>
      </c>
      <c r="E1155" s="19" t="s">
        <v>1</v>
      </c>
      <c r="F1155" s="259">
        <v>0</v>
      </c>
      <c r="G1155" s="38"/>
      <c r="H1155" s="39"/>
    </row>
    <row r="1156" s="2" customFormat="1" ht="16.8" customHeight="1">
      <c r="A1156" s="38"/>
      <c r="B1156" s="39"/>
      <c r="C1156" s="258" t="s">
        <v>1</v>
      </c>
      <c r="D1156" s="258" t="s">
        <v>5251</v>
      </c>
      <c r="E1156" s="19" t="s">
        <v>1</v>
      </c>
      <c r="F1156" s="259">
        <v>23.34</v>
      </c>
      <c r="G1156" s="38"/>
      <c r="H1156" s="39"/>
    </row>
    <row r="1157" s="2" customFormat="1" ht="16.8" customHeight="1">
      <c r="A1157" s="38"/>
      <c r="B1157" s="39"/>
      <c r="C1157" s="258" t="s">
        <v>1</v>
      </c>
      <c r="D1157" s="258" t="s">
        <v>5231</v>
      </c>
      <c r="E1157" s="19" t="s">
        <v>1</v>
      </c>
      <c r="F1157" s="259">
        <v>0</v>
      </c>
      <c r="G1157" s="38"/>
      <c r="H1157" s="39"/>
    </row>
    <row r="1158" s="2" customFormat="1" ht="16.8" customHeight="1">
      <c r="A1158" s="38"/>
      <c r="B1158" s="39"/>
      <c r="C1158" s="258" t="s">
        <v>1</v>
      </c>
      <c r="D1158" s="258" t="s">
        <v>5251</v>
      </c>
      <c r="E1158" s="19" t="s">
        <v>1</v>
      </c>
      <c r="F1158" s="259">
        <v>23.34</v>
      </c>
      <c r="G1158" s="38"/>
      <c r="H1158" s="39"/>
    </row>
    <row r="1159" s="2" customFormat="1" ht="16.8" customHeight="1">
      <c r="A1159" s="38"/>
      <c r="B1159" s="39"/>
      <c r="C1159" s="258" t="s">
        <v>1</v>
      </c>
      <c r="D1159" s="258" t="s">
        <v>5231</v>
      </c>
      <c r="E1159" s="19" t="s">
        <v>1</v>
      </c>
      <c r="F1159" s="259">
        <v>0</v>
      </c>
      <c r="G1159" s="38"/>
      <c r="H1159" s="39"/>
    </row>
    <row r="1160" s="2" customFormat="1" ht="16.8" customHeight="1">
      <c r="A1160" s="38"/>
      <c r="B1160" s="39"/>
      <c r="C1160" s="258" t="s">
        <v>1</v>
      </c>
      <c r="D1160" s="258" t="s">
        <v>5253</v>
      </c>
      <c r="E1160" s="19" t="s">
        <v>1</v>
      </c>
      <c r="F1160" s="259">
        <v>23.390000000000001</v>
      </c>
      <c r="G1160" s="38"/>
      <c r="H1160" s="39"/>
    </row>
    <row r="1161" s="2" customFormat="1" ht="16.8" customHeight="1">
      <c r="A1161" s="38"/>
      <c r="B1161" s="39"/>
      <c r="C1161" s="258" t="s">
        <v>1</v>
      </c>
      <c r="D1161" s="258" t="s">
        <v>5231</v>
      </c>
      <c r="E1161" s="19" t="s">
        <v>1</v>
      </c>
      <c r="F1161" s="259">
        <v>0</v>
      </c>
      <c r="G1161" s="38"/>
      <c r="H1161" s="39"/>
    </row>
    <row r="1162" s="2" customFormat="1" ht="16.8" customHeight="1">
      <c r="A1162" s="38"/>
      <c r="B1162" s="39"/>
      <c r="C1162" s="258" t="s">
        <v>1</v>
      </c>
      <c r="D1162" s="258" t="s">
        <v>5254</v>
      </c>
      <c r="E1162" s="19" t="s">
        <v>1</v>
      </c>
      <c r="F1162" s="259">
        <v>4.6100000000000003</v>
      </c>
      <c r="G1162" s="38"/>
      <c r="H1162" s="39"/>
    </row>
    <row r="1163" s="2" customFormat="1" ht="16.8" customHeight="1">
      <c r="A1163" s="38"/>
      <c r="B1163" s="39"/>
      <c r="C1163" s="258" t="s">
        <v>1</v>
      </c>
      <c r="D1163" s="258" t="s">
        <v>5231</v>
      </c>
      <c r="E1163" s="19" t="s">
        <v>1</v>
      </c>
      <c r="F1163" s="259">
        <v>0</v>
      </c>
      <c r="G1163" s="38"/>
      <c r="H1163" s="39"/>
    </row>
    <row r="1164" s="2" customFormat="1" ht="16.8" customHeight="1">
      <c r="A1164" s="38"/>
      <c r="B1164" s="39"/>
      <c r="C1164" s="258" t="s">
        <v>1</v>
      </c>
      <c r="D1164" s="258" t="s">
        <v>5255</v>
      </c>
      <c r="E1164" s="19" t="s">
        <v>1</v>
      </c>
      <c r="F1164" s="259">
        <v>25.27</v>
      </c>
      <c r="G1164" s="38"/>
      <c r="H1164" s="39"/>
    </row>
    <row r="1165" s="2" customFormat="1" ht="16.8" customHeight="1">
      <c r="A1165" s="38"/>
      <c r="B1165" s="39"/>
      <c r="C1165" s="258" t="s">
        <v>1</v>
      </c>
      <c r="D1165" s="258" t="s">
        <v>5231</v>
      </c>
      <c r="E1165" s="19" t="s">
        <v>1</v>
      </c>
      <c r="F1165" s="259">
        <v>0</v>
      </c>
      <c r="G1165" s="38"/>
      <c r="H1165" s="39"/>
    </row>
    <row r="1166" s="2" customFormat="1" ht="16.8" customHeight="1">
      <c r="A1166" s="38"/>
      <c r="B1166" s="39"/>
      <c r="C1166" s="258" t="s">
        <v>1</v>
      </c>
      <c r="D1166" s="258" t="s">
        <v>4880</v>
      </c>
      <c r="E1166" s="19" t="s">
        <v>1</v>
      </c>
      <c r="F1166" s="259">
        <v>4.0899999999999999</v>
      </c>
      <c r="G1166" s="38"/>
      <c r="H1166" s="39"/>
    </row>
    <row r="1167" s="2" customFormat="1" ht="16.8" customHeight="1">
      <c r="A1167" s="38"/>
      <c r="B1167" s="39"/>
      <c r="C1167" s="258" t="s">
        <v>1</v>
      </c>
      <c r="D1167" s="258" t="s">
        <v>5231</v>
      </c>
      <c r="E1167" s="19" t="s">
        <v>1</v>
      </c>
      <c r="F1167" s="259">
        <v>0</v>
      </c>
      <c r="G1167" s="38"/>
      <c r="H1167" s="39"/>
    </row>
    <row r="1168" s="2" customFormat="1" ht="16.8" customHeight="1">
      <c r="A1168" s="38"/>
      <c r="B1168" s="39"/>
      <c r="C1168" s="258" t="s">
        <v>1</v>
      </c>
      <c r="D1168" s="258" t="s">
        <v>5256</v>
      </c>
      <c r="E1168" s="19" t="s">
        <v>1</v>
      </c>
      <c r="F1168" s="259">
        <v>1.22</v>
      </c>
      <c r="G1168" s="38"/>
      <c r="H1168" s="39"/>
    </row>
    <row r="1169" s="2" customFormat="1" ht="16.8" customHeight="1">
      <c r="A1169" s="38"/>
      <c r="B1169" s="39"/>
      <c r="C1169" s="258" t="s">
        <v>1</v>
      </c>
      <c r="D1169" s="258" t="s">
        <v>5231</v>
      </c>
      <c r="E1169" s="19" t="s">
        <v>1</v>
      </c>
      <c r="F1169" s="259">
        <v>0</v>
      </c>
      <c r="G1169" s="38"/>
      <c r="H1169" s="39"/>
    </row>
    <row r="1170" s="2" customFormat="1" ht="16.8" customHeight="1">
      <c r="A1170" s="38"/>
      <c r="B1170" s="39"/>
      <c r="C1170" s="258" t="s">
        <v>1</v>
      </c>
      <c r="D1170" s="258" t="s">
        <v>5256</v>
      </c>
      <c r="E1170" s="19" t="s">
        <v>1</v>
      </c>
      <c r="F1170" s="259">
        <v>1.22</v>
      </c>
      <c r="G1170" s="38"/>
      <c r="H1170" s="39"/>
    </row>
    <row r="1171" s="2" customFormat="1" ht="16.8" customHeight="1">
      <c r="A1171" s="38"/>
      <c r="B1171" s="39"/>
      <c r="C1171" s="258" t="s">
        <v>1</v>
      </c>
      <c r="D1171" s="258" t="s">
        <v>5231</v>
      </c>
      <c r="E1171" s="19" t="s">
        <v>1</v>
      </c>
      <c r="F1171" s="259">
        <v>0</v>
      </c>
      <c r="G1171" s="38"/>
      <c r="H1171" s="39"/>
    </row>
    <row r="1172" s="2" customFormat="1" ht="16.8" customHeight="1">
      <c r="A1172" s="38"/>
      <c r="B1172" s="39"/>
      <c r="C1172" s="258" t="s">
        <v>1</v>
      </c>
      <c r="D1172" s="258" t="s">
        <v>5257</v>
      </c>
      <c r="E1172" s="19" t="s">
        <v>1</v>
      </c>
      <c r="F1172" s="259">
        <v>3.9700000000000002</v>
      </c>
      <c r="G1172" s="38"/>
      <c r="H1172" s="39"/>
    </row>
    <row r="1173" s="2" customFormat="1" ht="16.8" customHeight="1">
      <c r="A1173" s="38"/>
      <c r="B1173" s="39"/>
      <c r="C1173" s="258" t="s">
        <v>1</v>
      </c>
      <c r="D1173" s="258" t="s">
        <v>5231</v>
      </c>
      <c r="E1173" s="19" t="s">
        <v>1</v>
      </c>
      <c r="F1173" s="259">
        <v>0</v>
      </c>
      <c r="G1173" s="38"/>
      <c r="H1173" s="39"/>
    </row>
    <row r="1174" s="2" customFormat="1" ht="16.8" customHeight="1">
      <c r="A1174" s="38"/>
      <c r="B1174" s="39"/>
      <c r="C1174" s="258" t="s">
        <v>1</v>
      </c>
      <c r="D1174" s="258" t="s">
        <v>5256</v>
      </c>
      <c r="E1174" s="19" t="s">
        <v>1</v>
      </c>
      <c r="F1174" s="259">
        <v>1.22</v>
      </c>
      <c r="G1174" s="38"/>
      <c r="H1174" s="39"/>
    </row>
    <row r="1175" s="2" customFormat="1" ht="16.8" customHeight="1">
      <c r="A1175" s="38"/>
      <c r="B1175" s="39"/>
      <c r="C1175" s="258" t="s">
        <v>1</v>
      </c>
      <c r="D1175" s="258" t="s">
        <v>5231</v>
      </c>
      <c r="E1175" s="19" t="s">
        <v>1</v>
      </c>
      <c r="F1175" s="259">
        <v>0</v>
      </c>
      <c r="G1175" s="38"/>
      <c r="H1175" s="39"/>
    </row>
    <row r="1176" s="2" customFormat="1" ht="16.8" customHeight="1">
      <c r="A1176" s="38"/>
      <c r="B1176" s="39"/>
      <c r="C1176" s="258" t="s">
        <v>1</v>
      </c>
      <c r="D1176" s="258" t="s">
        <v>5256</v>
      </c>
      <c r="E1176" s="19" t="s">
        <v>1</v>
      </c>
      <c r="F1176" s="259">
        <v>1.22</v>
      </c>
      <c r="G1176" s="38"/>
      <c r="H1176" s="39"/>
    </row>
    <row r="1177" s="2" customFormat="1" ht="16.8" customHeight="1">
      <c r="A1177" s="38"/>
      <c r="B1177" s="39"/>
      <c r="C1177" s="258" t="s">
        <v>1</v>
      </c>
      <c r="D1177" s="258" t="s">
        <v>5231</v>
      </c>
      <c r="E1177" s="19" t="s">
        <v>1</v>
      </c>
      <c r="F1177" s="259">
        <v>0</v>
      </c>
      <c r="G1177" s="38"/>
      <c r="H1177" s="39"/>
    </row>
    <row r="1178" s="2" customFormat="1" ht="16.8" customHeight="1">
      <c r="A1178" s="38"/>
      <c r="B1178" s="39"/>
      <c r="C1178" s="258" t="s">
        <v>1</v>
      </c>
      <c r="D1178" s="258" t="s">
        <v>5258</v>
      </c>
      <c r="E1178" s="19" t="s">
        <v>1</v>
      </c>
      <c r="F1178" s="259">
        <v>8.6500000000000004</v>
      </c>
      <c r="G1178" s="38"/>
      <c r="H1178" s="39"/>
    </row>
    <row r="1179" s="2" customFormat="1" ht="16.8" customHeight="1">
      <c r="A1179" s="38"/>
      <c r="B1179" s="39"/>
      <c r="C1179" s="258" t="s">
        <v>1</v>
      </c>
      <c r="D1179" s="258" t="s">
        <v>5231</v>
      </c>
      <c r="E1179" s="19" t="s">
        <v>1</v>
      </c>
      <c r="F1179" s="259">
        <v>0</v>
      </c>
      <c r="G1179" s="38"/>
      <c r="H1179" s="39"/>
    </row>
    <row r="1180" s="2" customFormat="1" ht="16.8" customHeight="1">
      <c r="A1180" s="38"/>
      <c r="B1180" s="39"/>
      <c r="C1180" s="258" t="s">
        <v>1</v>
      </c>
      <c r="D1180" s="258" t="s">
        <v>5259</v>
      </c>
      <c r="E1180" s="19" t="s">
        <v>1</v>
      </c>
      <c r="F1180" s="259">
        <v>17.43</v>
      </c>
      <c r="G1180" s="38"/>
      <c r="H1180" s="39"/>
    </row>
    <row r="1181" s="2" customFormat="1" ht="16.8" customHeight="1">
      <c r="A1181" s="38"/>
      <c r="B1181" s="39"/>
      <c r="C1181" s="258" t="s">
        <v>1</v>
      </c>
      <c r="D1181" s="258" t="s">
        <v>5231</v>
      </c>
      <c r="E1181" s="19" t="s">
        <v>1</v>
      </c>
      <c r="F1181" s="259">
        <v>0</v>
      </c>
      <c r="G1181" s="38"/>
      <c r="H1181" s="39"/>
    </row>
    <row r="1182" s="2" customFormat="1" ht="16.8" customHeight="1">
      <c r="A1182" s="38"/>
      <c r="B1182" s="39"/>
      <c r="C1182" s="258" t="s">
        <v>1</v>
      </c>
      <c r="D1182" s="258" t="s">
        <v>5260</v>
      </c>
      <c r="E1182" s="19" t="s">
        <v>1</v>
      </c>
      <c r="F1182" s="259">
        <v>116.48</v>
      </c>
      <c r="G1182" s="38"/>
      <c r="H1182" s="39"/>
    </row>
    <row r="1183" s="2" customFormat="1" ht="16.8" customHeight="1">
      <c r="A1183" s="38"/>
      <c r="B1183" s="39"/>
      <c r="C1183" s="258" t="s">
        <v>1</v>
      </c>
      <c r="D1183" s="258" t="s">
        <v>5231</v>
      </c>
      <c r="E1183" s="19" t="s">
        <v>1</v>
      </c>
      <c r="F1183" s="259">
        <v>0</v>
      </c>
      <c r="G1183" s="38"/>
      <c r="H1183" s="39"/>
    </row>
    <row r="1184" s="2" customFormat="1" ht="16.8" customHeight="1">
      <c r="A1184" s="38"/>
      <c r="B1184" s="39"/>
      <c r="C1184" s="258" t="s">
        <v>1</v>
      </c>
      <c r="D1184" s="258" t="s">
        <v>5261</v>
      </c>
      <c r="E1184" s="19" t="s">
        <v>1</v>
      </c>
      <c r="F1184" s="259">
        <v>1.6699999999999999</v>
      </c>
      <c r="G1184" s="38"/>
      <c r="H1184" s="39"/>
    </row>
    <row r="1185" s="2" customFormat="1" ht="16.8" customHeight="1">
      <c r="A1185" s="38"/>
      <c r="B1185" s="39"/>
      <c r="C1185" s="258" t="s">
        <v>1</v>
      </c>
      <c r="D1185" s="258" t="s">
        <v>5231</v>
      </c>
      <c r="E1185" s="19" t="s">
        <v>1</v>
      </c>
      <c r="F1185" s="259">
        <v>0</v>
      </c>
      <c r="G1185" s="38"/>
      <c r="H1185" s="39"/>
    </row>
    <row r="1186" s="2" customFormat="1" ht="16.8" customHeight="1">
      <c r="A1186" s="38"/>
      <c r="B1186" s="39"/>
      <c r="C1186" s="258" t="s">
        <v>1</v>
      </c>
      <c r="D1186" s="258" t="s">
        <v>5261</v>
      </c>
      <c r="E1186" s="19" t="s">
        <v>1</v>
      </c>
      <c r="F1186" s="259">
        <v>1.6699999999999999</v>
      </c>
      <c r="G1186" s="38"/>
      <c r="H1186" s="39"/>
    </row>
    <row r="1187" s="2" customFormat="1" ht="16.8" customHeight="1">
      <c r="A1187" s="38"/>
      <c r="B1187" s="39"/>
      <c r="C1187" s="258" t="s">
        <v>1</v>
      </c>
      <c r="D1187" s="258" t="s">
        <v>5231</v>
      </c>
      <c r="E1187" s="19" t="s">
        <v>1</v>
      </c>
      <c r="F1187" s="259">
        <v>0</v>
      </c>
      <c r="G1187" s="38"/>
      <c r="H1187" s="39"/>
    </row>
    <row r="1188" s="2" customFormat="1" ht="16.8" customHeight="1">
      <c r="A1188" s="38"/>
      <c r="B1188" s="39"/>
      <c r="C1188" s="258" t="s">
        <v>1</v>
      </c>
      <c r="D1188" s="258" t="s">
        <v>5033</v>
      </c>
      <c r="E1188" s="19" t="s">
        <v>1</v>
      </c>
      <c r="F1188" s="259">
        <v>4.54</v>
      </c>
      <c r="G1188" s="38"/>
      <c r="H1188" s="39"/>
    </row>
    <row r="1189" s="2" customFormat="1" ht="16.8" customHeight="1">
      <c r="A1189" s="38"/>
      <c r="B1189" s="39"/>
      <c r="C1189" s="258" t="s">
        <v>1</v>
      </c>
      <c r="D1189" s="258" t="s">
        <v>5231</v>
      </c>
      <c r="E1189" s="19" t="s">
        <v>1</v>
      </c>
      <c r="F1189" s="259">
        <v>0</v>
      </c>
      <c r="G1189" s="38"/>
      <c r="H1189" s="39"/>
    </row>
    <row r="1190" s="2" customFormat="1" ht="16.8" customHeight="1">
      <c r="A1190" s="38"/>
      <c r="B1190" s="39"/>
      <c r="C1190" s="258" t="s">
        <v>1</v>
      </c>
      <c r="D1190" s="258" t="s">
        <v>5262</v>
      </c>
      <c r="E1190" s="19" t="s">
        <v>1</v>
      </c>
      <c r="F1190" s="259">
        <v>17.579999999999998</v>
      </c>
      <c r="G1190" s="38"/>
      <c r="H1190" s="39"/>
    </row>
    <row r="1191" s="2" customFormat="1" ht="16.8" customHeight="1">
      <c r="A1191" s="38"/>
      <c r="B1191" s="39"/>
      <c r="C1191" s="258" t="s">
        <v>1</v>
      </c>
      <c r="D1191" s="258" t="s">
        <v>5231</v>
      </c>
      <c r="E1191" s="19" t="s">
        <v>1</v>
      </c>
      <c r="F1191" s="259">
        <v>0</v>
      </c>
      <c r="G1191" s="38"/>
      <c r="H1191" s="39"/>
    </row>
    <row r="1192" s="2" customFormat="1" ht="16.8" customHeight="1">
      <c r="A1192" s="38"/>
      <c r="B1192" s="39"/>
      <c r="C1192" s="258" t="s">
        <v>1</v>
      </c>
      <c r="D1192" s="258" t="s">
        <v>5262</v>
      </c>
      <c r="E1192" s="19" t="s">
        <v>1</v>
      </c>
      <c r="F1192" s="259">
        <v>17.579999999999998</v>
      </c>
      <c r="G1192" s="38"/>
      <c r="H1192" s="39"/>
    </row>
    <row r="1193" s="2" customFormat="1" ht="16.8" customHeight="1">
      <c r="A1193" s="38"/>
      <c r="B1193" s="39"/>
      <c r="C1193" s="258" t="s">
        <v>1</v>
      </c>
      <c r="D1193" s="258" t="s">
        <v>5231</v>
      </c>
      <c r="E1193" s="19" t="s">
        <v>1</v>
      </c>
      <c r="F1193" s="259">
        <v>0</v>
      </c>
      <c r="G1193" s="38"/>
      <c r="H1193" s="39"/>
    </row>
    <row r="1194" s="2" customFormat="1" ht="16.8" customHeight="1">
      <c r="A1194" s="38"/>
      <c r="B1194" s="39"/>
      <c r="C1194" s="258" t="s">
        <v>1</v>
      </c>
      <c r="D1194" s="258" t="s">
        <v>5033</v>
      </c>
      <c r="E1194" s="19" t="s">
        <v>1</v>
      </c>
      <c r="F1194" s="259">
        <v>4.54</v>
      </c>
      <c r="G1194" s="38"/>
      <c r="H1194" s="39"/>
    </row>
    <row r="1195" s="2" customFormat="1" ht="16.8" customHeight="1">
      <c r="A1195" s="38"/>
      <c r="B1195" s="39"/>
      <c r="C1195" s="258" t="s">
        <v>1</v>
      </c>
      <c r="D1195" s="258" t="s">
        <v>5231</v>
      </c>
      <c r="E1195" s="19" t="s">
        <v>1</v>
      </c>
      <c r="F1195" s="259">
        <v>0</v>
      </c>
      <c r="G1195" s="38"/>
      <c r="H1195" s="39"/>
    </row>
    <row r="1196" s="2" customFormat="1" ht="16.8" customHeight="1">
      <c r="A1196" s="38"/>
      <c r="B1196" s="39"/>
      <c r="C1196" s="258" t="s">
        <v>1</v>
      </c>
      <c r="D1196" s="258" t="s">
        <v>5262</v>
      </c>
      <c r="E1196" s="19" t="s">
        <v>1</v>
      </c>
      <c r="F1196" s="259">
        <v>17.579999999999998</v>
      </c>
      <c r="G1196" s="38"/>
      <c r="H1196" s="39"/>
    </row>
    <row r="1197" s="2" customFormat="1" ht="16.8" customHeight="1">
      <c r="A1197" s="38"/>
      <c r="B1197" s="39"/>
      <c r="C1197" s="258" t="s">
        <v>1</v>
      </c>
      <c r="D1197" s="258" t="s">
        <v>5231</v>
      </c>
      <c r="E1197" s="19" t="s">
        <v>1</v>
      </c>
      <c r="F1197" s="259">
        <v>0</v>
      </c>
      <c r="G1197" s="38"/>
      <c r="H1197" s="39"/>
    </row>
    <row r="1198" s="2" customFormat="1" ht="16.8" customHeight="1">
      <c r="A1198" s="38"/>
      <c r="B1198" s="39"/>
      <c r="C1198" s="258" t="s">
        <v>1</v>
      </c>
      <c r="D1198" s="258" t="s">
        <v>5263</v>
      </c>
      <c r="E1198" s="19" t="s">
        <v>1</v>
      </c>
      <c r="F1198" s="259">
        <v>17.329999999999998</v>
      </c>
      <c r="G1198" s="38"/>
      <c r="H1198" s="39"/>
    </row>
    <row r="1199" s="2" customFormat="1" ht="16.8" customHeight="1">
      <c r="A1199" s="38"/>
      <c r="B1199" s="39"/>
      <c r="C1199" s="258" t="s">
        <v>1</v>
      </c>
      <c r="D1199" s="258" t="s">
        <v>5231</v>
      </c>
      <c r="E1199" s="19" t="s">
        <v>1</v>
      </c>
      <c r="F1199" s="259">
        <v>0</v>
      </c>
      <c r="G1199" s="38"/>
      <c r="H1199" s="39"/>
    </row>
    <row r="1200" s="2" customFormat="1" ht="16.8" customHeight="1">
      <c r="A1200" s="38"/>
      <c r="B1200" s="39"/>
      <c r="C1200" s="258" t="s">
        <v>1</v>
      </c>
      <c r="D1200" s="258" t="s">
        <v>5264</v>
      </c>
      <c r="E1200" s="19" t="s">
        <v>1</v>
      </c>
      <c r="F1200" s="259">
        <v>2.8999999999999999</v>
      </c>
      <c r="G1200" s="38"/>
      <c r="H1200" s="39"/>
    </row>
    <row r="1201" s="2" customFormat="1" ht="16.8" customHeight="1">
      <c r="A1201" s="38"/>
      <c r="B1201" s="39"/>
      <c r="C1201" s="258" t="s">
        <v>1</v>
      </c>
      <c r="D1201" s="258" t="s">
        <v>5231</v>
      </c>
      <c r="E1201" s="19" t="s">
        <v>1</v>
      </c>
      <c r="F1201" s="259">
        <v>0</v>
      </c>
      <c r="G1201" s="38"/>
      <c r="H1201" s="39"/>
    </row>
    <row r="1202" s="2" customFormat="1" ht="16.8" customHeight="1">
      <c r="A1202" s="38"/>
      <c r="B1202" s="39"/>
      <c r="C1202" s="258" t="s">
        <v>1</v>
      </c>
      <c r="D1202" s="258" t="s">
        <v>5265</v>
      </c>
      <c r="E1202" s="19" t="s">
        <v>1</v>
      </c>
      <c r="F1202" s="259">
        <v>1.72</v>
      </c>
      <c r="G1202" s="38"/>
      <c r="H1202" s="39"/>
    </row>
    <row r="1203" s="2" customFormat="1" ht="16.8" customHeight="1">
      <c r="A1203" s="38"/>
      <c r="B1203" s="39"/>
      <c r="C1203" s="258" t="s">
        <v>1</v>
      </c>
      <c r="D1203" s="258" t="s">
        <v>5231</v>
      </c>
      <c r="E1203" s="19" t="s">
        <v>1</v>
      </c>
      <c r="F1203" s="259">
        <v>0</v>
      </c>
      <c r="G1203" s="38"/>
      <c r="H1203" s="39"/>
    </row>
    <row r="1204" s="2" customFormat="1" ht="16.8" customHeight="1">
      <c r="A1204" s="38"/>
      <c r="B1204" s="39"/>
      <c r="C1204" s="258" t="s">
        <v>1</v>
      </c>
      <c r="D1204" s="258" t="s">
        <v>4949</v>
      </c>
      <c r="E1204" s="19" t="s">
        <v>1</v>
      </c>
      <c r="F1204" s="259">
        <v>1.45</v>
      </c>
      <c r="G1204" s="38"/>
      <c r="H1204" s="39"/>
    </row>
    <row r="1205" s="2" customFormat="1" ht="16.8" customHeight="1">
      <c r="A1205" s="38"/>
      <c r="B1205" s="39"/>
      <c r="C1205" s="258" t="s">
        <v>1</v>
      </c>
      <c r="D1205" s="258" t="s">
        <v>5231</v>
      </c>
      <c r="E1205" s="19" t="s">
        <v>1</v>
      </c>
      <c r="F1205" s="259">
        <v>0</v>
      </c>
      <c r="G1205" s="38"/>
      <c r="H1205" s="39"/>
    </row>
    <row r="1206" s="2" customFormat="1" ht="16.8" customHeight="1">
      <c r="A1206" s="38"/>
      <c r="B1206" s="39"/>
      <c r="C1206" s="258" t="s">
        <v>1</v>
      </c>
      <c r="D1206" s="258" t="s">
        <v>5266</v>
      </c>
      <c r="E1206" s="19" t="s">
        <v>1</v>
      </c>
      <c r="F1206" s="259">
        <v>1.6799999999999999</v>
      </c>
      <c r="G1206" s="38"/>
      <c r="H1206" s="39"/>
    </row>
    <row r="1207" s="2" customFormat="1" ht="16.8" customHeight="1">
      <c r="A1207" s="38"/>
      <c r="B1207" s="39"/>
      <c r="C1207" s="258" t="s">
        <v>1</v>
      </c>
      <c r="D1207" s="258" t="s">
        <v>5231</v>
      </c>
      <c r="E1207" s="19" t="s">
        <v>1</v>
      </c>
      <c r="F1207" s="259">
        <v>0</v>
      </c>
      <c r="G1207" s="38"/>
      <c r="H1207" s="39"/>
    </row>
    <row r="1208" s="2" customFormat="1" ht="16.8" customHeight="1">
      <c r="A1208" s="38"/>
      <c r="B1208" s="39"/>
      <c r="C1208" s="258" t="s">
        <v>1</v>
      </c>
      <c r="D1208" s="258" t="s">
        <v>5267</v>
      </c>
      <c r="E1208" s="19" t="s">
        <v>1</v>
      </c>
      <c r="F1208" s="259">
        <v>1.4199999999999999</v>
      </c>
      <c r="G1208" s="38"/>
      <c r="H1208" s="39"/>
    </row>
    <row r="1209" s="2" customFormat="1" ht="16.8" customHeight="1">
      <c r="A1209" s="38"/>
      <c r="B1209" s="39"/>
      <c r="C1209" s="258" t="s">
        <v>1</v>
      </c>
      <c r="D1209" s="258" t="s">
        <v>5231</v>
      </c>
      <c r="E1209" s="19" t="s">
        <v>1</v>
      </c>
      <c r="F1209" s="259">
        <v>0</v>
      </c>
      <c r="G1209" s="38"/>
      <c r="H1209" s="39"/>
    </row>
    <row r="1210" s="2" customFormat="1" ht="16.8" customHeight="1">
      <c r="A1210" s="38"/>
      <c r="B1210" s="39"/>
      <c r="C1210" s="258" t="s">
        <v>1</v>
      </c>
      <c r="D1210" s="258" t="s">
        <v>5268</v>
      </c>
      <c r="E1210" s="19" t="s">
        <v>1</v>
      </c>
      <c r="F1210" s="259">
        <v>19.399999999999999</v>
      </c>
      <c r="G1210" s="38"/>
      <c r="H1210" s="39"/>
    </row>
    <row r="1211" s="2" customFormat="1" ht="16.8" customHeight="1">
      <c r="A1211" s="38"/>
      <c r="B1211" s="39"/>
      <c r="C1211" s="258" t="s">
        <v>1</v>
      </c>
      <c r="D1211" s="258" t="s">
        <v>5231</v>
      </c>
      <c r="E1211" s="19" t="s">
        <v>1</v>
      </c>
      <c r="F1211" s="259">
        <v>0</v>
      </c>
      <c r="G1211" s="38"/>
      <c r="H1211" s="39"/>
    </row>
    <row r="1212" s="2" customFormat="1" ht="16.8" customHeight="1">
      <c r="A1212" s="38"/>
      <c r="B1212" s="39"/>
      <c r="C1212" s="258" t="s">
        <v>1</v>
      </c>
      <c r="D1212" s="258" t="s">
        <v>5269</v>
      </c>
      <c r="E1212" s="19" t="s">
        <v>1</v>
      </c>
      <c r="F1212" s="259">
        <v>27.82</v>
      </c>
      <c r="G1212" s="38"/>
      <c r="H1212" s="39"/>
    </row>
    <row r="1213" s="2" customFormat="1" ht="16.8" customHeight="1">
      <c r="A1213" s="38"/>
      <c r="B1213" s="39"/>
      <c r="C1213" s="258" t="s">
        <v>1</v>
      </c>
      <c r="D1213" s="258" t="s">
        <v>5231</v>
      </c>
      <c r="E1213" s="19" t="s">
        <v>1</v>
      </c>
      <c r="F1213" s="259">
        <v>0</v>
      </c>
      <c r="G1213" s="38"/>
      <c r="H1213" s="39"/>
    </row>
    <row r="1214" s="2" customFormat="1" ht="16.8" customHeight="1">
      <c r="A1214" s="38"/>
      <c r="B1214" s="39"/>
      <c r="C1214" s="258" t="s">
        <v>1</v>
      </c>
      <c r="D1214" s="258" t="s">
        <v>5270</v>
      </c>
      <c r="E1214" s="19" t="s">
        <v>1</v>
      </c>
      <c r="F1214" s="259">
        <v>34.960000000000001</v>
      </c>
      <c r="G1214" s="38"/>
      <c r="H1214" s="39"/>
    </row>
    <row r="1215" s="2" customFormat="1" ht="16.8" customHeight="1">
      <c r="A1215" s="38"/>
      <c r="B1215" s="39"/>
      <c r="C1215" s="258" t="s">
        <v>1</v>
      </c>
      <c r="D1215" s="258" t="s">
        <v>5231</v>
      </c>
      <c r="E1215" s="19" t="s">
        <v>1</v>
      </c>
      <c r="F1215" s="259">
        <v>0</v>
      </c>
      <c r="G1215" s="38"/>
      <c r="H1215" s="39"/>
    </row>
    <row r="1216" s="2" customFormat="1" ht="16.8" customHeight="1">
      <c r="A1216" s="38"/>
      <c r="B1216" s="39"/>
      <c r="C1216" s="258" t="s">
        <v>1</v>
      </c>
      <c r="D1216" s="258" t="s">
        <v>5271</v>
      </c>
      <c r="E1216" s="19" t="s">
        <v>1</v>
      </c>
      <c r="F1216" s="259">
        <v>27.050000000000001</v>
      </c>
      <c r="G1216" s="38"/>
      <c r="H1216" s="39"/>
    </row>
    <row r="1217" s="2" customFormat="1" ht="16.8" customHeight="1">
      <c r="A1217" s="38"/>
      <c r="B1217" s="39"/>
      <c r="C1217" s="258" t="s">
        <v>1</v>
      </c>
      <c r="D1217" s="258" t="s">
        <v>5231</v>
      </c>
      <c r="E1217" s="19" t="s">
        <v>1</v>
      </c>
      <c r="F1217" s="259">
        <v>0</v>
      </c>
      <c r="G1217" s="38"/>
      <c r="H1217" s="39"/>
    </row>
    <row r="1218" s="2" customFormat="1" ht="16.8" customHeight="1">
      <c r="A1218" s="38"/>
      <c r="B1218" s="39"/>
      <c r="C1218" s="258" t="s">
        <v>1</v>
      </c>
      <c r="D1218" s="258" t="s">
        <v>5272</v>
      </c>
      <c r="E1218" s="19" t="s">
        <v>1</v>
      </c>
      <c r="F1218" s="259">
        <v>20.969999999999999</v>
      </c>
      <c r="G1218" s="38"/>
      <c r="H1218" s="39"/>
    </row>
    <row r="1219" s="2" customFormat="1" ht="16.8" customHeight="1">
      <c r="A1219" s="38"/>
      <c r="B1219" s="39"/>
      <c r="C1219" s="258" t="s">
        <v>1</v>
      </c>
      <c r="D1219" s="258" t="s">
        <v>5231</v>
      </c>
      <c r="E1219" s="19" t="s">
        <v>1</v>
      </c>
      <c r="F1219" s="259">
        <v>0</v>
      </c>
      <c r="G1219" s="38"/>
      <c r="H1219" s="39"/>
    </row>
    <row r="1220" s="2" customFormat="1" ht="16.8" customHeight="1">
      <c r="A1220" s="38"/>
      <c r="B1220" s="39"/>
      <c r="C1220" s="258" t="s">
        <v>1</v>
      </c>
      <c r="D1220" s="258" t="s">
        <v>5273</v>
      </c>
      <c r="E1220" s="19" t="s">
        <v>1</v>
      </c>
      <c r="F1220" s="259">
        <v>20.960000000000001</v>
      </c>
      <c r="G1220" s="38"/>
      <c r="H1220" s="39"/>
    </row>
    <row r="1221" s="2" customFormat="1" ht="16.8" customHeight="1">
      <c r="A1221" s="38"/>
      <c r="B1221" s="39"/>
      <c r="C1221" s="258" t="s">
        <v>1</v>
      </c>
      <c r="D1221" s="258" t="s">
        <v>5231</v>
      </c>
      <c r="E1221" s="19" t="s">
        <v>1</v>
      </c>
      <c r="F1221" s="259">
        <v>0</v>
      </c>
      <c r="G1221" s="38"/>
      <c r="H1221" s="39"/>
    </row>
    <row r="1222" s="2" customFormat="1" ht="16.8" customHeight="1">
      <c r="A1222" s="38"/>
      <c r="B1222" s="39"/>
      <c r="C1222" s="258" t="s">
        <v>1</v>
      </c>
      <c r="D1222" s="258" t="s">
        <v>5274</v>
      </c>
      <c r="E1222" s="19" t="s">
        <v>1</v>
      </c>
      <c r="F1222" s="259">
        <v>26.870000000000001</v>
      </c>
      <c r="G1222" s="38"/>
      <c r="H1222" s="39"/>
    </row>
    <row r="1223" s="2" customFormat="1" ht="16.8" customHeight="1">
      <c r="A1223" s="38"/>
      <c r="B1223" s="39"/>
      <c r="C1223" s="258" t="s">
        <v>1</v>
      </c>
      <c r="D1223" s="258" t="s">
        <v>5231</v>
      </c>
      <c r="E1223" s="19" t="s">
        <v>1</v>
      </c>
      <c r="F1223" s="259">
        <v>0</v>
      </c>
      <c r="G1223" s="38"/>
      <c r="H1223" s="39"/>
    </row>
    <row r="1224" s="2" customFormat="1" ht="16.8" customHeight="1">
      <c r="A1224" s="38"/>
      <c r="B1224" s="39"/>
      <c r="C1224" s="258" t="s">
        <v>1</v>
      </c>
      <c r="D1224" s="258" t="s">
        <v>5275</v>
      </c>
      <c r="E1224" s="19" t="s">
        <v>1</v>
      </c>
      <c r="F1224" s="259">
        <v>27.09</v>
      </c>
      <c r="G1224" s="38"/>
      <c r="H1224" s="39"/>
    </row>
    <row r="1225" s="2" customFormat="1" ht="16.8" customHeight="1">
      <c r="A1225" s="38"/>
      <c r="B1225" s="39"/>
      <c r="C1225" s="258" t="s">
        <v>1</v>
      </c>
      <c r="D1225" s="258" t="s">
        <v>5231</v>
      </c>
      <c r="E1225" s="19" t="s">
        <v>1</v>
      </c>
      <c r="F1225" s="259">
        <v>0</v>
      </c>
      <c r="G1225" s="38"/>
      <c r="H1225" s="39"/>
    </row>
    <row r="1226" s="2" customFormat="1" ht="16.8" customHeight="1">
      <c r="A1226" s="38"/>
      <c r="B1226" s="39"/>
      <c r="C1226" s="258" t="s">
        <v>1</v>
      </c>
      <c r="D1226" s="258" t="s">
        <v>5276</v>
      </c>
      <c r="E1226" s="19" t="s">
        <v>1</v>
      </c>
      <c r="F1226" s="259">
        <v>20.920000000000002</v>
      </c>
      <c r="G1226" s="38"/>
      <c r="H1226" s="39"/>
    </row>
    <row r="1227" s="2" customFormat="1" ht="16.8" customHeight="1">
      <c r="A1227" s="38"/>
      <c r="B1227" s="39"/>
      <c r="C1227" s="258" t="s">
        <v>1</v>
      </c>
      <c r="D1227" s="258" t="s">
        <v>5231</v>
      </c>
      <c r="E1227" s="19" t="s">
        <v>1</v>
      </c>
      <c r="F1227" s="259">
        <v>0</v>
      </c>
      <c r="G1227" s="38"/>
      <c r="H1227" s="39"/>
    </row>
    <row r="1228" s="2" customFormat="1" ht="16.8" customHeight="1">
      <c r="A1228" s="38"/>
      <c r="B1228" s="39"/>
      <c r="C1228" s="258" t="s">
        <v>1</v>
      </c>
      <c r="D1228" s="258" t="s">
        <v>5277</v>
      </c>
      <c r="E1228" s="19" t="s">
        <v>1</v>
      </c>
      <c r="F1228" s="259">
        <v>4.8399999999999999</v>
      </c>
      <c r="G1228" s="38"/>
      <c r="H1228" s="39"/>
    </row>
    <row r="1229" s="2" customFormat="1" ht="16.8" customHeight="1">
      <c r="A1229" s="38"/>
      <c r="B1229" s="39"/>
      <c r="C1229" s="258" t="s">
        <v>1</v>
      </c>
      <c r="D1229" s="258" t="s">
        <v>5231</v>
      </c>
      <c r="E1229" s="19" t="s">
        <v>1</v>
      </c>
      <c r="F1229" s="259">
        <v>0</v>
      </c>
      <c r="G1229" s="38"/>
      <c r="H1229" s="39"/>
    </row>
    <row r="1230" s="2" customFormat="1" ht="16.8" customHeight="1">
      <c r="A1230" s="38"/>
      <c r="B1230" s="39"/>
      <c r="C1230" s="258" t="s">
        <v>1</v>
      </c>
      <c r="D1230" s="258" t="s">
        <v>4987</v>
      </c>
      <c r="E1230" s="19" t="s">
        <v>1</v>
      </c>
      <c r="F1230" s="259">
        <v>20.850000000000001</v>
      </c>
      <c r="G1230" s="38"/>
      <c r="H1230" s="39"/>
    </row>
    <row r="1231" s="2" customFormat="1" ht="16.8" customHeight="1">
      <c r="A1231" s="38"/>
      <c r="B1231" s="39"/>
      <c r="C1231" s="258" t="s">
        <v>1</v>
      </c>
      <c r="D1231" s="258" t="s">
        <v>5231</v>
      </c>
      <c r="E1231" s="19" t="s">
        <v>1</v>
      </c>
      <c r="F1231" s="259">
        <v>0</v>
      </c>
      <c r="G1231" s="38"/>
      <c r="H1231" s="39"/>
    </row>
    <row r="1232" s="2" customFormat="1" ht="16.8" customHeight="1">
      <c r="A1232" s="38"/>
      <c r="B1232" s="39"/>
      <c r="C1232" s="258" t="s">
        <v>1</v>
      </c>
      <c r="D1232" s="258" t="s">
        <v>5277</v>
      </c>
      <c r="E1232" s="19" t="s">
        <v>1</v>
      </c>
      <c r="F1232" s="259">
        <v>4.8399999999999999</v>
      </c>
      <c r="G1232" s="38"/>
      <c r="H1232" s="39"/>
    </row>
    <row r="1233" s="2" customFormat="1" ht="16.8" customHeight="1">
      <c r="A1233" s="38"/>
      <c r="B1233" s="39"/>
      <c r="C1233" s="258" t="s">
        <v>1</v>
      </c>
      <c r="D1233" s="258" t="s">
        <v>5231</v>
      </c>
      <c r="E1233" s="19" t="s">
        <v>1</v>
      </c>
      <c r="F1233" s="259">
        <v>0</v>
      </c>
      <c r="G1233" s="38"/>
      <c r="H1233" s="39"/>
    </row>
    <row r="1234" s="2" customFormat="1" ht="16.8" customHeight="1">
      <c r="A1234" s="38"/>
      <c r="B1234" s="39"/>
      <c r="C1234" s="258" t="s">
        <v>1</v>
      </c>
      <c r="D1234" s="258" t="s">
        <v>5273</v>
      </c>
      <c r="E1234" s="19" t="s">
        <v>1</v>
      </c>
      <c r="F1234" s="259">
        <v>20.960000000000001</v>
      </c>
      <c r="G1234" s="38"/>
      <c r="H1234" s="39"/>
    </row>
    <row r="1235" s="2" customFormat="1" ht="16.8" customHeight="1">
      <c r="A1235" s="38"/>
      <c r="B1235" s="39"/>
      <c r="C1235" s="258" t="s">
        <v>1</v>
      </c>
      <c r="D1235" s="258" t="s">
        <v>5231</v>
      </c>
      <c r="E1235" s="19" t="s">
        <v>1</v>
      </c>
      <c r="F1235" s="259">
        <v>0</v>
      </c>
      <c r="G1235" s="38"/>
      <c r="H1235" s="39"/>
    </row>
    <row r="1236" s="2" customFormat="1" ht="16.8" customHeight="1">
      <c r="A1236" s="38"/>
      <c r="B1236" s="39"/>
      <c r="C1236" s="258" t="s">
        <v>1</v>
      </c>
      <c r="D1236" s="258" t="s">
        <v>5273</v>
      </c>
      <c r="E1236" s="19" t="s">
        <v>1</v>
      </c>
      <c r="F1236" s="259">
        <v>20.960000000000001</v>
      </c>
      <c r="G1236" s="38"/>
      <c r="H1236" s="39"/>
    </row>
    <row r="1237" s="2" customFormat="1" ht="16.8" customHeight="1">
      <c r="A1237" s="38"/>
      <c r="B1237" s="39"/>
      <c r="C1237" s="258" t="s">
        <v>1</v>
      </c>
      <c r="D1237" s="258" t="s">
        <v>5231</v>
      </c>
      <c r="E1237" s="19" t="s">
        <v>1</v>
      </c>
      <c r="F1237" s="259">
        <v>0</v>
      </c>
      <c r="G1237" s="38"/>
      <c r="H1237" s="39"/>
    </row>
    <row r="1238" s="2" customFormat="1" ht="16.8" customHeight="1">
      <c r="A1238" s="38"/>
      <c r="B1238" s="39"/>
      <c r="C1238" s="258" t="s">
        <v>1</v>
      </c>
      <c r="D1238" s="258" t="s">
        <v>5273</v>
      </c>
      <c r="E1238" s="19" t="s">
        <v>1</v>
      </c>
      <c r="F1238" s="259">
        <v>20.960000000000001</v>
      </c>
      <c r="G1238" s="38"/>
      <c r="H1238" s="39"/>
    </row>
    <row r="1239" s="2" customFormat="1" ht="16.8" customHeight="1">
      <c r="A1239" s="38"/>
      <c r="B1239" s="39"/>
      <c r="C1239" s="258" t="s">
        <v>1</v>
      </c>
      <c r="D1239" s="258" t="s">
        <v>5231</v>
      </c>
      <c r="E1239" s="19" t="s">
        <v>1</v>
      </c>
      <c r="F1239" s="259">
        <v>0</v>
      </c>
      <c r="G1239" s="38"/>
      <c r="H1239" s="39"/>
    </row>
    <row r="1240" s="2" customFormat="1" ht="16.8" customHeight="1">
      <c r="A1240" s="38"/>
      <c r="B1240" s="39"/>
      <c r="C1240" s="258" t="s">
        <v>1</v>
      </c>
      <c r="D1240" s="258" t="s">
        <v>5278</v>
      </c>
      <c r="E1240" s="19" t="s">
        <v>1</v>
      </c>
      <c r="F1240" s="259">
        <v>22.050000000000001</v>
      </c>
      <c r="G1240" s="38"/>
      <c r="H1240" s="39"/>
    </row>
    <row r="1241" s="2" customFormat="1" ht="16.8" customHeight="1">
      <c r="A1241" s="38"/>
      <c r="B1241" s="39"/>
      <c r="C1241" s="258" t="s">
        <v>1</v>
      </c>
      <c r="D1241" s="258" t="s">
        <v>5231</v>
      </c>
      <c r="E1241" s="19" t="s">
        <v>1</v>
      </c>
      <c r="F1241" s="259">
        <v>0</v>
      </c>
      <c r="G1241" s="38"/>
      <c r="H1241" s="39"/>
    </row>
    <row r="1242" s="2" customFormat="1" ht="16.8" customHeight="1">
      <c r="A1242" s="38"/>
      <c r="B1242" s="39"/>
      <c r="C1242" s="258" t="s">
        <v>1</v>
      </c>
      <c r="D1242" s="258" t="s">
        <v>5279</v>
      </c>
      <c r="E1242" s="19" t="s">
        <v>1</v>
      </c>
      <c r="F1242" s="259">
        <v>106.93000000000001</v>
      </c>
      <c r="G1242" s="38"/>
      <c r="H1242" s="39"/>
    </row>
    <row r="1243" s="2" customFormat="1" ht="16.8" customHeight="1">
      <c r="A1243" s="38"/>
      <c r="B1243" s="39"/>
      <c r="C1243" s="258" t="s">
        <v>1</v>
      </c>
      <c r="D1243" s="258" t="s">
        <v>5231</v>
      </c>
      <c r="E1243" s="19" t="s">
        <v>1</v>
      </c>
      <c r="F1243" s="259">
        <v>0</v>
      </c>
      <c r="G1243" s="38"/>
      <c r="H1243" s="39"/>
    </row>
    <row r="1244" s="2" customFormat="1" ht="16.8" customHeight="1">
      <c r="A1244" s="38"/>
      <c r="B1244" s="39"/>
      <c r="C1244" s="258" t="s">
        <v>1</v>
      </c>
      <c r="D1244" s="258" t="s">
        <v>5280</v>
      </c>
      <c r="E1244" s="19" t="s">
        <v>1</v>
      </c>
      <c r="F1244" s="259">
        <v>16.190000000000001</v>
      </c>
      <c r="G1244" s="38"/>
      <c r="H1244" s="39"/>
    </row>
    <row r="1245" s="2" customFormat="1" ht="16.8" customHeight="1">
      <c r="A1245" s="38"/>
      <c r="B1245" s="39"/>
      <c r="C1245" s="258" t="s">
        <v>1</v>
      </c>
      <c r="D1245" s="258" t="s">
        <v>5231</v>
      </c>
      <c r="E1245" s="19" t="s">
        <v>1</v>
      </c>
      <c r="F1245" s="259">
        <v>0</v>
      </c>
      <c r="G1245" s="38"/>
      <c r="H1245" s="39"/>
    </row>
    <row r="1246" s="2" customFormat="1" ht="16.8" customHeight="1">
      <c r="A1246" s="38"/>
      <c r="B1246" s="39"/>
      <c r="C1246" s="258" t="s">
        <v>1</v>
      </c>
      <c r="D1246" s="258" t="s">
        <v>5281</v>
      </c>
      <c r="E1246" s="19" t="s">
        <v>1</v>
      </c>
      <c r="F1246" s="259">
        <v>20.059999999999999</v>
      </c>
      <c r="G1246" s="38"/>
      <c r="H1246" s="39"/>
    </row>
    <row r="1247" s="2" customFormat="1" ht="16.8" customHeight="1">
      <c r="A1247" s="38"/>
      <c r="B1247" s="39"/>
      <c r="C1247" s="258" t="s">
        <v>1</v>
      </c>
      <c r="D1247" s="258" t="s">
        <v>5231</v>
      </c>
      <c r="E1247" s="19" t="s">
        <v>1</v>
      </c>
      <c r="F1247" s="259">
        <v>0</v>
      </c>
      <c r="G1247" s="38"/>
      <c r="H1247" s="39"/>
    </row>
    <row r="1248" s="2" customFormat="1" ht="16.8" customHeight="1">
      <c r="A1248" s="38"/>
      <c r="B1248" s="39"/>
      <c r="C1248" s="258" t="s">
        <v>1</v>
      </c>
      <c r="D1248" s="258" t="s">
        <v>5282</v>
      </c>
      <c r="E1248" s="19" t="s">
        <v>1</v>
      </c>
      <c r="F1248" s="259">
        <v>20.109999999999999</v>
      </c>
      <c r="G1248" s="38"/>
      <c r="H1248" s="39"/>
    </row>
    <row r="1249" s="2" customFormat="1" ht="16.8" customHeight="1">
      <c r="A1249" s="38"/>
      <c r="B1249" s="39"/>
      <c r="C1249" s="258" t="s">
        <v>1</v>
      </c>
      <c r="D1249" s="258" t="s">
        <v>5231</v>
      </c>
      <c r="E1249" s="19" t="s">
        <v>1</v>
      </c>
      <c r="F1249" s="259">
        <v>0</v>
      </c>
      <c r="G1249" s="38"/>
      <c r="H1249" s="39"/>
    </row>
    <row r="1250" s="2" customFormat="1" ht="16.8" customHeight="1">
      <c r="A1250" s="38"/>
      <c r="B1250" s="39"/>
      <c r="C1250" s="258" t="s">
        <v>1</v>
      </c>
      <c r="D1250" s="258" t="s">
        <v>5283</v>
      </c>
      <c r="E1250" s="19" t="s">
        <v>1</v>
      </c>
      <c r="F1250" s="259">
        <v>24.420000000000002</v>
      </c>
      <c r="G1250" s="38"/>
      <c r="H1250" s="39"/>
    </row>
    <row r="1251" s="2" customFormat="1" ht="16.8" customHeight="1">
      <c r="A1251" s="38"/>
      <c r="B1251" s="39"/>
      <c r="C1251" s="258" t="s">
        <v>1</v>
      </c>
      <c r="D1251" s="258" t="s">
        <v>5231</v>
      </c>
      <c r="E1251" s="19" t="s">
        <v>1</v>
      </c>
      <c r="F1251" s="259">
        <v>0</v>
      </c>
      <c r="G1251" s="38"/>
      <c r="H1251" s="39"/>
    </row>
    <row r="1252" s="2" customFormat="1" ht="16.8" customHeight="1">
      <c r="A1252" s="38"/>
      <c r="B1252" s="39"/>
      <c r="C1252" s="258" t="s">
        <v>1</v>
      </c>
      <c r="D1252" s="258" t="s">
        <v>5284</v>
      </c>
      <c r="E1252" s="19" t="s">
        <v>1</v>
      </c>
      <c r="F1252" s="259">
        <v>20.640000000000001</v>
      </c>
      <c r="G1252" s="38"/>
      <c r="H1252" s="39"/>
    </row>
    <row r="1253" s="2" customFormat="1" ht="16.8" customHeight="1">
      <c r="A1253" s="38"/>
      <c r="B1253" s="39"/>
      <c r="C1253" s="258" t="s">
        <v>1</v>
      </c>
      <c r="D1253" s="258" t="s">
        <v>5231</v>
      </c>
      <c r="E1253" s="19" t="s">
        <v>1</v>
      </c>
      <c r="F1253" s="259">
        <v>0</v>
      </c>
      <c r="G1253" s="38"/>
      <c r="H1253" s="39"/>
    </row>
    <row r="1254" s="2" customFormat="1" ht="16.8" customHeight="1">
      <c r="A1254" s="38"/>
      <c r="B1254" s="39"/>
      <c r="C1254" s="258" t="s">
        <v>1</v>
      </c>
      <c r="D1254" s="258" t="s">
        <v>5285</v>
      </c>
      <c r="E1254" s="19" t="s">
        <v>1</v>
      </c>
      <c r="F1254" s="259">
        <v>20.52</v>
      </c>
      <c r="G1254" s="38"/>
      <c r="H1254" s="39"/>
    </row>
    <row r="1255" s="2" customFormat="1" ht="16.8" customHeight="1">
      <c r="A1255" s="38"/>
      <c r="B1255" s="39"/>
      <c r="C1255" s="258" t="s">
        <v>1</v>
      </c>
      <c r="D1255" s="258" t="s">
        <v>5231</v>
      </c>
      <c r="E1255" s="19" t="s">
        <v>1</v>
      </c>
      <c r="F1255" s="259">
        <v>0</v>
      </c>
      <c r="G1255" s="38"/>
      <c r="H1255" s="39"/>
    </row>
    <row r="1256" s="2" customFormat="1" ht="16.8" customHeight="1">
      <c r="A1256" s="38"/>
      <c r="B1256" s="39"/>
      <c r="C1256" s="258" t="s">
        <v>1</v>
      </c>
      <c r="D1256" s="258" t="s">
        <v>5285</v>
      </c>
      <c r="E1256" s="19" t="s">
        <v>1</v>
      </c>
      <c r="F1256" s="259">
        <v>20.52</v>
      </c>
      <c r="G1256" s="38"/>
      <c r="H1256" s="39"/>
    </row>
    <row r="1257" s="2" customFormat="1" ht="16.8" customHeight="1">
      <c r="A1257" s="38"/>
      <c r="B1257" s="39"/>
      <c r="C1257" s="258" t="s">
        <v>1</v>
      </c>
      <c r="D1257" s="258" t="s">
        <v>5231</v>
      </c>
      <c r="E1257" s="19" t="s">
        <v>1</v>
      </c>
      <c r="F1257" s="259">
        <v>0</v>
      </c>
      <c r="G1257" s="38"/>
      <c r="H1257" s="39"/>
    </row>
    <row r="1258" s="2" customFormat="1" ht="16.8" customHeight="1">
      <c r="A1258" s="38"/>
      <c r="B1258" s="39"/>
      <c r="C1258" s="258" t="s">
        <v>1</v>
      </c>
      <c r="D1258" s="258" t="s">
        <v>5286</v>
      </c>
      <c r="E1258" s="19" t="s">
        <v>1</v>
      </c>
      <c r="F1258" s="259">
        <v>16.879999999999999</v>
      </c>
      <c r="G1258" s="38"/>
      <c r="H1258" s="39"/>
    </row>
    <row r="1259" s="2" customFormat="1" ht="16.8" customHeight="1">
      <c r="A1259" s="38"/>
      <c r="B1259" s="39"/>
      <c r="C1259" s="258" t="s">
        <v>1</v>
      </c>
      <c r="D1259" s="258" t="s">
        <v>5231</v>
      </c>
      <c r="E1259" s="19" t="s">
        <v>1</v>
      </c>
      <c r="F1259" s="259">
        <v>0</v>
      </c>
      <c r="G1259" s="38"/>
      <c r="H1259" s="39"/>
    </row>
    <row r="1260" s="2" customFormat="1" ht="16.8" customHeight="1">
      <c r="A1260" s="38"/>
      <c r="B1260" s="39"/>
      <c r="C1260" s="258" t="s">
        <v>1</v>
      </c>
      <c r="D1260" s="258" t="s">
        <v>5287</v>
      </c>
      <c r="E1260" s="19" t="s">
        <v>1</v>
      </c>
      <c r="F1260" s="259">
        <v>22.059999999999999</v>
      </c>
      <c r="G1260" s="38"/>
      <c r="H1260" s="39"/>
    </row>
    <row r="1261" s="2" customFormat="1" ht="16.8" customHeight="1">
      <c r="A1261" s="38"/>
      <c r="B1261" s="39"/>
      <c r="C1261" s="258" t="s">
        <v>1</v>
      </c>
      <c r="D1261" s="258" t="s">
        <v>5231</v>
      </c>
      <c r="E1261" s="19" t="s">
        <v>1</v>
      </c>
      <c r="F1261" s="259">
        <v>0</v>
      </c>
      <c r="G1261" s="38"/>
      <c r="H1261" s="39"/>
    </row>
    <row r="1262" s="2" customFormat="1" ht="16.8" customHeight="1">
      <c r="A1262" s="38"/>
      <c r="B1262" s="39"/>
      <c r="C1262" s="258" t="s">
        <v>1</v>
      </c>
      <c r="D1262" s="258" t="s">
        <v>5273</v>
      </c>
      <c r="E1262" s="19" t="s">
        <v>1</v>
      </c>
      <c r="F1262" s="259">
        <v>20.960000000000001</v>
      </c>
      <c r="G1262" s="38"/>
      <c r="H1262" s="39"/>
    </row>
    <row r="1263" s="2" customFormat="1" ht="16.8" customHeight="1">
      <c r="A1263" s="38"/>
      <c r="B1263" s="39"/>
      <c r="C1263" s="258" t="s">
        <v>1</v>
      </c>
      <c r="D1263" s="258" t="s">
        <v>5231</v>
      </c>
      <c r="E1263" s="19" t="s">
        <v>1</v>
      </c>
      <c r="F1263" s="259">
        <v>0</v>
      </c>
      <c r="G1263" s="38"/>
      <c r="H1263" s="39"/>
    </row>
    <row r="1264" s="2" customFormat="1" ht="16.8" customHeight="1">
      <c r="A1264" s="38"/>
      <c r="B1264" s="39"/>
      <c r="C1264" s="258" t="s">
        <v>1</v>
      </c>
      <c r="D1264" s="258" t="s">
        <v>5273</v>
      </c>
      <c r="E1264" s="19" t="s">
        <v>1</v>
      </c>
      <c r="F1264" s="259">
        <v>20.960000000000001</v>
      </c>
      <c r="G1264" s="38"/>
      <c r="H1264" s="39"/>
    </row>
    <row r="1265" s="2" customFormat="1" ht="16.8" customHeight="1">
      <c r="A1265" s="38"/>
      <c r="B1265" s="39"/>
      <c r="C1265" s="258" t="s">
        <v>1</v>
      </c>
      <c r="D1265" s="258" t="s">
        <v>5231</v>
      </c>
      <c r="E1265" s="19" t="s">
        <v>1</v>
      </c>
      <c r="F1265" s="259">
        <v>0</v>
      </c>
      <c r="G1265" s="38"/>
      <c r="H1265" s="39"/>
    </row>
    <row r="1266" s="2" customFormat="1" ht="16.8" customHeight="1">
      <c r="A1266" s="38"/>
      <c r="B1266" s="39"/>
      <c r="C1266" s="258" t="s">
        <v>1</v>
      </c>
      <c r="D1266" s="258" t="s">
        <v>5273</v>
      </c>
      <c r="E1266" s="19" t="s">
        <v>1</v>
      </c>
      <c r="F1266" s="259">
        <v>20.960000000000001</v>
      </c>
      <c r="G1266" s="38"/>
      <c r="H1266" s="39"/>
    </row>
    <row r="1267" s="2" customFormat="1" ht="16.8" customHeight="1">
      <c r="A1267" s="38"/>
      <c r="B1267" s="39"/>
      <c r="C1267" s="258" t="s">
        <v>1</v>
      </c>
      <c r="D1267" s="258" t="s">
        <v>5231</v>
      </c>
      <c r="E1267" s="19" t="s">
        <v>1</v>
      </c>
      <c r="F1267" s="259">
        <v>0</v>
      </c>
      <c r="G1267" s="38"/>
      <c r="H1267" s="39"/>
    </row>
    <row r="1268" s="2" customFormat="1" ht="16.8" customHeight="1">
      <c r="A1268" s="38"/>
      <c r="B1268" s="39"/>
      <c r="C1268" s="258" t="s">
        <v>1</v>
      </c>
      <c r="D1268" s="258" t="s">
        <v>5273</v>
      </c>
      <c r="E1268" s="19" t="s">
        <v>1</v>
      </c>
      <c r="F1268" s="259">
        <v>20.960000000000001</v>
      </c>
      <c r="G1268" s="38"/>
      <c r="H1268" s="39"/>
    </row>
    <row r="1269" s="2" customFormat="1" ht="16.8" customHeight="1">
      <c r="A1269" s="38"/>
      <c r="B1269" s="39"/>
      <c r="C1269" s="258" t="s">
        <v>1</v>
      </c>
      <c r="D1269" s="258" t="s">
        <v>5231</v>
      </c>
      <c r="E1269" s="19" t="s">
        <v>1</v>
      </c>
      <c r="F1269" s="259">
        <v>0</v>
      </c>
      <c r="G1269" s="38"/>
      <c r="H1269" s="39"/>
    </row>
    <row r="1270" s="2" customFormat="1" ht="16.8" customHeight="1">
      <c r="A1270" s="38"/>
      <c r="B1270" s="39"/>
      <c r="C1270" s="258" t="s">
        <v>1</v>
      </c>
      <c r="D1270" s="258" t="s">
        <v>5288</v>
      </c>
      <c r="E1270" s="19" t="s">
        <v>1</v>
      </c>
      <c r="F1270" s="259">
        <v>20.710000000000001</v>
      </c>
      <c r="G1270" s="38"/>
      <c r="H1270" s="39"/>
    </row>
    <row r="1271" s="2" customFormat="1" ht="16.8" customHeight="1">
      <c r="A1271" s="38"/>
      <c r="B1271" s="39"/>
      <c r="C1271" s="258" t="s">
        <v>1</v>
      </c>
      <c r="D1271" s="258" t="s">
        <v>5231</v>
      </c>
      <c r="E1271" s="19" t="s">
        <v>1</v>
      </c>
      <c r="F1271" s="259">
        <v>0</v>
      </c>
      <c r="G1271" s="38"/>
      <c r="H1271" s="39"/>
    </row>
    <row r="1272" s="2" customFormat="1" ht="16.8" customHeight="1">
      <c r="A1272" s="38"/>
      <c r="B1272" s="39"/>
      <c r="C1272" s="258" t="s">
        <v>1</v>
      </c>
      <c r="D1272" s="258" t="s">
        <v>5288</v>
      </c>
      <c r="E1272" s="19" t="s">
        <v>1</v>
      </c>
      <c r="F1272" s="259">
        <v>20.710000000000001</v>
      </c>
      <c r="G1272" s="38"/>
      <c r="H1272" s="39"/>
    </row>
    <row r="1273" s="2" customFormat="1" ht="16.8" customHeight="1">
      <c r="A1273" s="38"/>
      <c r="B1273" s="39"/>
      <c r="C1273" s="258" t="s">
        <v>1</v>
      </c>
      <c r="D1273" s="258" t="s">
        <v>5231</v>
      </c>
      <c r="E1273" s="19" t="s">
        <v>1</v>
      </c>
      <c r="F1273" s="259">
        <v>0</v>
      </c>
      <c r="G1273" s="38"/>
      <c r="H1273" s="39"/>
    </row>
    <row r="1274" s="2" customFormat="1" ht="16.8" customHeight="1">
      <c r="A1274" s="38"/>
      <c r="B1274" s="39"/>
      <c r="C1274" s="258" t="s">
        <v>1</v>
      </c>
      <c r="D1274" s="258" t="s">
        <v>5289</v>
      </c>
      <c r="E1274" s="19" t="s">
        <v>1</v>
      </c>
      <c r="F1274" s="259">
        <v>20.68</v>
      </c>
      <c r="G1274" s="38"/>
      <c r="H1274" s="39"/>
    </row>
    <row r="1275" s="2" customFormat="1" ht="16.8" customHeight="1">
      <c r="A1275" s="38"/>
      <c r="B1275" s="39"/>
      <c r="C1275" s="258" t="s">
        <v>1</v>
      </c>
      <c r="D1275" s="258" t="s">
        <v>5231</v>
      </c>
      <c r="E1275" s="19" t="s">
        <v>1</v>
      </c>
      <c r="F1275" s="259">
        <v>0</v>
      </c>
      <c r="G1275" s="38"/>
      <c r="H1275" s="39"/>
    </row>
    <row r="1276" s="2" customFormat="1" ht="16.8" customHeight="1">
      <c r="A1276" s="38"/>
      <c r="B1276" s="39"/>
      <c r="C1276" s="258" t="s">
        <v>1</v>
      </c>
      <c r="D1276" s="258" t="s">
        <v>5273</v>
      </c>
      <c r="E1276" s="19" t="s">
        <v>1</v>
      </c>
      <c r="F1276" s="259">
        <v>20.960000000000001</v>
      </c>
      <c r="G1276" s="38"/>
      <c r="H1276" s="39"/>
    </row>
    <row r="1277" s="2" customFormat="1" ht="16.8" customHeight="1">
      <c r="A1277" s="38"/>
      <c r="B1277" s="39"/>
      <c r="C1277" s="258" t="s">
        <v>1</v>
      </c>
      <c r="D1277" s="258" t="s">
        <v>5231</v>
      </c>
      <c r="E1277" s="19" t="s">
        <v>1</v>
      </c>
      <c r="F1277" s="259">
        <v>0</v>
      </c>
      <c r="G1277" s="38"/>
      <c r="H1277" s="39"/>
    </row>
    <row r="1278" s="2" customFormat="1" ht="16.8" customHeight="1">
      <c r="A1278" s="38"/>
      <c r="B1278" s="39"/>
      <c r="C1278" s="258" t="s">
        <v>1</v>
      </c>
      <c r="D1278" s="258" t="s">
        <v>5273</v>
      </c>
      <c r="E1278" s="19" t="s">
        <v>1</v>
      </c>
      <c r="F1278" s="259">
        <v>20.960000000000001</v>
      </c>
      <c r="G1278" s="38"/>
      <c r="H1278" s="39"/>
    </row>
    <row r="1279" s="2" customFormat="1" ht="16.8" customHeight="1">
      <c r="A1279" s="38"/>
      <c r="B1279" s="39"/>
      <c r="C1279" s="258" t="s">
        <v>1</v>
      </c>
      <c r="D1279" s="258" t="s">
        <v>5231</v>
      </c>
      <c r="E1279" s="19" t="s">
        <v>1</v>
      </c>
      <c r="F1279" s="259">
        <v>0</v>
      </c>
      <c r="G1279" s="38"/>
      <c r="H1279" s="39"/>
    </row>
    <row r="1280" s="2" customFormat="1" ht="16.8" customHeight="1">
      <c r="A1280" s="38"/>
      <c r="B1280" s="39"/>
      <c r="C1280" s="258" t="s">
        <v>1</v>
      </c>
      <c r="D1280" s="258" t="s">
        <v>5290</v>
      </c>
      <c r="E1280" s="19" t="s">
        <v>1</v>
      </c>
      <c r="F1280" s="259">
        <v>26.859999999999999</v>
      </c>
      <c r="G1280" s="38"/>
      <c r="H1280" s="39"/>
    </row>
    <row r="1281" s="2" customFormat="1" ht="16.8" customHeight="1">
      <c r="A1281" s="38"/>
      <c r="B1281" s="39"/>
      <c r="C1281" s="258" t="s">
        <v>1</v>
      </c>
      <c r="D1281" s="258" t="s">
        <v>5231</v>
      </c>
      <c r="E1281" s="19" t="s">
        <v>1</v>
      </c>
      <c r="F1281" s="259">
        <v>0</v>
      </c>
      <c r="G1281" s="38"/>
      <c r="H1281" s="39"/>
    </row>
    <row r="1282" s="2" customFormat="1" ht="16.8" customHeight="1">
      <c r="A1282" s="38"/>
      <c r="B1282" s="39"/>
      <c r="C1282" s="258" t="s">
        <v>1</v>
      </c>
      <c r="D1282" s="258" t="s">
        <v>5291</v>
      </c>
      <c r="E1282" s="19" t="s">
        <v>1</v>
      </c>
      <c r="F1282" s="259">
        <v>19.609999999999999</v>
      </c>
      <c r="G1282" s="38"/>
      <c r="H1282" s="39"/>
    </row>
    <row r="1283" s="2" customFormat="1" ht="16.8" customHeight="1">
      <c r="A1283" s="38"/>
      <c r="B1283" s="39"/>
      <c r="C1283" s="258" t="s">
        <v>1</v>
      </c>
      <c r="D1283" s="258" t="s">
        <v>5231</v>
      </c>
      <c r="E1283" s="19" t="s">
        <v>1</v>
      </c>
      <c r="F1283" s="259">
        <v>0</v>
      </c>
      <c r="G1283" s="38"/>
      <c r="H1283" s="39"/>
    </row>
    <row r="1284" s="2" customFormat="1" ht="16.8" customHeight="1">
      <c r="A1284" s="38"/>
      <c r="B1284" s="39"/>
      <c r="C1284" s="258" t="s">
        <v>1</v>
      </c>
      <c r="D1284" s="258" t="s">
        <v>5292</v>
      </c>
      <c r="E1284" s="19" t="s">
        <v>1</v>
      </c>
      <c r="F1284" s="259">
        <v>9.6799999999999997</v>
      </c>
      <c r="G1284" s="38"/>
      <c r="H1284" s="39"/>
    </row>
    <row r="1285" s="2" customFormat="1" ht="16.8" customHeight="1">
      <c r="A1285" s="38"/>
      <c r="B1285" s="39"/>
      <c r="C1285" s="258" t="s">
        <v>1</v>
      </c>
      <c r="D1285" s="258" t="s">
        <v>5231</v>
      </c>
      <c r="E1285" s="19" t="s">
        <v>1</v>
      </c>
      <c r="F1285" s="259">
        <v>0</v>
      </c>
      <c r="G1285" s="38"/>
      <c r="H1285" s="39"/>
    </row>
    <row r="1286" s="2" customFormat="1" ht="16.8" customHeight="1">
      <c r="A1286" s="38"/>
      <c r="B1286" s="39"/>
      <c r="C1286" s="258" t="s">
        <v>1</v>
      </c>
      <c r="D1286" s="258" t="s">
        <v>5293</v>
      </c>
      <c r="E1286" s="19" t="s">
        <v>1</v>
      </c>
      <c r="F1286" s="259">
        <v>29.260000000000002</v>
      </c>
      <c r="G1286" s="38"/>
      <c r="H1286" s="39"/>
    </row>
    <row r="1287" s="2" customFormat="1" ht="16.8" customHeight="1">
      <c r="A1287" s="38"/>
      <c r="B1287" s="39"/>
      <c r="C1287" s="258" t="s">
        <v>1</v>
      </c>
      <c r="D1287" s="258" t="s">
        <v>5231</v>
      </c>
      <c r="E1287" s="19" t="s">
        <v>1</v>
      </c>
      <c r="F1287" s="259">
        <v>0</v>
      </c>
      <c r="G1287" s="38"/>
      <c r="H1287" s="39"/>
    </row>
    <row r="1288" s="2" customFormat="1" ht="16.8" customHeight="1">
      <c r="A1288" s="38"/>
      <c r="B1288" s="39"/>
      <c r="C1288" s="258" t="s">
        <v>1</v>
      </c>
      <c r="D1288" s="258" t="s">
        <v>5294</v>
      </c>
      <c r="E1288" s="19" t="s">
        <v>1</v>
      </c>
      <c r="F1288" s="259">
        <v>10.279999999999999</v>
      </c>
      <c r="G1288" s="38"/>
      <c r="H1288" s="39"/>
    </row>
    <row r="1289" s="2" customFormat="1" ht="16.8" customHeight="1">
      <c r="A1289" s="38"/>
      <c r="B1289" s="39"/>
      <c r="C1289" s="258" t="s">
        <v>1</v>
      </c>
      <c r="D1289" s="258" t="s">
        <v>5231</v>
      </c>
      <c r="E1289" s="19" t="s">
        <v>1</v>
      </c>
      <c r="F1289" s="259">
        <v>0</v>
      </c>
      <c r="G1289" s="38"/>
      <c r="H1289" s="39"/>
    </row>
    <row r="1290" s="2" customFormat="1" ht="16.8" customHeight="1">
      <c r="A1290" s="38"/>
      <c r="B1290" s="39"/>
      <c r="C1290" s="258" t="s">
        <v>1</v>
      </c>
      <c r="D1290" s="258" t="s">
        <v>5295</v>
      </c>
      <c r="E1290" s="19" t="s">
        <v>1</v>
      </c>
      <c r="F1290" s="259">
        <v>10.550000000000001</v>
      </c>
      <c r="G1290" s="38"/>
      <c r="H1290" s="39"/>
    </row>
    <row r="1291" s="2" customFormat="1" ht="16.8" customHeight="1">
      <c r="A1291" s="38"/>
      <c r="B1291" s="39"/>
      <c r="C1291" s="258" t="s">
        <v>1</v>
      </c>
      <c r="D1291" s="258" t="s">
        <v>5231</v>
      </c>
      <c r="E1291" s="19" t="s">
        <v>1</v>
      </c>
      <c r="F1291" s="259">
        <v>0</v>
      </c>
      <c r="G1291" s="38"/>
      <c r="H1291" s="39"/>
    </row>
    <row r="1292" s="2" customFormat="1" ht="16.8" customHeight="1">
      <c r="A1292" s="38"/>
      <c r="B1292" s="39"/>
      <c r="C1292" s="258" t="s">
        <v>1</v>
      </c>
      <c r="D1292" s="258" t="s">
        <v>324</v>
      </c>
      <c r="E1292" s="19" t="s">
        <v>1</v>
      </c>
      <c r="F1292" s="259">
        <v>12</v>
      </c>
      <c r="G1292" s="38"/>
      <c r="H1292" s="39"/>
    </row>
    <row r="1293" s="2" customFormat="1" ht="16.8" customHeight="1">
      <c r="A1293" s="38"/>
      <c r="B1293" s="39"/>
      <c r="C1293" s="258" t="s">
        <v>1</v>
      </c>
      <c r="D1293" s="258" t="s">
        <v>5231</v>
      </c>
      <c r="E1293" s="19" t="s">
        <v>1</v>
      </c>
      <c r="F1293" s="259">
        <v>0</v>
      </c>
      <c r="G1293" s="38"/>
      <c r="H1293" s="39"/>
    </row>
    <row r="1294" s="2" customFormat="1" ht="16.8" customHeight="1">
      <c r="A1294" s="38"/>
      <c r="B1294" s="39"/>
      <c r="C1294" s="258" t="s">
        <v>1</v>
      </c>
      <c r="D1294" s="258" t="s">
        <v>5296</v>
      </c>
      <c r="E1294" s="19" t="s">
        <v>1</v>
      </c>
      <c r="F1294" s="259">
        <v>3.3399999999999999</v>
      </c>
      <c r="G1294" s="38"/>
      <c r="H1294" s="39"/>
    </row>
    <row r="1295" s="2" customFormat="1" ht="16.8" customHeight="1">
      <c r="A1295" s="38"/>
      <c r="B1295" s="39"/>
      <c r="C1295" s="258" t="s">
        <v>1</v>
      </c>
      <c r="D1295" s="258" t="s">
        <v>5231</v>
      </c>
      <c r="E1295" s="19" t="s">
        <v>1</v>
      </c>
      <c r="F1295" s="259">
        <v>0</v>
      </c>
      <c r="G1295" s="38"/>
      <c r="H1295" s="39"/>
    </row>
    <row r="1296" s="2" customFormat="1" ht="16.8" customHeight="1">
      <c r="A1296" s="38"/>
      <c r="B1296" s="39"/>
      <c r="C1296" s="258" t="s">
        <v>1</v>
      </c>
      <c r="D1296" s="258" t="s">
        <v>5297</v>
      </c>
      <c r="E1296" s="19" t="s">
        <v>1</v>
      </c>
      <c r="F1296" s="259">
        <v>4.1900000000000004</v>
      </c>
      <c r="G1296" s="38"/>
      <c r="H1296" s="39"/>
    </row>
    <row r="1297" s="2" customFormat="1" ht="16.8" customHeight="1">
      <c r="A1297" s="38"/>
      <c r="B1297" s="39"/>
      <c r="C1297" s="258" t="s">
        <v>1</v>
      </c>
      <c r="D1297" s="258" t="s">
        <v>5231</v>
      </c>
      <c r="E1297" s="19" t="s">
        <v>1</v>
      </c>
      <c r="F1297" s="259">
        <v>0</v>
      </c>
      <c r="G1297" s="38"/>
      <c r="H1297" s="39"/>
    </row>
    <row r="1298" s="2" customFormat="1" ht="16.8" customHeight="1">
      <c r="A1298" s="38"/>
      <c r="B1298" s="39"/>
      <c r="C1298" s="258" t="s">
        <v>1</v>
      </c>
      <c r="D1298" s="258" t="s">
        <v>5214</v>
      </c>
      <c r="E1298" s="19" t="s">
        <v>1</v>
      </c>
      <c r="F1298" s="259">
        <v>1.19</v>
      </c>
      <c r="G1298" s="38"/>
      <c r="H1298" s="39"/>
    </row>
    <row r="1299" s="2" customFormat="1" ht="16.8" customHeight="1">
      <c r="A1299" s="38"/>
      <c r="B1299" s="39"/>
      <c r="C1299" s="258" t="s">
        <v>1</v>
      </c>
      <c r="D1299" s="258" t="s">
        <v>5231</v>
      </c>
      <c r="E1299" s="19" t="s">
        <v>1</v>
      </c>
      <c r="F1299" s="259">
        <v>0</v>
      </c>
      <c r="G1299" s="38"/>
      <c r="H1299" s="39"/>
    </row>
    <row r="1300" s="2" customFormat="1" ht="16.8" customHeight="1">
      <c r="A1300" s="38"/>
      <c r="B1300" s="39"/>
      <c r="C1300" s="258" t="s">
        <v>1</v>
      </c>
      <c r="D1300" s="258" t="s">
        <v>5214</v>
      </c>
      <c r="E1300" s="19" t="s">
        <v>1</v>
      </c>
      <c r="F1300" s="259">
        <v>1.19</v>
      </c>
      <c r="G1300" s="38"/>
      <c r="H1300" s="39"/>
    </row>
    <row r="1301" s="2" customFormat="1" ht="16.8" customHeight="1">
      <c r="A1301" s="38"/>
      <c r="B1301" s="39"/>
      <c r="C1301" s="258" t="s">
        <v>1</v>
      </c>
      <c r="D1301" s="258" t="s">
        <v>5231</v>
      </c>
      <c r="E1301" s="19" t="s">
        <v>1</v>
      </c>
      <c r="F1301" s="259">
        <v>0</v>
      </c>
      <c r="G1301" s="38"/>
      <c r="H1301" s="39"/>
    </row>
    <row r="1302" s="2" customFormat="1" ht="16.8" customHeight="1">
      <c r="A1302" s="38"/>
      <c r="B1302" s="39"/>
      <c r="C1302" s="258" t="s">
        <v>1</v>
      </c>
      <c r="D1302" s="258" t="s">
        <v>5297</v>
      </c>
      <c r="E1302" s="19" t="s">
        <v>1</v>
      </c>
      <c r="F1302" s="259">
        <v>4.1900000000000004</v>
      </c>
      <c r="G1302" s="38"/>
      <c r="H1302" s="39"/>
    </row>
    <row r="1303" s="2" customFormat="1" ht="16.8" customHeight="1">
      <c r="A1303" s="38"/>
      <c r="B1303" s="39"/>
      <c r="C1303" s="258" t="s">
        <v>1</v>
      </c>
      <c r="D1303" s="258" t="s">
        <v>5231</v>
      </c>
      <c r="E1303" s="19" t="s">
        <v>1</v>
      </c>
      <c r="F1303" s="259">
        <v>0</v>
      </c>
      <c r="G1303" s="38"/>
      <c r="H1303" s="39"/>
    </row>
    <row r="1304" s="2" customFormat="1" ht="16.8" customHeight="1">
      <c r="A1304" s="38"/>
      <c r="B1304" s="39"/>
      <c r="C1304" s="258" t="s">
        <v>1</v>
      </c>
      <c r="D1304" s="258" t="s">
        <v>5214</v>
      </c>
      <c r="E1304" s="19" t="s">
        <v>1</v>
      </c>
      <c r="F1304" s="259">
        <v>1.19</v>
      </c>
      <c r="G1304" s="38"/>
      <c r="H1304" s="39"/>
    </row>
    <row r="1305" s="2" customFormat="1" ht="16.8" customHeight="1">
      <c r="A1305" s="38"/>
      <c r="B1305" s="39"/>
      <c r="C1305" s="258" t="s">
        <v>1</v>
      </c>
      <c r="D1305" s="258" t="s">
        <v>5231</v>
      </c>
      <c r="E1305" s="19" t="s">
        <v>1</v>
      </c>
      <c r="F1305" s="259">
        <v>0</v>
      </c>
      <c r="G1305" s="38"/>
      <c r="H1305" s="39"/>
    </row>
    <row r="1306" s="2" customFormat="1" ht="16.8" customHeight="1">
      <c r="A1306" s="38"/>
      <c r="B1306" s="39"/>
      <c r="C1306" s="258" t="s">
        <v>1</v>
      </c>
      <c r="D1306" s="258" t="s">
        <v>5214</v>
      </c>
      <c r="E1306" s="19" t="s">
        <v>1</v>
      </c>
      <c r="F1306" s="259">
        <v>1.19</v>
      </c>
      <c r="G1306" s="38"/>
      <c r="H1306" s="39"/>
    </row>
    <row r="1307" s="2" customFormat="1" ht="16.8" customHeight="1">
      <c r="A1307" s="38"/>
      <c r="B1307" s="39"/>
      <c r="C1307" s="258" t="s">
        <v>1</v>
      </c>
      <c r="D1307" s="258" t="s">
        <v>5231</v>
      </c>
      <c r="E1307" s="19" t="s">
        <v>1</v>
      </c>
      <c r="F1307" s="259">
        <v>0</v>
      </c>
      <c r="G1307" s="38"/>
      <c r="H1307" s="39"/>
    </row>
    <row r="1308" s="2" customFormat="1" ht="16.8" customHeight="1">
      <c r="A1308" s="38"/>
      <c r="B1308" s="39"/>
      <c r="C1308" s="258" t="s">
        <v>1</v>
      </c>
      <c r="D1308" s="258" t="s">
        <v>5298</v>
      </c>
      <c r="E1308" s="19" t="s">
        <v>1</v>
      </c>
      <c r="F1308" s="259">
        <v>10.49</v>
      </c>
      <c r="G1308" s="38"/>
      <c r="H1308" s="39"/>
    </row>
    <row r="1309" s="2" customFormat="1" ht="16.8" customHeight="1">
      <c r="A1309" s="38"/>
      <c r="B1309" s="39"/>
      <c r="C1309" s="258" t="s">
        <v>1</v>
      </c>
      <c r="D1309" s="258" t="s">
        <v>5231</v>
      </c>
      <c r="E1309" s="19" t="s">
        <v>1</v>
      </c>
      <c r="F1309" s="259">
        <v>0</v>
      </c>
      <c r="G1309" s="38"/>
      <c r="H1309" s="39"/>
    </row>
    <row r="1310" s="2" customFormat="1" ht="16.8" customHeight="1">
      <c r="A1310" s="38"/>
      <c r="B1310" s="39"/>
      <c r="C1310" s="258" t="s">
        <v>1</v>
      </c>
      <c r="D1310" s="258" t="s">
        <v>5141</v>
      </c>
      <c r="E1310" s="19" t="s">
        <v>1</v>
      </c>
      <c r="F1310" s="259">
        <v>13.5</v>
      </c>
      <c r="G1310" s="38"/>
      <c r="H1310" s="39"/>
    </row>
    <row r="1311" s="2" customFormat="1" ht="16.8" customHeight="1">
      <c r="A1311" s="38"/>
      <c r="B1311" s="39"/>
      <c r="C1311" s="258" t="s">
        <v>1</v>
      </c>
      <c r="D1311" s="258" t="s">
        <v>5231</v>
      </c>
      <c r="E1311" s="19" t="s">
        <v>1</v>
      </c>
      <c r="F1311" s="259">
        <v>0</v>
      </c>
      <c r="G1311" s="38"/>
      <c r="H1311" s="39"/>
    </row>
    <row r="1312" s="2" customFormat="1" ht="16.8" customHeight="1">
      <c r="A1312" s="38"/>
      <c r="B1312" s="39"/>
      <c r="C1312" s="258" t="s">
        <v>1</v>
      </c>
      <c r="D1312" s="258" t="s">
        <v>5299</v>
      </c>
      <c r="E1312" s="19" t="s">
        <v>1</v>
      </c>
      <c r="F1312" s="259">
        <v>6.4299999999999997</v>
      </c>
      <c r="G1312" s="38"/>
      <c r="H1312" s="39"/>
    </row>
    <row r="1313" s="2" customFormat="1" ht="16.8" customHeight="1">
      <c r="A1313" s="38"/>
      <c r="B1313" s="39"/>
      <c r="C1313" s="258" t="s">
        <v>1</v>
      </c>
      <c r="D1313" s="258" t="s">
        <v>5231</v>
      </c>
      <c r="E1313" s="19" t="s">
        <v>1</v>
      </c>
      <c r="F1313" s="259">
        <v>0</v>
      </c>
      <c r="G1313" s="38"/>
      <c r="H1313" s="39"/>
    </row>
    <row r="1314" s="2" customFormat="1" ht="16.8" customHeight="1">
      <c r="A1314" s="38"/>
      <c r="B1314" s="39"/>
      <c r="C1314" s="258" t="s">
        <v>1</v>
      </c>
      <c r="D1314" s="258" t="s">
        <v>5300</v>
      </c>
      <c r="E1314" s="19" t="s">
        <v>1</v>
      </c>
      <c r="F1314" s="259">
        <v>8.4600000000000009</v>
      </c>
      <c r="G1314" s="38"/>
      <c r="H1314" s="39"/>
    </row>
    <row r="1315" s="2" customFormat="1" ht="16.8" customHeight="1">
      <c r="A1315" s="38"/>
      <c r="B1315" s="39"/>
      <c r="C1315" s="258" t="s">
        <v>1</v>
      </c>
      <c r="D1315" s="258" t="s">
        <v>5231</v>
      </c>
      <c r="E1315" s="19" t="s">
        <v>1</v>
      </c>
      <c r="F1315" s="259">
        <v>0</v>
      </c>
      <c r="G1315" s="38"/>
      <c r="H1315" s="39"/>
    </row>
    <row r="1316" s="2" customFormat="1" ht="16.8" customHeight="1">
      <c r="A1316" s="38"/>
      <c r="B1316" s="39"/>
      <c r="C1316" s="258" t="s">
        <v>1</v>
      </c>
      <c r="D1316" s="258" t="s">
        <v>5301</v>
      </c>
      <c r="E1316" s="19" t="s">
        <v>1</v>
      </c>
      <c r="F1316" s="259">
        <v>5.5199999999999996</v>
      </c>
      <c r="G1316" s="38"/>
      <c r="H1316" s="39"/>
    </row>
    <row r="1317" s="2" customFormat="1" ht="16.8" customHeight="1">
      <c r="A1317" s="38"/>
      <c r="B1317" s="39"/>
      <c r="C1317" s="258" t="s">
        <v>1</v>
      </c>
      <c r="D1317" s="258" t="s">
        <v>5231</v>
      </c>
      <c r="E1317" s="19" t="s">
        <v>1</v>
      </c>
      <c r="F1317" s="259">
        <v>0</v>
      </c>
      <c r="G1317" s="38"/>
      <c r="H1317" s="39"/>
    </row>
    <row r="1318" s="2" customFormat="1" ht="16.8" customHeight="1">
      <c r="A1318" s="38"/>
      <c r="B1318" s="39"/>
      <c r="C1318" s="258" t="s">
        <v>1</v>
      </c>
      <c r="D1318" s="258" t="s">
        <v>5302</v>
      </c>
      <c r="E1318" s="19" t="s">
        <v>1</v>
      </c>
      <c r="F1318" s="259">
        <v>5.79</v>
      </c>
      <c r="G1318" s="38"/>
      <c r="H1318" s="39"/>
    </row>
    <row r="1319" s="2" customFormat="1" ht="16.8" customHeight="1">
      <c r="A1319" s="38"/>
      <c r="B1319" s="39"/>
      <c r="C1319" s="258" t="s">
        <v>1</v>
      </c>
      <c r="D1319" s="258" t="s">
        <v>5231</v>
      </c>
      <c r="E1319" s="19" t="s">
        <v>1</v>
      </c>
      <c r="F1319" s="259">
        <v>0</v>
      </c>
      <c r="G1319" s="38"/>
      <c r="H1319" s="39"/>
    </row>
    <row r="1320" s="2" customFormat="1" ht="16.8" customHeight="1">
      <c r="A1320" s="38"/>
      <c r="B1320" s="39"/>
      <c r="C1320" s="258" t="s">
        <v>1</v>
      </c>
      <c r="D1320" s="258" t="s">
        <v>5303</v>
      </c>
      <c r="E1320" s="19" t="s">
        <v>1</v>
      </c>
      <c r="F1320" s="259">
        <v>26.210000000000001</v>
      </c>
      <c r="G1320" s="38"/>
      <c r="H1320" s="39"/>
    </row>
    <row r="1321" s="2" customFormat="1" ht="16.8" customHeight="1">
      <c r="A1321" s="38"/>
      <c r="B1321" s="39"/>
      <c r="C1321" s="258" t="s">
        <v>1</v>
      </c>
      <c r="D1321" s="258" t="s">
        <v>5231</v>
      </c>
      <c r="E1321" s="19" t="s">
        <v>1</v>
      </c>
      <c r="F1321" s="259">
        <v>0</v>
      </c>
      <c r="G1321" s="38"/>
      <c r="H1321" s="39"/>
    </row>
    <row r="1322" s="2" customFormat="1" ht="16.8" customHeight="1">
      <c r="A1322" s="38"/>
      <c r="B1322" s="39"/>
      <c r="C1322" s="258" t="s">
        <v>1</v>
      </c>
      <c r="D1322" s="258" t="s">
        <v>5304</v>
      </c>
      <c r="E1322" s="19" t="s">
        <v>1</v>
      </c>
      <c r="F1322" s="259">
        <v>5.7599999999999998</v>
      </c>
      <c r="G1322" s="38"/>
      <c r="H1322" s="39"/>
    </row>
    <row r="1323" s="2" customFormat="1" ht="16.8" customHeight="1">
      <c r="A1323" s="38"/>
      <c r="B1323" s="39"/>
      <c r="C1323" s="258" t="s">
        <v>1</v>
      </c>
      <c r="D1323" s="258" t="s">
        <v>5231</v>
      </c>
      <c r="E1323" s="19" t="s">
        <v>1</v>
      </c>
      <c r="F1323" s="259">
        <v>0</v>
      </c>
      <c r="G1323" s="38"/>
      <c r="H1323" s="39"/>
    </row>
    <row r="1324" s="2" customFormat="1" ht="16.8" customHeight="1">
      <c r="A1324" s="38"/>
      <c r="B1324" s="39"/>
      <c r="C1324" s="258" t="s">
        <v>1</v>
      </c>
      <c r="D1324" s="258" t="s">
        <v>5305</v>
      </c>
      <c r="E1324" s="19" t="s">
        <v>1</v>
      </c>
      <c r="F1324" s="259">
        <v>20.32</v>
      </c>
      <c r="G1324" s="38"/>
      <c r="H1324" s="39"/>
    </row>
    <row r="1325" s="2" customFormat="1" ht="16.8" customHeight="1">
      <c r="A1325" s="38"/>
      <c r="B1325" s="39"/>
      <c r="C1325" s="258" t="s">
        <v>1</v>
      </c>
      <c r="D1325" s="258" t="s">
        <v>5231</v>
      </c>
      <c r="E1325" s="19" t="s">
        <v>1</v>
      </c>
      <c r="F1325" s="259">
        <v>0</v>
      </c>
      <c r="G1325" s="38"/>
      <c r="H1325" s="39"/>
    </row>
    <row r="1326" s="2" customFormat="1" ht="16.8" customHeight="1">
      <c r="A1326" s="38"/>
      <c r="B1326" s="39"/>
      <c r="C1326" s="258" t="s">
        <v>1</v>
      </c>
      <c r="D1326" s="258" t="s">
        <v>4925</v>
      </c>
      <c r="E1326" s="19" t="s">
        <v>1</v>
      </c>
      <c r="F1326" s="259">
        <v>4.6699999999999999</v>
      </c>
      <c r="G1326" s="38"/>
      <c r="H1326" s="39"/>
    </row>
    <row r="1327" s="2" customFormat="1" ht="16.8" customHeight="1">
      <c r="A1327" s="38"/>
      <c r="B1327" s="39"/>
      <c r="C1327" s="258" t="s">
        <v>1</v>
      </c>
      <c r="D1327" s="258" t="s">
        <v>5231</v>
      </c>
      <c r="E1327" s="19" t="s">
        <v>1</v>
      </c>
      <c r="F1327" s="259">
        <v>0</v>
      </c>
      <c r="G1327" s="38"/>
      <c r="H1327" s="39"/>
    </row>
    <row r="1328" s="2" customFormat="1" ht="16.8" customHeight="1">
      <c r="A1328" s="38"/>
      <c r="B1328" s="39"/>
      <c r="C1328" s="258" t="s">
        <v>1</v>
      </c>
      <c r="D1328" s="258" t="s">
        <v>5306</v>
      </c>
      <c r="E1328" s="19" t="s">
        <v>1</v>
      </c>
      <c r="F1328" s="259">
        <v>3.54</v>
      </c>
      <c r="G1328" s="38"/>
      <c r="H1328" s="39"/>
    </row>
    <row r="1329" s="2" customFormat="1" ht="16.8" customHeight="1">
      <c r="A1329" s="38"/>
      <c r="B1329" s="39"/>
      <c r="C1329" s="258" t="s">
        <v>1</v>
      </c>
      <c r="D1329" s="258" t="s">
        <v>5231</v>
      </c>
      <c r="E1329" s="19" t="s">
        <v>1</v>
      </c>
      <c r="F1329" s="259">
        <v>0</v>
      </c>
      <c r="G1329" s="38"/>
      <c r="H1329" s="39"/>
    </row>
    <row r="1330" s="2" customFormat="1" ht="16.8" customHeight="1">
      <c r="A1330" s="38"/>
      <c r="B1330" s="39"/>
      <c r="C1330" s="258" t="s">
        <v>1</v>
      </c>
      <c r="D1330" s="258" t="s">
        <v>5307</v>
      </c>
      <c r="E1330" s="19" t="s">
        <v>1</v>
      </c>
      <c r="F1330" s="259">
        <v>1.0600000000000001</v>
      </c>
      <c r="G1330" s="38"/>
      <c r="H1330" s="39"/>
    </row>
    <row r="1331" s="2" customFormat="1" ht="16.8" customHeight="1">
      <c r="A1331" s="38"/>
      <c r="B1331" s="39"/>
      <c r="C1331" s="258" t="s">
        <v>1</v>
      </c>
      <c r="D1331" s="258" t="s">
        <v>5231</v>
      </c>
      <c r="E1331" s="19" t="s">
        <v>1</v>
      </c>
      <c r="F1331" s="259">
        <v>0</v>
      </c>
      <c r="G1331" s="38"/>
      <c r="H1331" s="39"/>
    </row>
    <row r="1332" s="2" customFormat="1" ht="16.8" customHeight="1">
      <c r="A1332" s="38"/>
      <c r="B1332" s="39"/>
      <c r="C1332" s="258" t="s">
        <v>1</v>
      </c>
      <c r="D1332" s="258" t="s">
        <v>5307</v>
      </c>
      <c r="E1332" s="19" t="s">
        <v>1</v>
      </c>
      <c r="F1332" s="259">
        <v>1.0600000000000001</v>
      </c>
      <c r="G1332" s="38"/>
      <c r="H1332" s="39"/>
    </row>
    <row r="1333" s="2" customFormat="1" ht="16.8" customHeight="1">
      <c r="A1333" s="38"/>
      <c r="B1333" s="39"/>
      <c r="C1333" s="258" t="s">
        <v>1</v>
      </c>
      <c r="D1333" s="258" t="s">
        <v>5231</v>
      </c>
      <c r="E1333" s="19" t="s">
        <v>1</v>
      </c>
      <c r="F1333" s="259">
        <v>0</v>
      </c>
      <c r="G1333" s="38"/>
      <c r="H1333" s="39"/>
    </row>
    <row r="1334" s="2" customFormat="1" ht="16.8" customHeight="1">
      <c r="A1334" s="38"/>
      <c r="B1334" s="39"/>
      <c r="C1334" s="258" t="s">
        <v>1</v>
      </c>
      <c r="D1334" s="258" t="s">
        <v>5306</v>
      </c>
      <c r="E1334" s="19" t="s">
        <v>1</v>
      </c>
      <c r="F1334" s="259">
        <v>3.54</v>
      </c>
      <c r="G1334" s="38"/>
      <c r="H1334" s="39"/>
    </row>
    <row r="1335" s="2" customFormat="1" ht="16.8" customHeight="1">
      <c r="A1335" s="38"/>
      <c r="B1335" s="39"/>
      <c r="C1335" s="258" t="s">
        <v>1</v>
      </c>
      <c r="D1335" s="258" t="s">
        <v>5231</v>
      </c>
      <c r="E1335" s="19" t="s">
        <v>1</v>
      </c>
      <c r="F1335" s="259">
        <v>0</v>
      </c>
      <c r="G1335" s="38"/>
      <c r="H1335" s="39"/>
    </row>
    <row r="1336" s="2" customFormat="1" ht="16.8" customHeight="1">
      <c r="A1336" s="38"/>
      <c r="B1336" s="39"/>
      <c r="C1336" s="258" t="s">
        <v>1</v>
      </c>
      <c r="D1336" s="258" t="s">
        <v>5307</v>
      </c>
      <c r="E1336" s="19" t="s">
        <v>1</v>
      </c>
      <c r="F1336" s="259">
        <v>1.0600000000000001</v>
      </c>
      <c r="G1336" s="38"/>
      <c r="H1336" s="39"/>
    </row>
    <row r="1337" s="2" customFormat="1" ht="16.8" customHeight="1">
      <c r="A1337" s="38"/>
      <c r="B1337" s="39"/>
      <c r="C1337" s="258" t="s">
        <v>1</v>
      </c>
      <c r="D1337" s="258" t="s">
        <v>5231</v>
      </c>
      <c r="E1337" s="19" t="s">
        <v>1</v>
      </c>
      <c r="F1337" s="259">
        <v>0</v>
      </c>
      <c r="G1337" s="38"/>
      <c r="H1337" s="39"/>
    </row>
    <row r="1338" s="2" customFormat="1" ht="16.8" customHeight="1">
      <c r="A1338" s="38"/>
      <c r="B1338" s="39"/>
      <c r="C1338" s="258" t="s">
        <v>1</v>
      </c>
      <c r="D1338" s="258" t="s">
        <v>5307</v>
      </c>
      <c r="E1338" s="19" t="s">
        <v>1</v>
      </c>
      <c r="F1338" s="259">
        <v>1.0600000000000001</v>
      </c>
      <c r="G1338" s="38"/>
      <c r="H1338" s="39"/>
    </row>
    <row r="1339" s="2" customFormat="1" ht="16.8" customHeight="1">
      <c r="A1339" s="38"/>
      <c r="B1339" s="39"/>
      <c r="C1339" s="258" t="s">
        <v>1</v>
      </c>
      <c r="D1339" s="258" t="s">
        <v>5231</v>
      </c>
      <c r="E1339" s="19" t="s">
        <v>1</v>
      </c>
      <c r="F1339" s="259">
        <v>0</v>
      </c>
      <c r="G1339" s="38"/>
      <c r="H1339" s="39"/>
    </row>
    <row r="1340" s="2" customFormat="1" ht="16.8" customHeight="1">
      <c r="A1340" s="38"/>
      <c r="B1340" s="39"/>
      <c r="C1340" s="258" t="s">
        <v>1</v>
      </c>
      <c r="D1340" s="258" t="s">
        <v>5308</v>
      </c>
      <c r="E1340" s="19" t="s">
        <v>1</v>
      </c>
      <c r="F1340" s="259">
        <v>16.539999999999999</v>
      </c>
      <c r="G1340" s="38"/>
      <c r="H1340" s="39"/>
    </row>
    <row r="1341" s="2" customFormat="1" ht="16.8" customHeight="1">
      <c r="A1341" s="38"/>
      <c r="B1341" s="39"/>
      <c r="C1341" s="258" t="s">
        <v>1</v>
      </c>
      <c r="D1341" s="258" t="s">
        <v>5231</v>
      </c>
      <c r="E1341" s="19" t="s">
        <v>1</v>
      </c>
      <c r="F1341" s="259">
        <v>0</v>
      </c>
      <c r="G1341" s="38"/>
      <c r="H1341" s="39"/>
    </row>
    <row r="1342" s="2" customFormat="1" ht="16.8" customHeight="1">
      <c r="A1342" s="38"/>
      <c r="B1342" s="39"/>
      <c r="C1342" s="258" t="s">
        <v>1</v>
      </c>
      <c r="D1342" s="258" t="s">
        <v>5309</v>
      </c>
      <c r="E1342" s="19" t="s">
        <v>1</v>
      </c>
      <c r="F1342" s="259">
        <v>19.280000000000001</v>
      </c>
      <c r="G1342" s="38"/>
      <c r="H1342" s="39"/>
    </row>
    <row r="1343" s="2" customFormat="1" ht="16.8" customHeight="1">
      <c r="A1343" s="38"/>
      <c r="B1343" s="39"/>
      <c r="C1343" s="258" t="s">
        <v>1</v>
      </c>
      <c r="D1343" s="258" t="s">
        <v>5231</v>
      </c>
      <c r="E1343" s="19" t="s">
        <v>1</v>
      </c>
      <c r="F1343" s="259">
        <v>0</v>
      </c>
      <c r="G1343" s="38"/>
      <c r="H1343" s="39"/>
    </row>
    <row r="1344" s="2" customFormat="1" ht="16.8" customHeight="1">
      <c r="A1344" s="38"/>
      <c r="B1344" s="39"/>
      <c r="C1344" s="258" t="s">
        <v>1</v>
      </c>
      <c r="D1344" s="258" t="s">
        <v>5310</v>
      </c>
      <c r="E1344" s="19" t="s">
        <v>1</v>
      </c>
      <c r="F1344" s="259">
        <v>25.440000000000001</v>
      </c>
      <c r="G1344" s="38"/>
      <c r="H1344" s="39"/>
    </row>
    <row r="1345" s="2" customFormat="1" ht="16.8" customHeight="1">
      <c r="A1345" s="38"/>
      <c r="B1345" s="39"/>
      <c r="C1345" s="258" t="s">
        <v>1</v>
      </c>
      <c r="D1345" s="258" t="s">
        <v>5231</v>
      </c>
      <c r="E1345" s="19" t="s">
        <v>1</v>
      </c>
      <c r="F1345" s="259">
        <v>0</v>
      </c>
      <c r="G1345" s="38"/>
      <c r="H1345" s="39"/>
    </row>
    <row r="1346" s="2" customFormat="1" ht="16.8" customHeight="1">
      <c r="A1346" s="38"/>
      <c r="B1346" s="39"/>
      <c r="C1346" s="258" t="s">
        <v>1</v>
      </c>
      <c r="D1346" s="258" t="s">
        <v>5311</v>
      </c>
      <c r="E1346" s="19" t="s">
        <v>1</v>
      </c>
      <c r="F1346" s="259">
        <v>24.34</v>
      </c>
      <c r="G1346" s="38"/>
      <c r="H1346" s="39"/>
    </row>
    <row r="1347" s="2" customFormat="1" ht="16.8" customHeight="1">
      <c r="A1347" s="38"/>
      <c r="B1347" s="39"/>
      <c r="C1347" s="258" t="s">
        <v>1</v>
      </c>
      <c r="D1347" s="258" t="s">
        <v>5231</v>
      </c>
      <c r="E1347" s="19" t="s">
        <v>1</v>
      </c>
      <c r="F1347" s="259">
        <v>0</v>
      </c>
      <c r="G1347" s="38"/>
      <c r="H1347" s="39"/>
    </row>
    <row r="1348" s="2" customFormat="1" ht="16.8" customHeight="1">
      <c r="A1348" s="38"/>
      <c r="B1348" s="39"/>
      <c r="C1348" s="258" t="s">
        <v>1</v>
      </c>
      <c r="D1348" s="258" t="s">
        <v>5312</v>
      </c>
      <c r="E1348" s="19" t="s">
        <v>1</v>
      </c>
      <c r="F1348" s="259">
        <v>3.4300000000000002</v>
      </c>
      <c r="G1348" s="38"/>
      <c r="H1348" s="39"/>
    </row>
    <row r="1349" s="2" customFormat="1" ht="16.8" customHeight="1">
      <c r="A1349" s="38"/>
      <c r="B1349" s="39"/>
      <c r="C1349" s="258" t="s">
        <v>1</v>
      </c>
      <c r="D1349" s="258" t="s">
        <v>5231</v>
      </c>
      <c r="E1349" s="19" t="s">
        <v>1</v>
      </c>
      <c r="F1349" s="259">
        <v>0</v>
      </c>
      <c r="G1349" s="38"/>
      <c r="H1349" s="39"/>
    </row>
    <row r="1350" s="2" customFormat="1" ht="16.8" customHeight="1">
      <c r="A1350" s="38"/>
      <c r="B1350" s="39"/>
      <c r="C1350" s="258" t="s">
        <v>1</v>
      </c>
      <c r="D1350" s="258" t="s">
        <v>5313</v>
      </c>
      <c r="E1350" s="19" t="s">
        <v>1</v>
      </c>
      <c r="F1350" s="259">
        <v>7.1299999999999999</v>
      </c>
      <c r="G1350" s="38"/>
      <c r="H1350" s="39"/>
    </row>
    <row r="1351" s="2" customFormat="1" ht="16.8" customHeight="1">
      <c r="A1351" s="38"/>
      <c r="B1351" s="39"/>
      <c r="C1351" s="258" t="s">
        <v>1</v>
      </c>
      <c r="D1351" s="258" t="s">
        <v>5231</v>
      </c>
      <c r="E1351" s="19" t="s">
        <v>1</v>
      </c>
      <c r="F1351" s="259">
        <v>0</v>
      </c>
      <c r="G1351" s="38"/>
      <c r="H1351" s="39"/>
    </row>
    <row r="1352" s="2" customFormat="1" ht="16.8" customHeight="1">
      <c r="A1352" s="38"/>
      <c r="B1352" s="39"/>
      <c r="C1352" s="258" t="s">
        <v>1</v>
      </c>
      <c r="D1352" s="258" t="s">
        <v>5314</v>
      </c>
      <c r="E1352" s="19" t="s">
        <v>1</v>
      </c>
      <c r="F1352" s="259">
        <v>14.24</v>
      </c>
      <c r="G1352" s="38"/>
      <c r="H1352" s="39"/>
    </row>
    <row r="1353" s="2" customFormat="1" ht="16.8" customHeight="1">
      <c r="A1353" s="38"/>
      <c r="B1353" s="39"/>
      <c r="C1353" s="258" t="s">
        <v>1</v>
      </c>
      <c r="D1353" s="258" t="s">
        <v>5231</v>
      </c>
      <c r="E1353" s="19" t="s">
        <v>1</v>
      </c>
      <c r="F1353" s="259">
        <v>0</v>
      </c>
      <c r="G1353" s="38"/>
      <c r="H1353" s="39"/>
    </row>
    <row r="1354" s="2" customFormat="1" ht="16.8" customHeight="1">
      <c r="A1354" s="38"/>
      <c r="B1354" s="39"/>
      <c r="C1354" s="258" t="s">
        <v>1</v>
      </c>
      <c r="D1354" s="258" t="s">
        <v>5315</v>
      </c>
      <c r="E1354" s="19" t="s">
        <v>1</v>
      </c>
      <c r="F1354" s="259">
        <v>5.0199999999999996</v>
      </c>
      <c r="G1354" s="38"/>
      <c r="H1354" s="39"/>
    </row>
    <row r="1355" s="2" customFormat="1" ht="16.8" customHeight="1">
      <c r="A1355" s="38"/>
      <c r="B1355" s="39"/>
      <c r="C1355" s="258" t="s">
        <v>1</v>
      </c>
      <c r="D1355" s="258" t="s">
        <v>5231</v>
      </c>
      <c r="E1355" s="19" t="s">
        <v>1</v>
      </c>
      <c r="F1355" s="259">
        <v>0</v>
      </c>
      <c r="G1355" s="38"/>
      <c r="H1355" s="39"/>
    </row>
    <row r="1356" s="2" customFormat="1" ht="16.8" customHeight="1">
      <c r="A1356" s="38"/>
      <c r="B1356" s="39"/>
      <c r="C1356" s="258" t="s">
        <v>1</v>
      </c>
      <c r="D1356" s="258" t="s">
        <v>5033</v>
      </c>
      <c r="E1356" s="19" t="s">
        <v>1</v>
      </c>
      <c r="F1356" s="259">
        <v>4.54</v>
      </c>
      <c r="G1356" s="38"/>
      <c r="H1356" s="39"/>
    </row>
    <row r="1357" s="2" customFormat="1" ht="16.8" customHeight="1">
      <c r="A1357" s="38"/>
      <c r="B1357" s="39"/>
      <c r="C1357" s="258" t="s">
        <v>1</v>
      </c>
      <c r="D1357" s="258" t="s">
        <v>5231</v>
      </c>
      <c r="E1357" s="19" t="s">
        <v>1</v>
      </c>
      <c r="F1357" s="259">
        <v>0</v>
      </c>
      <c r="G1357" s="38"/>
      <c r="H1357" s="39"/>
    </row>
    <row r="1358" s="2" customFormat="1" ht="16.8" customHeight="1">
      <c r="A1358" s="38"/>
      <c r="B1358" s="39"/>
      <c r="C1358" s="258" t="s">
        <v>1</v>
      </c>
      <c r="D1358" s="258" t="s">
        <v>5262</v>
      </c>
      <c r="E1358" s="19" t="s">
        <v>1</v>
      </c>
      <c r="F1358" s="259">
        <v>17.579999999999998</v>
      </c>
      <c r="G1358" s="38"/>
      <c r="H1358" s="39"/>
    </row>
    <row r="1359" s="2" customFormat="1" ht="16.8" customHeight="1">
      <c r="A1359" s="38"/>
      <c r="B1359" s="39"/>
      <c r="C1359" s="258" t="s">
        <v>1</v>
      </c>
      <c r="D1359" s="258" t="s">
        <v>5231</v>
      </c>
      <c r="E1359" s="19" t="s">
        <v>1</v>
      </c>
      <c r="F1359" s="259">
        <v>0</v>
      </c>
      <c r="G1359" s="38"/>
      <c r="H1359" s="39"/>
    </row>
    <row r="1360" s="2" customFormat="1" ht="16.8" customHeight="1">
      <c r="A1360" s="38"/>
      <c r="B1360" s="39"/>
      <c r="C1360" s="258" t="s">
        <v>1</v>
      </c>
      <c r="D1360" s="258" t="s">
        <v>5316</v>
      </c>
      <c r="E1360" s="19" t="s">
        <v>1</v>
      </c>
      <c r="F1360" s="259">
        <v>17.719999999999999</v>
      </c>
      <c r="G1360" s="38"/>
      <c r="H1360" s="39"/>
    </row>
    <row r="1361" s="2" customFormat="1" ht="16.8" customHeight="1">
      <c r="A1361" s="38"/>
      <c r="B1361" s="39"/>
      <c r="C1361" s="258" t="s">
        <v>1</v>
      </c>
      <c r="D1361" s="258" t="s">
        <v>5231</v>
      </c>
      <c r="E1361" s="19" t="s">
        <v>1</v>
      </c>
      <c r="F1361" s="259">
        <v>0</v>
      </c>
      <c r="G1361" s="38"/>
      <c r="H1361" s="39"/>
    </row>
    <row r="1362" s="2" customFormat="1" ht="16.8" customHeight="1">
      <c r="A1362" s="38"/>
      <c r="B1362" s="39"/>
      <c r="C1362" s="258" t="s">
        <v>1</v>
      </c>
      <c r="D1362" s="258" t="s">
        <v>5317</v>
      </c>
      <c r="E1362" s="19" t="s">
        <v>1</v>
      </c>
      <c r="F1362" s="259">
        <v>18.190000000000001</v>
      </c>
      <c r="G1362" s="38"/>
      <c r="H1362" s="39"/>
    </row>
    <row r="1363" s="2" customFormat="1" ht="16.8" customHeight="1">
      <c r="A1363" s="38"/>
      <c r="B1363" s="39"/>
      <c r="C1363" s="258" t="s">
        <v>1</v>
      </c>
      <c r="D1363" s="258" t="s">
        <v>5231</v>
      </c>
      <c r="E1363" s="19" t="s">
        <v>1</v>
      </c>
      <c r="F1363" s="259">
        <v>0</v>
      </c>
      <c r="G1363" s="38"/>
      <c r="H1363" s="39"/>
    </row>
    <row r="1364" s="2" customFormat="1" ht="16.8" customHeight="1">
      <c r="A1364" s="38"/>
      <c r="B1364" s="39"/>
      <c r="C1364" s="258" t="s">
        <v>1</v>
      </c>
      <c r="D1364" s="258" t="s">
        <v>5318</v>
      </c>
      <c r="E1364" s="19" t="s">
        <v>1</v>
      </c>
      <c r="F1364" s="259">
        <v>3.6000000000000001</v>
      </c>
      <c r="G1364" s="38"/>
      <c r="H1364" s="39"/>
    </row>
    <row r="1365" s="2" customFormat="1" ht="16.8" customHeight="1">
      <c r="A1365" s="38"/>
      <c r="B1365" s="39"/>
      <c r="C1365" s="258" t="s">
        <v>1</v>
      </c>
      <c r="D1365" s="258" t="s">
        <v>5231</v>
      </c>
      <c r="E1365" s="19" t="s">
        <v>1</v>
      </c>
      <c r="F1365" s="259">
        <v>0</v>
      </c>
      <c r="G1365" s="38"/>
      <c r="H1365" s="39"/>
    </row>
    <row r="1366" s="2" customFormat="1" ht="16.8" customHeight="1">
      <c r="A1366" s="38"/>
      <c r="B1366" s="39"/>
      <c r="C1366" s="258" t="s">
        <v>1</v>
      </c>
      <c r="D1366" s="258" t="s">
        <v>4922</v>
      </c>
      <c r="E1366" s="19" t="s">
        <v>1</v>
      </c>
      <c r="F1366" s="259">
        <v>10.130000000000001</v>
      </c>
      <c r="G1366" s="38"/>
      <c r="H1366" s="39"/>
    </row>
    <row r="1367" s="2" customFormat="1" ht="16.8" customHeight="1">
      <c r="A1367" s="38"/>
      <c r="B1367" s="39"/>
      <c r="C1367" s="258" t="s">
        <v>1</v>
      </c>
      <c r="D1367" s="258" t="s">
        <v>5231</v>
      </c>
      <c r="E1367" s="19" t="s">
        <v>1</v>
      </c>
      <c r="F1367" s="259">
        <v>0</v>
      </c>
      <c r="G1367" s="38"/>
      <c r="H1367" s="39"/>
    </row>
    <row r="1368" s="2" customFormat="1" ht="16.8" customHeight="1">
      <c r="A1368" s="38"/>
      <c r="B1368" s="39"/>
      <c r="C1368" s="258" t="s">
        <v>1</v>
      </c>
      <c r="D1368" s="258" t="s">
        <v>5318</v>
      </c>
      <c r="E1368" s="19" t="s">
        <v>1</v>
      </c>
      <c r="F1368" s="259">
        <v>3.6000000000000001</v>
      </c>
      <c r="G1368" s="38"/>
      <c r="H1368" s="39"/>
    </row>
    <row r="1369" s="2" customFormat="1" ht="16.8" customHeight="1">
      <c r="A1369" s="38"/>
      <c r="B1369" s="39"/>
      <c r="C1369" s="258" t="s">
        <v>1</v>
      </c>
      <c r="D1369" s="258" t="s">
        <v>5231</v>
      </c>
      <c r="E1369" s="19" t="s">
        <v>1</v>
      </c>
      <c r="F1369" s="259">
        <v>0</v>
      </c>
      <c r="G1369" s="38"/>
      <c r="H1369" s="39"/>
    </row>
    <row r="1370" s="2" customFormat="1" ht="16.8" customHeight="1">
      <c r="A1370" s="38"/>
      <c r="B1370" s="39"/>
      <c r="C1370" s="258" t="s">
        <v>1</v>
      </c>
      <c r="D1370" s="258" t="s">
        <v>5319</v>
      </c>
      <c r="E1370" s="19" t="s">
        <v>1</v>
      </c>
      <c r="F1370" s="259">
        <v>10.119999999999999</v>
      </c>
      <c r="G1370" s="38"/>
      <c r="H1370" s="39"/>
    </row>
    <row r="1371" s="2" customFormat="1" ht="16.8" customHeight="1">
      <c r="A1371" s="38"/>
      <c r="B1371" s="39"/>
      <c r="C1371" s="258" t="s">
        <v>1</v>
      </c>
      <c r="D1371" s="258" t="s">
        <v>5231</v>
      </c>
      <c r="E1371" s="19" t="s">
        <v>1</v>
      </c>
      <c r="F1371" s="259">
        <v>0</v>
      </c>
      <c r="G1371" s="38"/>
      <c r="H1371" s="39"/>
    </row>
    <row r="1372" s="2" customFormat="1" ht="16.8" customHeight="1">
      <c r="A1372" s="38"/>
      <c r="B1372" s="39"/>
      <c r="C1372" s="258" t="s">
        <v>1</v>
      </c>
      <c r="D1372" s="258" t="s">
        <v>5320</v>
      </c>
      <c r="E1372" s="19" t="s">
        <v>1</v>
      </c>
      <c r="F1372" s="259">
        <v>10.039999999999999</v>
      </c>
      <c r="G1372" s="38"/>
      <c r="H1372" s="39"/>
    </row>
    <row r="1373" s="2" customFormat="1" ht="16.8" customHeight="1">
      <c r="A1373" s="38"/>
      <c r="B1373" s="39"/>
      <c r="C1373" s="258" t="s">
        <v>1</v>
      </c>
      <c r="D1373" s="258" t="s">
        <v>5231</v>
      </c>
      <c r="E1373" s="19" t="s">
        <v>1</v>
      </c>
      <c r="F1373" s="259">
        <v>0</v>
      </c>
      <c r="G1373" s="38"/>
      <c r="H1373" s="39"/>
    </row>
    <row r="1374" s="2" customFormat="1" ht="16.8" customHeight="1">
      <c r="A1374" s="38"/>
      <c r="B1374" s="39"/>
      <c r="C1374" s="258" t="s">
        <v>1</v>
      </c>
      <c r="D1374" s="258" t="s">
        <v>5318</v>
      </c>
      <c r="E1374" s="19" t="s">
        <v>1</v>
      </c>
      <c r="F1374" s="259">
        <v>3.6000000000000001</v>
      </c>
      <c r="G1374" s="38"/>
      <c r="H1374" s="39"/>
    </row>
    <row r="1375" s="2" customFormat="1" ht="16.8" customHeight="1">
      <c r="A1375" s="38"/>
      <c r="B1375" s="39"/>
      <c r="C1375" s="258" t="s">
        <v>1</v>
      </c>
      <c r="D1375" s="258" t="s">
        <v>5231</v>
      </c>
      <c r="E1375" s="19" t="s">
        <v>1</v>
      </c>
      <c r="F1375" s="259">
        <v>0</v>
      </c>
      <c r="G1375" s="38"/>
      <c r="H1375" s="39"/>
    </row>
    <row r="1376" s="2" customFormat="1" ht="16.8" customHeight="1">
      <c r="A1376" s="38"/>
      <c r="B1376" s="39"/>
      <c r="C1376" s="258" t="s">
        <v>1</v>
      </c>
      <c r="D1376" s="258" t="s">
        <v>5321</v>
      </c>
      <c r="E1376" s="19" t="s">
        <v>1</v>
      </c>
      <c r="F1376" s="259">
        <v>15.57</v>
      </c>
      <c r="G1376" s="38"/>
      <c r="H1376" s="39"/>
    </row>
    <row r="1377" s="2" customFormat="1" ht="16.8" customHeight="1">
      <c r="A1377" s="38"/>
      <c r="B1377" s="39"/>
      <c r="C1377" s="258" t="s">
        <v>1</v>
      </c>
      <c r="D1377" s="258" t="s">
        <v>5231</v>
      </c>
      <c r="E1377" s="19" t="s">
        <v>1</v>
      </c>
      <c r="F1377" s="259">
        <v>0</v>
      </c>
      <c r="G1377" s="38"/>
      <c r="H1377" s="39"/>
    </row>
    <row r="1378" s="2" customFormat="1" ht="16.8" customHeight="1">
      <c r="A1378" s="38"/>
      <c r="B1378" s="39"/>
      <c r="C1378" s="258" t="s">
        <v>1</v>
      </c>
      <c r="D1378" s="258" t="s">
        <v>5322</v>
      </c>
      <c r="E1378" s="19" t="s">
        <v>1</v>
      </c>
      <c r="F1378" s="259">
        <v>15.960000000000001</v>
      </c>
      <c r="G1378" s="38"/>
      <c r="H1378" s="39"/>
    </row>
    <row r="1379" s="2" customFormat="1" ht="16.8" customHeight="1">
      <c r="A1379" s="38"/>
      <c r="B1379" s="39"/>
      <c r="C1379" s="258" t="s">
        <v>1</v>
      </c>
      <c r="D1379" s="258" t="s">
        <v>5231</v>
      </c>
      <c r="E1379" s="19" t="s">
        <v>1</v>
      </c>
      <c r="F1379" s="259">
        <v>0</v>
      </c>
      <c r="G1379" s="38"/>
      <c r="H1379" s="39"/>
    </row>
    <row r="1380" s="2" customFormat="1" ht="16.8" customHeight="1">
      <c r="A1380" s="38"/>
      <c r="B1380" s="39"/>
      <c r="C1380" s="258" t="s">
        <v>1</v>
      </c>
      <c r="D1380" s="258" t="s">
        <v>5323</v>
      </c>
      <c r="E1380" s="19" t="s">
        <v>1</v>
      </c>
      <c r="F1380" s="259">
        <v>18.59</v>
      </c>
      <c r="G1380" s="38"/>
      <c r="H1380" s="39"/>
    </row>
    <row r="1381" s="2" customFormat="1" ht="16.8" customHeight="1">
      <c r="A1381" s="38"/>
      <c r="B1381" s="39"/>
      <c r="C1381" s="258" t="s">
        <v>1</v>
      </c>
      <c r="D1381" s="258" t="s">
        <v>5231</v>
      </c>
      <c r="E1381" s="19" t="s">
        <v>1</v>
      </c>
      <c r="F1381" s="259">
        <v>0</v>
      </c>
      <c r="G1381" s="38"/>
      <c r="H1381" s="39"/>
    </row>
    <row r="1382" s="2" customFormat="1" ht="16.8" customHeight="1">
      <c r="A1382" s="38"/>
      <c r="B1382" s="39"/>
      <c r="C1382" s="258" t="s">
        <v>1</v>
      </c>
      <c r="D1382" s="258" t="s">
        <v>5324</v>
      </c>
      <c r="E1382" s="19" t="s">
        <v>1</v>
      </c>
      <c r="F1382" s="259">
        <v>11.630000000000001</v>
      </c>
      <c r="G1382" s="38"/>
      <c r="H1382" s="39"/>
    </row>
    <row r="1383" s="2" customFormat="1" ht="16.8" customHeight="1">
      <c r="A1383" s="38"/>
      <c r="B1383" s="39"/>
      <c r="C1383" s="258" t="s">
        <v>1</v>
      </c>
      <c r="D1383" s="258" t="s">
        <v>5231</v>
      </c>
      <c r="E1383" s="19" t="s">
        <v>1</v>
      </c>
      <c r="F1383" s="259">
        <v>0</v>
      </c>
      <c r="G1383" s="38"/>
      <c r="H1383" s="39"/>
    </row>
    <row r="1384" s="2" customFormat="1" ht="16.8" customHeight="1">
      <c r="A1384" s="38"/>
      <c r="B1384" s="39"/>
      <c r="C1384" s="258" t="s">
        <v>1</v>
      </c>
      <c r="D1384" s="258" t="s">
        <v>5325</v>
      </c>
      <c r="E1384" s="19" t="s">
        <v>1</v>
      </c>
      <c r="F1384" s="259">
        <v>16.940000000000001</v>
      </c>
      <c r="G1384" s="38"/>
      <c r="H1384" s="39"/>
    </row>
    <row r="1385" s="2" customFormat="1" ht="16.8" customHeight="1">
      <c r="A1385" s="38"/>
      <c r="B1385" s="39"/>
      <c r="C1385" s="258" t="s">
        <v>1</v>
      </c>
      <c r="D1385" s="258" t="s">
        <v>5231</v>
      </c>
      <c r="E1385" s="19" t="s">
        <v>1</v>
      </c>
      <c r="F1385" s="259">
        <v>0</v>
      </c>
      <c r="G1385" s="38"/>
      <c r="H1385" s="39"/>
    </row>
    <row r="1386" s="2" customFormat="1" ht="16.8" customHeight="1">
      <c r="A1386" s="38"/>
      <c r="B1386" s="39"/>
      <c r="C1386" s="258" t="s">
        <v>1</v>
      </c>
      <c r="D1386" s="258" t="s">
        <v>5326</v>
      </c>
      <c r="E1386" s="19" t="s">
        <v>1</v>
      </c>
      <c r="F1386" s="259">
        <v>16.59</v>
      </c>
      <c r="G1386" s="38"/>
      <c r="H1386" s="39"/>
    </row>
    <row r="1387" s="2" customFormat="1" ht="16.8" customHeight="1">
      <c r="A1387" s="38"/>
      <c r="B1387" s="39"/>
      <c r="C1387" s="258" t="s">
        <v>1</v>
      </c>
      <c r="D1387" s="258" t="s">
        <v>5231</v>
      </c>
      <c r="E1387" s="19" t="s">
        <v>1</v>
      </c>
      <c r="F1387" s="259">
        <v>0</v>
      </c>
      <c r="G1387" s="38"/>
      <c r="H1387" s="39"/>
    </row>
    <row r="1388" s="2" customFormat="1" ht="16.8" customHeight="1">
      <c r="A1388" s="38"/>
      <c r="B1388" s="39"/>
      <c r="C1388" s="258" t="s">
        <v>1</v>
      </c>
      <c r="D1388" s="258" t="s">
        <v>5327</v>
      </c>
      <c r="E1388" s="19" t="s">
        <v>1</v>
      </c>
      <c r="F1388" s="259">
        <v>16.07</v>
      </c>
      <c r="G1388" s="38"/>
      <c r="H1388" s="39"/>
    </row>
    <row r="1389" s="2" customFormat="1" ht="16.8" customHeight="1">
      <c r="A1389" s="38"/>
      <c r="B1389" s="39"/>
      <c r="C1389" s="258" t="s">
        <v>1</v>
      </c>
      <c r="D1389" s="258" t="s">
        <v>5231</v>
      </c>
      <c r="E1389" s="19" t="s">
        <v>1</v>
      </c>
      <c r="F1389" s="259">
        <v>0</v>
      </c>
      <c r="G1389" s="38"/>
      <c r="H1389" s="39"/>
    </row>
    <row r="1390" s="2" customFormat="1" ht="16.8" customHeight="1">
      <c r="A1390" s="38"/>
      <c r="B1390" s="39"/>
      <c r="C1390" s="258" t="s">
        <v>1</v>
      </c>
      <c r="D1390" s="258" t="s">
        <v>335</v>
      </c>
      <c r="E1390" s="19" t="s">
        <v>1</v>
      </c>
      <c r="F1390" s="259">
        <v>16</v>
      </c>
      <c r="G1390" s="38"/>
      <c r="H1390" s="39"/>
    </row>
    <row r="1391" s="2" customFormat="1" ht="16.8" customHeight="1">
      <c r="A1391" s="38"/>
      <c r="B1391" s="39"/>
      <c r="C1391" s="258" t="s">
        <v>1</v>
      </c>
      <c r="D1391" s="258" t="s">
        <v>5231</v>
      </c>
      <c r="E1391" s="19" t="s">
        <v>1</v>
      </c>
      <c r="F1391" s="259">
        <v>0</v>
      </c>
      <c r="G1391" s="38"/>
      <c r="H1391" s="39"/>
    </row>
    <row r="1392" s="2" customFormat="1" ht="16.8" customHeight="1">
      <c r="A1392" s="38"/>
      <c r="B1392" s="39"/>
      <c r="C1392" s="258" t="s">
        <v>1</v>
      </c>
      <c r="D1392" s="258" t="s">
        <v>5328</v>
      </c>
      <c r="E1392" s="19" t="s">
        <v>1</v>
      </c>
      <c r="F1392" s="259">
        <v>11.85</v>
      </c>
      <c r="G1392" s="38"/>
      <c r="H1392" s="39"/>
    </row>
    <row r="1393" s="2" customFormat="1" ht="16.8" customHeight="1">
      <c r="A1393" s="38"/>
      <c r="B1393" s="39"/>
      <c r="C1393" s="258" t="s">
        <v>1</v>
      </c>
      <c r="D1393" s="258" t="s">
        <v>5231</v>
      </c>
      <c r="E1393" s="19" t="s">
        <v>1</v>
      </c>
      <c r="F1393" s="259">
        <v>0</v>
      </c>
      <c r="G1393" s="38"/>
      <c r="H1393" s="39"/>
    </row>
    <row r="1394" s="2" customFormat="1" ht="16.8" customHeight="1">
      <c r="A1394" s="38"/>
      <c r="B1394" s="39"/>
      <c r="C1394" s="258" t="s">
        <v>1</v>
      </c>
      <c r="D1394" s="258" t="s">
        <v>5329</v>
      </c>
      <c r="E1394" s="19" t="s">
        <v>1</v>
      </c>
      <c r="F1394" s="259">
        <v>279.23000000000002</v>
      </c>
      <c r="G1394" s="38"/>
      <c r="H1394" s="39"/>
    </row>
    <row r="1395" s="2" customFormat="1" ht="16.8" customHeight="1">
      <c r="A1395" s="38"/>
      <c r="B1395" s="39"/>
      <c r="C1395" s="258" t="s">
        <v>1</v>
      </c>
      <c r="D1395" s="258" t="s">
        <v>5231</v>
      </c>
      <c r="E1395" s="19" t="s">
        <v>1</v>
      </c>
      <c r="F1395" s="259">
        <v>0</v>
      </c>
      <c r="G1395" s="38"/>
      <c r="H1395" s="39"/>
    </row>
    <row r="1396" s="2" customFormat="1" ht="16.8" customHeight="1">
      <c r="A1396" s="38"/>
      <c r="B1396" s="39"/>
      <c r="C1396" s="258" t="s">
        <v>1</v>
      </c>
      <c r="D1396" s="258" t="s">
        <v>5330</v>
      </c>
      <c r="E1396" s="19" t="s">
        <v>1</v>
      </c>
      <c r="F1396" s="259">
        <v>3.2400000000000002</v>
      </c>
      <c r="G1396" s="38"/>
      <c r="H1396" s="39"/>
    </row>
    <row r="1397" s="2" customFormat="1" ht="16.8" customHeight="1">
      <c r="A1397" s="38"/>
      <c r="B1397" s="39"/>
      <c r="C1397" s="258" t="s">
        <v>1</v>
      </c>
      <c r="D1397" s="258" t="s">
        <v>5231</v>
      </c>
      <c r="E1397" s="19" t="s">
        <v>1</v>
      </c>
      <c r="F1397" s="259">
        <v>0</v>
      </c>
      <c r="G1397" s="38"/>
      <c r="H1397" s="39"/>
    </row>
    <row r="1398" s="2" customFormat="1" ht="16.8" customHeight="1">
      <c r="A1398" s="38"/>
      <c r="B1398" s="39"/>
      <c r="C1398" s="258" t="s">
        <v>1</v>
      </c>
      <c r="D1398" s="258" t="s">
        <v>85</v>
      </c>
      <c r="E1398" s="19" t="s">
        <v>1</v>
      </c>
      <c r="F1398" s="259">
        <v>2</v>
      </c>
      <c r="G1398" s="38"/>
      <c r="H1398" s="39"/>
    </row>
    <row r="1399" s="2" customFormat="1" ht="16.8" customHeight="1">
      <c r="A1399" s="38"/>
      <c r="B1399" s="39"/>
      <c r="C1399" s="258" t="s">
        <v>1</v>
      </c>
      <c r="D1399" s="258" t="s">
        <v>5231</v>
      </c>
      <c r="E1399" s="19" t="s">
        <v>1</v>
      </c>
      <c r="F1399" s="259">
        <v>0</v>
      </c>
      <c r="G1399" s="38"/>
      <c r="H1399" s="39"/>
    </row>
    <row r="1400" s="2" customFormat="1" ht="16.8" customHeight="1">
      <c r="A1400" s="38"/>
      <c r="B1400" s="39"/>
      <c r="C1400" s="258" t="s">
        <v>1</v>
      </c>
      <c r="D1400" s="258" t="s">
        <v>5331</v>
      </c>
      <c r="E1400" s="19" t="s">
        <v>1</v>
      </c>
      <c r="F1400" s="259">
        <v>30.100000000000001</v>
      </c>
      <c r="G1400" s="38"/>
      <c r="H1400" s="39"/>
    </row>
    <row r="1401" s="2" customFormat="1" ht="16.8" customHeight="1">
      <c r="A1401" s="38"/>
      <c r="B1401" s="39"/>
      <c r="C1401" s="258" t="s">
        <v>1</v>
      </c>
      <c r="D1401" s="258" t="s">
        <v>5231</v>
      </c>
      <c r="E1401" s="19" t="s">
        <v>1</v>
      </c>
      <c r="F1401" s="259">
        <v>0</v>
      </c>
      <c r="G1401" s="38"/>
      <c r="H1401" s="39"/>
    </row>
    <row r="1402" s="2" customFormat="1" ht="16.8" customHeight="1">
      <c r="A1402" s="38"/>
      <c r="B1402" s="39"/>
      <c r="C1402" s="258" t="s">
        <v>1</v>
      </c>
      <c r="D1402" s="258" t="s">
        <v>5332</v>
      </c>
      <c r="E1402" s="19" t="s">
        <v>1</v>
      </c>
      <c r="F1402" s="259">
        <v>6.2599999999999998</v>
      </c>
      <c r="G1402" s="38"/>
      <c r="H1402" s="39"/>
    </row>
    <row r="1403" s="2" customFormat="1" ht="16.8" customHeight="1">
      <c r="A1403" s="38"/>
      <c r="B1403" s="39"/>
      <c r="C1403" s="258" t="s">
        <v>1</v>
      </c>
      <c r="D1403" s="258" t="s">
        <v>5231</v>
      </c>
      <c r="E1403" s="19" t="s">
        <v>1</v>
      </c>
      <c r="F1403" s="259">
        <v>0</v>
      </c>
      <c r="G1403" s="38"/>
      <c r="H1403" s="39"/>
    </row>
    <row r="1404" s="2" customFormat="1" ht="16.8" customHeight="1">
      <c r="A1404" s="38"/>
      <c r="B1404" s="39"/>
      <c r="C1404" s="258" t="s">
        <v>1</v>
      </c>
      <c r="D1404" s="258" t="s">
        <v>5333</v>
      </c>
      <c r="E1404" s="19" t="s">
        <v>1</v>
      </c>
      <c r="F1404" s="259">
        <v>1.3300000000000001</v>
      </c>
      <c r="G1404" s="38"/>
      <c r="H1404" s="39"/>
    </row>
    <row r="1405" s="2" customFormat="1" ht="16.8" customHeight="1">
      <c r="A1405" s="38"/>
      <c r="B1405" s="39"/>
      <c r="C1405" s="258" t="s">
        <v>1</v>
      </c>
      <c r="D1405" s="258" t="s">
        <v>5231</v>
      </c>
      <c r="E1405" s="19" t="s">
        <v>1</v>
      </c>
      <c r="F1405" s="259">
        <v>0</v>
      </c>
      <c r="G1405" s="38"/>
      <c r="H1405" s="39"/>
    </row>
    <row r="1406" s="2" customFormat="1" ht="16.8" customHeight="1">
      <c r="A1406" s="38"/>
      <c r="B1406" s="39"/>
      <c r="C1406" s="258" t="s">
        <v>1</v>
      </c>
      <c r="D1406" s="258" t="s">
        <v>5333</v>
      </c>
      <c r="E1406" s="19" t="s">
        <v>1</v>
      </c>
      <c r="F1406" s="259">
        <v>1.3300000000000001</v>
      </c>
      <c r="G1406" s="38"/>
      <c r="H1406" s="39"/>
    </row>
    <row r="1407" s="2" customFormat="1" ht="16.8" customHeight="1">
      <c r="A1407" s="38"/>
      <c r="B1407" s="39"/>
      <c r="C1407" s="258" t="s">
        <v>1</v>
      </c>
      <c r="D1407" s="258" t="s">
        <v>5231</v>
      </c>
      <c r="E1407" s="19" t="s">
        <v>1</v>
      </c>
      <c r="F1407" s="259">
        <v>0</v>
      </c>
      <c r="G1407" s="38"/>
      <c r="H1407" s="39"/>
    </row>
    <row r="1408" s="2" customFormat="1" ht="16.8" customHeight="1">
      <c r="A1408" s="38"/>
      <c r="B1408" s="39"/>
      <c r="C1408" s="258" t="s">
        <v>1</v>
      </c>
      <c r="D1408" s="258" t="s">
        <v>5019</v>
      </c>
      <c r="E1408" s="19" t="s">
        <v>1</v>
      </c>
      <c r="F1408" s="259">
        <v>4.4199999999999999</v>
      </c>
      <c r="G1408" s="38"/>
      <c r="H1408" s="39"/>
    </row>
    <row r="1409" s="2" customFormat="1" ht="16.8" customHeight="1">
      <c r="A1409" s="38"/>
      <c r="B1409" s="39"/>
      <c r="C1409" s="258" t="s">
        <v>1</v>
      </c>
      <c r="D1409" s="258" t="s">
        <v>5231</v>
      </c>
      <c r="E1409" s="19" t="s">
        <v>1</v>
      </c>
      <c r="F1409" s="259">
        <v>0</v>
      </c>
      <c r="G1409" s="38"/>
      <c r="H1409" s="39"/>
    </row>
    <row r="1410" s="2" customFormat="1" ht="16.8" customHeight="1">
      <c r="A1410" s="38"/>
      <c r="B1410" s="39"/>
      <c r="C1410" s="258" t="s">
        <v>1</v>
      </c>
      <c r="D1410" s="258" t="s">
        <v>5334</v>
      </c>
      <c r="E1410" s="19" t="s">
        <v>1</v>
      </c>
      <c r="F1410" s="259">
        <v>4.5300000000000002</v>
      </c>
      <c r="G1410" s="38"/>
      <c r="H1410" s="39"/>
    </row>
    <row r="1411" s="2" customFormat="1" ht="16.8" customHeight="1">
      <c r="A1411" s="38"/>
      <c r="B1411" s="39"/>
      <c r="C1411" s="258" t="s">
        <v>1</v>
      </c>
      <c r="D1411" s="258" t="s">
        <v>5231</v>
      </c>
      <c r="E1411" s="19" t="s">
        <v>1</v>
      </c>
      <c r="F1411" s="259">
        <v>0</v>
      </c>
      <c r="G1411" s="38"/>
      <c r="H1411" s="39"/>
    </row>
    <row r="1412" s="2" customFormat="1" ht="16.8" customHeight="1">
      <c r="A1412" s="38"/>
      <c r="B1412" s="39"/>
      <c r="C1412" s="258" t="s">
        <v>1</v>
      </c>
      <c r="D1412" s="258" t="s">
        <v>5335</v>
      </c>
      <c r="E1412" s="19" t="s">
        <v>1</v>
      </c>
      <c r="F1412" s="259">
        <v>19.960000000000001</v>
      </c>
      <c r="G1412" s="38"/>
      <c r="H1412" s="39"/>
    </row>
    <row r="1413" s="2" customFormat="1" ht="16.8" customHeight="1">
      <c r="A1413" s="38"/>
      <c r="B1413" s="39"/>
      <c r="C1413" s="258" t="s">
        <v>1</v>
      </c>
      <c r="D1413" s="258" t="s">
        <v>5231</v>
      </c>
      <c r="E1413" s="19" t="s">
        <v>1</v>
      </c>
      <c r="F1413" s="259">
        <v>0</v>
      </c>
      <c r="G1413" s="38"/>
      <c r="H1413" s="39"/>
    </row>
    <row r="1414" s="2" customFormat="1" ht="16.8" customHeight="1">
      <c r="A1414" s="38"/>
      <c r="B1414" s="39"/>
      <c r="C1414" s="258" t="s">
        <v>1</v>
      </c>
      <c r="D1414" s="258" t="s">
        <v>5336</v>
      </c>
      <c r="E1414" s="19" t="s">
        <v>1</v>
      </c>
      <c r="F1414" s="259">
        <v>12.35</v>
      </c>
      <c r="G1414" s="38"/>
      <c r="H1414" s="39"/>
    </row>
    <row r="1415" s="2" customFormat="1" ht="16.8" customHeight="1">
      <c r="A1415" s="38"/>
      <c r="B1415" s="39"/>
      <c r="C1415" s="258" t="s">
        <v>1</v>
      </c>
      <c r="D1415" s="258" t="s">
        <v>5231</v>
      </c>
      <c r="E1415" s="19" t="s">
        <v>1</v>
      </c>
      <c r="F1415" s="259">
        <v>0</v>
      </c>
      <c r="G1415" s="38"/>
      <c r="H1415" s="39"/>
    </row>
    <row r="1416" s="2" customFormat="1" ht="16.8" customHeight="1">
      <c r="A1416" s="38"/>
      <c r="B1416" s="39"/>
      <c r="C1416" s="258" t="s">
        <v>1</v>
      </c>
      <c r="D1416" s="258" t="s">
        <v>5337</v>
      </c>
      <c r="E1416" s="19" t="s">
        <v>1</v>
      </c>
      <c r="F1416" s="259">
        <v>41.579999999999998</v>
      </c>
      <c r="G1416" s="38"/>
      <c r="H1416" s="39"/>
    </row>
    <row r="1417" s="2" customFormat="1" ht="16.8" customHeight="1">
      <c r="A1417" s="38"/>
      <c r="B1417" s="39"/>
      <c r="C1417" s="258" t="s">
        <v>1</v>
      </c>
      <c r="D1417" s="258" t="s">
        <v>5231</v>
      </c>
      <c r="E1417" s="19" t="s">
        <v>1</v>
      </c>
      <c r="F1417" s="259">
        <v>0</v>
      </c>
      <c r="G1417" s="38"/>
      <c r="H1417" s="39"/>
    </row>
    <row r="1418" s="2" customFormat="1" ht="16.8" customHeight="1">
      <c r="A1418" s="38"/>
      <c r="B1418" s="39"/>
      <c r="C1418" s="258" t="s">
        <v>1</v>
      </c>
      <c r="D1418" s="258" t="s">
        <v>5338</v>
      </c>
      <c r="E1418" s="19" t="s">
        <v>1</v>
      </c>
      <c r="F1418" s="259">
        <v>21.300000000000001</v>
      </c>
      <c r="G1418" s="38"/>
      <c r="H1418" s="39"/>
    </row>
    <row r="1419" s="2" customFormat="1" ht="16.8" customHeight="1">
      <c r="A1419" s="38"/>
      <c r="B1419" s="39"/>
      <c r="C1419" s="258" t="s">
        <v>1</v>
      </c>
      <c r="D1419" s="258" t="s">
        <v>5231</v>
      </c>
      <c r="E1419" s="19" t="s">
        <v>1</v>
      </c>
      <c r="F1419" s="259">
        <v>0</v>
      </c>
      <c r="G1419" s="38"/>
      <c r="H1419" s="39"/>
    </row>
    <row r="1420" s="2" customFormat="1" ht="16.8" customHeight="1">
      <c r="A1420" s="38"/>
      <c r="B1420" s="39"/>
      <c r="C1420" s="258" t="s">
        <v>1</v>
      </c>
      <c r="D1420" s="258" t="s">
        <v>5339</v>
      </c>
      <c r="E1420" s="19" t="s">
        <v>1</v>
      </c>
      <c r="F1420" s="259">
        <v>21.41</v>
      </c>
      <c r="G1420" s="38"/>
      <c r="H1420" s="39"/>
    </row>
    <row r="1421" s="2" customFormat="1" ht="16.8" customHeight="1">
      <c r="A1421" s="38"/>
      <c r="B1421" s="39"/>
      <c r="C1421" s="258" t="s">
        <v>1</v>
      </c>
      <c r="D1421" s="258" t="s">
        <v>5231</v>
      </c>
      <c r="E1421" s="19" t="s">
        <v>1</v>
      </c>
      <c r="F1421" s="259">
        <v>0</v>
      </c>
      <c r="G1421" s="38"/>
      <c r="H1421" s="39"/>
    </row>
    <row r="1422" s="2" customFormat="1" ht="16.8" customHeight="1">
      <c r="A1422" s="38"/>
      <c r="B1422" s="39"/>
      <c r="C1422" s="258" t="s">
        <v>1</v>
      </c>
      <c r="D1422" s="258" t="s">
        <v>5340</v>
      </c>
      <c r="E1422" s="19" t="s">
        <v>1</v>
      </c>
      <c r="F1422" s="259">
        <v>285.16000000000003</v>
      </c>
      <c r="G1422" s="38"/>
      <c r="H1422" s="39"/>
    </row>
    <row r="1423" s="2" customFormat="1" ht="16.8" customHeight="1">
      <c r="A1423" s="38"/>
      <c r="B1423" s="39"/>
      <c r="C1423" s="258" t="s">
        <v>1</v>
      </c>
      <c r="D1423" s="258" t="s">
        <v>5231</v>
      </c>
      <c r="E1423" s="19" t="s">
        <v>1</v>
      </c>
      <c r="F1423" s="259">
        <v>0</v>
      </c>
      <c r="G1423" s="38"/>
      <c r="H1423" s="39"/>
    </row>
    <row r="1424" s="2" customFormat="1" ht="16.8" customHeight="1">
      <c r="A1424" s="38"/>
      <c r="B1424" s="39"/>
      <c r="C1424" s="258" t="s">
        <v>1</v>
      </c>
      <c r="D1424" s="258" t="s">
        <v>5341</v>
      </c>
      <c r="E1424" s="19" t="s">
        <v>1</v>
      </c>
      <c r="F1424" s="259">
        <v>0.12</v>
      </c>
      <c r="G1424" s="38"/>
      <c r="H1424" s="39"/>
    </row>
    <row r="1425" s="2" customFormat="1" ht="16.8" customHeight="1">
      <c r="A1425" s="38"/>
      <c r="B1425" s="39"/>
      <c r="C1425" s="258" t="s">
        <v>1</v>
      </c>
      <c r="D1425" s="258" t="s">
        <v>5231</v>
      </c>
      <c r="E1425" s="19" t="s">
        <v>1</v>
      </c>
      <c r="F1425" s="259">
        <v>0</v>
      </c>
      <c r="G1425" s="38"/>
      <c r="H1425" s="39"/>
    </row>
    <row r="1426" s="2" customFormat="1" ht="16.8" customHeight="1">
      <c r="A1426" s="38"/>
      <c r="B1426" s="39"/>
      <c r="C1426" s="258" t="s">
        <v>1</v>
      </c>
      <c r="D1426" s="258" t="s">
        <v>5342</v>
      </c>
      <c r="E1426" s="19" t="s">
        <v>1</v>
      </c>
      <c r="F1426" s="259">
        <v>18.199999999999999</v>
      </c>
      <c r="G1426" s="38"/>
      <c r="H1426" s="39"/>
    </row>
    <row r="1427" s="2" customFormat="1" ht="16.8" customHeight="1">
      <c r="A1427" s="38"/>
      <c r="B1427" s="39"/>
      <c r="C1427" s="258" t="s">
        <v>1</v>
      </c>
      <c r="D1427" s="258" t="s">
        <v>5231</v>
      </c>
      <c r="E1427" s="19" t="s">
        <v>1</v>
      </c>
      <c r="F1427" s="259">
        <v>0</v>
      </c>
      <c r="G1427" s="38"/>
      <c r="H1427" s="39"/>
    </row>
    <row r="1428" s="2" customFormat="1" ht="16.8" customHeight="1">
      <c r="A1428" s="38"/>
      <c r="B1428" s="39"/>
      <c r="C1428" s="258" t="s">
        <v>1</v>
      </c>
      <c r="D1428" s="258" t="s">
        <v>5343</v>
      </c>
      <c r="E1428" s="19" t="s">
        <v>1</v>
      </c>
      <c r="F1428" s="259">
        <v>1.76</v>
      </c>
      <c r="G1428" s="38"/>
      <c r="H1428" s="39"/>
    </row>
    <row r="1429" s="2" customFormat="1" ht="16.8" customHeight="1">
      <c r="A1429" s="38"/>
      <c r="B1429" s="39"/>
      <c r="C1429" s="258" t="s">
        <v>1</v>
      </c>
      <c r="D1429" s="258" t="s">
        <v>5231</v>
      </c>
      <c r="E1429" s="19" t="s">
        <v>1</v>
      </c>
      <c r="F1429" s="259">
        <v>0</v>
      </c>
      <c r="G1429" s="38"/>
      <c r="H1429" s="39"/>
    </row>
    <row r="1430" s="2" customFormat="1" ht="16.8" customHeight="1">
      <c r="A1430" s="38"/>
      <c r="B1430" s="39"/>
      <c r="C1430" s="258" t="s">
        <v>1</v>
      </c>
      <c r="D1430" s="258" t="s">
        <v>5344</v>
      </c>
      <c r="E1430" s="19" t="s">
        <v>1</v>
      </c>
      <c r="F1430" s="259">
        <v>139.5</v>
      </c>
      <c r="G1430" s="38"/>
      <c r="H1430" s="39"/>
    </row>
    <row r="1431" s="2" customFormat="1" ht="16.8" customHeight="1">
      <c r="A1431" s="38"/>
      <c r="B1431" s="39"/>
      <c r="C1431" s="258" t="s">
        <v>1</v>
      </c>
      <c r="D1431" s="258" t="s">
        <v>5345</v>
      </c>
      <c r="E1431" s="19" t="s">
        <v>1</v>
      </c>
      <c r="F1431" s="259">
        <v>0</v>
      </c>
      <c r="G1431" s="38"/>
      <c r="H1431" s="39"/>
    </row>
    <row r="1432" s="2" customFormat="1" ht="16.8" customHeight="1">
      <c r="A1432" s="38"/>
      <c r="B1432" s="39"/>
      <c r="C1432" s="258" t="s">
        <v>1</v>
      </c>
      <c r="D1432" s="258" t="s">
        <v>5346</v>
      </c>
      <c r="E1432" s="19" t="s">
        <v>1</v>
      </c>
      <c r="F1432" s="259">
        <v>209.74000000000001</v>
      </c>
      <c r="G1432" s="38"/>
      <c r="H1432" s="39"/>
    </row>
    <row r="1433" s="2" customFormat="1" ht="16.8" customHeight="1">
      <c r="A1433" s="38"/>
      <c r="B1433" s="39"/>
      <c r="C1433" s="258" t="s">
        <v>1</v>
      </c>
      <c r="D1433" s="258" t="s">
        <v>5345</v>
      </c>
      <c r="E1433" s="19" t="s">
        <v>1</v>
      </c>
      <c r="F1433" s="259">
        <v>0</v>
      </c>
      <c r="G1433" s="38"/>
      <c r="H1433" s="39"/>
    </row>
    <row r="1434" s="2" customFormat="1" ht="16.8" customHeight="1">
      <c r="A1434" s="38"/>
      <c r="B1434" s="39"/>
      <c r="C1434" s="258" t="s">
        <v>1</v>
      </c>
      <c r="D1434" s="258" t="s">
        <v>5347</v>
      </c>
      <c r="E1434" s="19" t="s">
        <v>1</v>
      </c>
      <c r="F1434" s="259">
        <v>36.609999999999999</v>
      </c>
      <c r="G1434" s="38"/>
      <c r="H1434" s="39"/>
    </row>
    <row r="1435" s="2" customFormat="1" ht="16.8" customHeight="1">
      <c r="A1435" s="38"/>
      <c r="B1435" s="39"/>
      <c r="C1435" s="258" t="s">
        <v>1</v>
      </c>
      <c r="D1435" s="258" t="s">
        <v>5345</v>
      </c>
      <c r="E1435" s="19" t="s">
        <v>1</v>
      </c>
      <c r="F1435" s="259">
        <v>0</v>
      </c>
      <c r="G1435" s="38"/>
      <c r="H1435" s="39"/>
    </row>
    <row r="1436" s="2" customFormat="1" ht="16.8" customHeight="1">
      <c r="A1436" s="38"/>
      <c r="B1436" s="39"/>
      <c r="C1436" s="258" t="s">
        <v>1</v>
      </c>
      <c r="D1436" s="258" t="s">
        <v>5348</v>
      </c>
      <c r="E1436" s="19" t="s">
        <v>1</v>
      </c>
      <c r="F1436" s="259">
        <v>7.96</v>
      </c>
      <c r="G1436" s="38"/>
      <c r="H1436" s="39"/>
    </row>
    <row r="1437" s="2" customFormat="1" ht="16.8" customHeight="1">
      <c r="A1437" s="38"/>
      <c r="B1437" s="39"/>
      <c r="C1437" s="258" t="s">
        <v>1</v>
      </c>
      <c r="D1437" s="258" t="s">
        <v>5345</v>
      </c>
      <c r="E1437" s="19" t="s">
        <v>1</v>
      </c>
      <c r="F1437" s="259">
        <v>0</v>
      </c>
      <c r="G1437" s="38"/>
      <c r="H1437" s="39"/>
    </row>
    <row r="1438" s="2" customFormat="1" ht="16.8" customHeight="1">
      <c r="A1438" s="38"/>
      <c r="B1438" s="39"/>
      <c r="C1438" s="258" t="s">
        <v>1</v>
      </c>
      <c r="D1438" s="258" t="s">
        <v>5074</v>
      </c>
      <c r="E1438" s="19" t="s">
        <v>1</v>
      </c>
      <c r="F1438" s="259">
        <v>5.3399999999999999</v>
      </c>
      <c r="G1438" s="38"/>
      <c r="H1438" s="39"/>
    </row>
    <row r="1439" s="2" customFormat="1" ht="16.8" customHeight="1">
      <c r="A1439" s="38"/>
      <c r="B1439" s="39"/>
      <c r="C1439" s="258" t="s">
        <v>1</v>
      </c>
      <c r="D1439" s="258" t="s">
        <v>5345</v>
      </c>
      <c r="E1439" s="19" t="s">
        <v>1</v>
      </c>
      <c r="F1439" s="259">
        <v>0</v>
      </c>
      <c r="G1439" s="38"/>
      <c r="H1439" s="39"/>
    </row>
    <row r="1440" s="2" customFormat="1" ht="16.8" customHeight="1">
      <c r="A1440" s="38"/>
      <c r="B1440" s="39"/>
      <c r="C1440" s="258" t="s">
        <v>1</v>
      </c>
      <c r="D1440" s="258" t="s">
        <v>5349</v>
      </c>
      <c r="E1440" s="19" t="s">
        <v>1</v>
      </c>
      <c r="F1440" s="259">
        <v>18.329999999999998</v>
      </c>
      <c r="G1440" s="38"/>
      <c r="H1440" s="39"/>
    </row>
    <row r="1441" s="2" customFormat="1" ht="16.8" customHeight="1">
      <c r="A1441" s="38"/>
      <c r="B1441" s="39"/>
      <c r="C1441" s="258" t="s">
        <v>1</v>
      </c>
      <c r="D1441" s="258" t="s">
        <v>5345</v>
      </c>
      <c r="E1441" s="19" t="s">
        <v>1</v>
      </c>
      <c r="F1441" s="259">
        <v>0</v>
      </c>
      <c r="G1441" s="38"/>
      <c r="H1441" s="39"/>
    </row>
    <row r="1442" s="2" customFormat="1" ht="16.8" customHeight="1">
      <c r="A1442" s="38"/>
      <c r="B1442" s="39"/>
      <c r="C1442" s="258" t="s">
        <v>1</v>
      </c>
      <c r="D1442" s="258" t="s">
        <v>5238</v>
      </c>
      <c r="E1442" s="19" t="s">
        <v>1</v>
      </c>
      <c r="F1442" s="259">
        <v>12.810000000000001</v>
      </c>
      <c r="G1442" s="38"/>
      <c r="H1442" s="39"/>
    </row>
    <row r="1443" s="2" customFormat="1" ht="16.8" customHeight="1">
      <c r="A1443" s="38"/>
      <c r="B1443" s="39"/>
      <c r="C1443" s="258" t="s">
        <v>1</v>
      </c>
      <c r="D1443" s="258" t="s">
        <v>5345</v>
      </c>
      <c r="E1443" s="19" t="s">
        <v>1</v>
      </c>
      <c r="F1443" s="259">
        <v>0</v>
      </c>
      <c r="G1443" s="38"/>
      <c r="H1443" s="39"/>
    </row>
    <row r="1444" s="2" customFormat="1" ht="16.8" customHeight="1">
      <c r="A1444" s="38"/>
      <c r="B1444" s="39"/>
      <c r="C1444" s="258" t="s">
        <v>1</v>
      </c>
      <c r="D1444" s="258" t="s">
        <v>5238</v>
      </c>
      <c r="E1444" s="19" t="s">
        <v>1</v>
      </c>
      <c r="F1444" s="259">
        <v>12.810000000000001</v>
      </c>
      <c r="G1444" s="38"/>
      <c r="H1444" s="39"/>
    </row>
    <row r="1445" s="2" customFormat="1" ht="16.8" customHeight="1">
      <c r="A1445" s="38"/>
      <c r="B1445" s="39"/>
      <c r="C1445" s="258" t="s">
        <v>1</v>
      </c>
      <c r="D1445" s="258" t="s">
        <v>5345</v>
      </c>
      <c r="E1445" s="19" t="s">
        <v>1</v>
      </c>
      <c r="F1445" s="259">
        <v>0</v>
      </c>
      <c r="G1445" s="38"/>
      <c r="H1445" s="39"/>
    </row>
    <row r="1446" s="2" customFormat="1" ht="16.8" customHeight="1">
      <c r="A1446" s="38"/>
      <c r="B1446" s="39"/>
      <c r="C1446" s="258" t="s">
        <v>1</v>
      </c>
      <c r="D1446" s="258" t="s">
        <v>5238</v>
      </c>
      <c r="E1446" s="19" t="s">
        <v>1</v>
      </c>
      <c r="F1446" s="259">
        <v>12.810000000000001</v>
      </c>
      <c r="G1446" s="38"/>
      <c r="H1446" s="39"/>
    </row>
    <row r="1447" s="2" customFormat="1" ht="16.8" customHeight="1">
      <c r="A1447" s="38"/>
      <c r="B1447" s="39"/>
      <c r="C1447" s="258" t="s">
        <v>1</v>
      </c>
      <c r="D1447" s="258" t="s">
        <v>5345</v>
      </c>
      <c r="E1447" s="19" t="s">
        <v>1</v>
      </c>
      <c r="F1447" s="259">
        <v>0</v>
      </c>
      <c r="G1447" s="38"/>
      <c r="H1447" s="39"/>
    </row>
    <row r="1448" s="2" customFormat="1" ht="16.8" customHeight="1">
      <c r="A1448" s="38"/>
      <c r="B1448" s="39"/>
      <c r="C1448" s="258" t="s">
        <v>1</v>
      </c>
      <c r="D1448" s="258" t="s">
        <v>5238</v>
      </c>
      <c r="E1448" s="19" t="s">
        <v>1</v>
      </c>
      <c r="F1448" s="259">
        <v>12.810000000000001</v>
      </c>
      <c r="G1448" s="38"/>
      <c r="H1448" s="39"/>
    </row>
    <row r="1449" s="2" customFormat="1" ht="16.8" customHeight="1">
      <c r="A1449" s="38"/>
      <c r="B1449" s="39"/>
      <c r="C1449" s="258" t="s">
        <v>1</v>
      </c>
      <c r="D1449" s="258" t="s">
        <v>5345</v>
      </c>
      <c r="E1449" s="19" t="s">
        <v>1</v>
      </c>
      <c r="F1449" s="259">
        <v>0</v>
      </c>
      <c r="G1449" s="38"/>
      <c r="H1449" s="39"/>
    </row>
    <row r="1450" s="2" customFormat="1" ht="16.8" customHeight="1">
      <c r="A1450" s="38"/>
      <c r="B1450" s="39"/>
      <c r="C1450" s="258" t="s">
        <v>1</v>
      </c>
      <c r="D1450" s="258" t="s">
        <v>5350</v>
      </c>
      <c r="E1450" s="19" t="s">
        <v>1</v>
      </c>
      <c r="F1450" s="259">
        <v>19.02</v>
      </c>
      <c r="G1450" s="38"/>
      <c r="H1450" s="39"/>
    </row>
    <row r="1451" s="2" customFormat="1" ht="16.8" customHeight="1">
      <c r="A1451" s="38"/>
      <c r="B1451" s="39"/>
      <c r="C1451" s="258" t="s">
        <v>1</v>
      </c>
      <c r="D1451" s="258" t="s">
        <v>5345</v>
      </c>
      <c r="E1451" s="19" t="s">
        <v>1</v>
      </c>
      <c r="F1451" s="259">
        <v>0</v>
      </c>
      <c r="G1451" s="38"/>
      <c r="H1451" s="39"/>
    </row>
    <row r="1452" s="2" customFormat="1" ht="16.8" customHeight="1">
      <c r="A1452" s="38"/>
      <c r="B1452" s="39"/>
      <c r="C1452" s="258" t="s">
        <v>1</v>
      </c>
      <c r="D1452" s="258" t="s">
        <v>5351</v>
      </c>
      <c r="E1452" s="19" t="s">
        <v>1</v>
      </c>
      <c r="F1452" s="259">
        <v>18.620000000000001</v>
      </c>
      <c r="G1452" s="38"/>
      <c r="H1452" s="39"/>
    </row>
    <row r="1453" s="2" customFormat="1" ht="16.8" customHeight="1">
      <c r="A1453" s="38"/>
      <c r="B1453" s="39"/>
      <c r="C1453" s="258" t="s">
        <v>1</v>
      </c>
      <c r="D1453" s="258" t="s">
        <v>5345</v>
      </c>
      <c r="E1453" s="19" t="s">
        <v>1</v>
      </c>
      <c r="F1453" s="259">
        <v>0</v>
      </c>
      <c r="G1453" s="38"/>
      <c r="H1453" s="39"/>
    </row>
    <row r="1454" s="2" customFormat="1" ht="16.8" customHeight="1">
      <c r="A1454" s="38"/>
      <c r="B1454" s="39"/>
      <c r="C1454" s="258" t="s">
        <v>1</v>
      </c>
      <c r="D1454" s="258" t="s">
        <v>5352</v>
      </c>
      <c r="E1454" s="19" t="s">
        <v>1</v>
      </c>
      <c r="F1454" s="259">
        <v>15.359999999999999</v>
      </c>
      <c r="G1454" s="38"/>
      <c r="H1454" s="39"/>
    </row>
    <row r="1455" s="2" customFormat="1" ht="16.8" customHeight="1">
      <c r="A1455" s="38"/>
      <c r="B1455" s="39"/>
      <c r="C1455" s="258" t="s">
        <v>1</v>
      </c>
      <c r="D1455" s="258" t="s">
        <v>5345</v>
      </c>
      <c r="E1455" s="19" t="s">
        <v>1</v>
      </c>
      <c r="F1455" s="259">
        <v>0</v>
      </c>
      <c r="G1455" s="38"/>
      <c r="H1455" s="39"/>
    </row>
    <row r="1456" s="2" customFormat="1" ht="16.8" customHeight="1">
      <c r="A1456" s="38"/>
      <c r="B1456" s="39"/>
      <c r="C1456" s="258" t="s">
        <v>1</v>
      </c>
      <c r="D1456" s="258" t="s">
        <v>5353</v>
      </c>
      <c r="E1456" s="19" t="s">
        <v>1</v>
      </c>
      <c r="F1456" s="259">
        <v>9.5</v>
      </c>
      <c r="G1456" s="38"/>
      <c r="H1456" s="39"/>
    </row>
    <row r="1457" s="2" customFormat="1" ht="16.8" customHeight="1">
      <c r="A1457" s="38"/>
      <c r="B1457" s="39"/>
      <c r="C1457" s="258" t="s">
        <v>1</v>
      </c>
      <c r="D1457" s="258" t="s">
        <v>5345</v>
      </c>
      <c r="E1457" s="19" t="s">
        <v>1</v>
      </c>
      <c r="F1457" s="259">
        <v>0</v>
      </c>
      <c r="G1457" s="38"/>
      <c r="H1457" s="39"/>
    </row>
    <row r="1458" s="2" customFormat="1" ht="16.8" customHeight="1">
      <c r="A1458" s="38"/>
      <c r="B1458" s="39"/>
      <c r="C1458" s="258" t="s">
        <v>1</v>
      </c>
      <c r="D1458" s="258" t="s">
        <v>5354</v>
      </c>
      <c r="E1458" s="19" t="s">
        <v>1</v>
      </c>
      <c r="F1458" s="259">
        <v>9.2200000000000006</v>
      </c>
      <c r="G1458" s="38"/>
      <c r="H1458" s="39"/>
    </row>
    <row r="1459" s="2" customFormat="1" ht="16.8" customHeight="1">
      <c r="A1459" s="38"/>
      <c r="B1459" s="39"/>
      <c r="C1459" s="258" t="s">
        <v>1</v>
      </c>
      <c r="D1459" s="258" t="s">
        <v>5345</v>
      </c>
      <c r="E1459" s="19" t="s">
        <v>1</v>
      </c>
      <c r="F1459" s="259">
        <v>0</v>
      </c>
      <c r="G1459" s="38"/>
      <c r="H1459" s="39"/>
    </row>
    <row r="1460" s="2" customFormat="1" ht="16.8" customHeight="1">
      <c r="A1460" s="38"/>
      <c r="B1460" s="39"/>
      <c r="C1460" s="258" t="s">
        <v>1</v>
      </c>
      <c r="D1460" s="258" t="s">
        <v>5355</v>
      </c>
      <c r="E1460" s="19" t="s">
        <v>1</v>
      </c>
      <c r="F1460" s="259">
        <v>81.010000000000005</v>
      </c>
      <c r="G1460" s="38"/>
      <c r="H1460" s="39"/>
    </row>
    <row r="1461" s="2" customFormat="1" ht="16.8" customHeight="1">
      <c r="A1461" s="38"/>
      <c r="B1461" s="39"/>
      <c r="C1461" s="258" t="s">
        <v>1</v>
      </c>
      <c r="D1461" s="258" t="s">
        <v>5345</v>
      </c>
      <c r="E1461" s="19" t="s">
        <v>1</v>
      </c>
      <c r="F1461" s="259">
        <v>0</v>
      </c>
      <c r="G1461" s="38"/>
      <c r="H1461" s="39"/>
    </row>
    <row r="1462" s="2" customFormat="1" ht="16.8" customHeight="1">
      <c r="A1462" s="38"/>
      <c r="B1462" s="39"/>
      <c r="C1462" s="258" t="s">
        <v>1</v>
      </c>
      <c r="D1462" s="258" t="s">
        <v>5245</v>
      </c>
      <c r="E1462" s="19" t="s">
        <v>1</v>
      </c>
      <c r="F1462" s="259">
        <v>25.059999999999999</v>
      </c>
      <c r="G1462" s="38"/>
      <c r="H1462" s="39"/>
    </row>
    <row r="1463" s="2" customFormat="1" ht="16.8" customHeight="1">
      <c r="A1463" s="38"/>
      <c r="B1463" s="39"/>
      <c r="C1463" s="258" t="s">
        <v>1</v>
      </c>
      <c r="D1463" s="258" t="s">
        <v>5345</v>
      </c>
      <c r="E1463" s="19" t="s">
        <v>1</v>
      </c>
      <c r="F1463" s="259">
        <v>0</v>
      </c>
      <c r="G1463" s="38"/>
      <c r="H1463" s="39"/>
    </row>
    <row r="1464" s="2" customFormat="1" ht="16.8" customHeight="1">
      <c r="A1464" s="38"/>
      <c r="B1464" s="39"/>
      <c r="C1464" s="258" t="s">
        <v>1</v>
      </c>
      <c r="D1464" s="258" t="s">
        <v>5356</v>
      </c>
      <c r="E1464" s="19" t="s">
        <v>1</v>
      </c>
      <c r="F1464" s="259">
        <v>24.899999999999999</v>
      </c>
      <c r="G1464" s="38"/>
      <c r="H1464" s="39"/>
    </row>
    <row r="1465" s="2" customFormat="1" ht="16.8" customHeight="1">
      <c r="A1465" s="38"/>
      <c r="B1465" s="39"/>
      <c r="C1465" s="258" t="s">
        <v>1</v>
      </c>
      <c r="D1465" s="258" t="s">
        <v>5345</v>
      </c>
      <c r="E1465" s="19" t="s">
        <v>1</v>
      </c>
      <c r="F1465" s="259">
        <v>0</v>
      </c>
      <c r="G1465" s="38"/>
      <c r="H1465" s="39"/>
    </row>
    <row r="1466" s="2" customFormat="1" ht="16.8" customHeight="1">
      <c r="A1466" s="38"/>
      <c r="B1466" s="39"/>
      <c r="C1466" s="258" t="s">
        <v>1</v>
      </c>
      <c r="D1466" s="258" t="s">
        <v>5246</v>
      </c>
      <c r="E1466" s="19" t="s">
        <v>1</v>
      </c>
      <c r="F1466" s="259">
        <v>26.140000000000001</v>
      </c>
      <c r="G1466" s="38"/>
      <c r="H1466" s="39"/>
    </row>
    <row r="1467" s="2" customFormat="1" ht="16.8" customHeight="1">
      <c r="A1467" s="38"/>
      <c r="B1467" s="39"/>
      <c r="C1467" s="258" t="s">
        <v>1</v>
      </c>
      <c r="D1467" s="258" t="s">
        <v>5345</v>
      </c>
      <c r="E1467" s="19" t="s">
        <v>1</v>
      </c>
      <c r="F1467" s="259">
        <v>0</v>
      </c>
      <c r="G1467" s="38"/>
      <c r="H1467" s="39"/>
    </row>
    <row r="1468" s="2" customFormat="1" ht="16.8" customHeight="1">
      <c r="A1468" s="38"/>
      <c r="B1468" s="39"/>
      <c r="C1468" s="258" t="s">
        <v>1</v>
      </c>
      <c r="D1468" s="258" t="s">
        <v>5357</v>
      </c>
      <c r="E1468" s="19" t="s">
        <v>1</v>
      </c>
      <c r="F1468" s="259">
        <v>52.299999999999997</v>
      </c>
      <c r="G1468" s="38"/>
      <c r="H1468" s="39"/>
    </row>
    <row r="1469" s="2" customFormat="1" ht="16.8" customHeight="1">
      <c r="A1469" s="38"/>
      <c r="B1469" s="39"/>
      <c r="C1469" s="258" t="s">
        <v>1</v>
      </c>
      <c r="D1469" s="258" t="s">
        <v>5345</v>
      </c>
      <c r="E1469" s="19" t="s">
        <v>1</v>
      </c>
      <c r="F1469" s="259">
        <v>0</v>
      </c>
      <c r="G1469" s="38"/>
      <c r="H1469" s="39"/>
    </row>
    <row r="1470" s="2" customFormat="1" ht="16.8" customHeight="1">
      <c r="A1470" s="38"/>
      <c r="B1470" s="39"/>
      <c r="C1470" s="258" t="s">
        <v>1</v>
      </c>
      <c r="D1470" s="258" t="s">
        <v>5358</v>
      </c>
      <c r="E1470" s="19" t="s">
        <v>1</v>
      </c>
      <c r="F1470" s="259">
        <v>29.640000000000001</v>
      </c>
      <c r="G1470" s="38"/>
      <c r="H1470" s="39"/>
    </row>
    <row r="1471" s="2" customFormat="1" ht="16.8" customHeight="1">
      <c r="A1471" s="38"/>
      <c r="B1471" s="39"/>
      <c r="C1471" s="258" t="s">
        <v>1</v>
      </c>
      <c r="D1471" s="258" t="s">
        <v>5345</v>
      </c>
      <c r="E1471" s="19" t="s">
        <v>1</v>
      </c>
      <c r="F1471" s="259">
        <v>0</v>
      </c>
      <c r="G1471" s="38"/>
      <c r="H1471" s="39"/>
    </row>
    <row r="1472" s="2" customFormat="1" ht="16.8" customHeight="1">
      <c r="A1472" s="38"/>
      <c r="B1472" s="39"/>
      <c r="C1472" s="258" t="s">
        <v>1</v>
      </c>
      <c r="D1472" s="258" t="s">
        <v>5251</v>
      </c>
      <c r="E1472" s="19" t="s">
        <v>1</v>
      </c>
      <c r="F1472" s="259">
        <v>23.34</v>
      </c>
      <c r="G1472" s="38"/>
      <c r="H1472" s="39"/>
    </row>
    <row r="1473" s="2" customFormat="1" ht="16.8" customHeight="1">
      <c r="A1473" s="38"/>
      <c r="B1473" s="39"/>
      <c r="C1473" s="258" t="s">
        <v>1</v>
      </c>
      <c r="D1473" s="258" t="s">
        <v>5345</v>
      </c>
      <c r="E1473" s="19" t="s">
        <v>1</v>
      </c>
      <c r="F1473" s="259">
        <v>0</v>
      </c>
      <c r="G1473" s="38"/>
      <c r="H1473" s="39"/>
    </row>
    <row r="1474" s="2" customFormat="1" ht="16.8" customHeight="1">
      <c r="A1474" s="38"/>
      <c r="B1474" s="39"/>
      <c r="C1474" s="258" t="s">
        <v>1</v>
      </c>
      <c r="D1474" s="258" t="s">
        <v>5251</v>
      </c>
      <c r="E1474" s="19" t="s">
        <v>1</v>
      </c>
      <c r="F1474" s="259">
        <v>23.34</v>
      </c>
      <c r="G1474" s="38"/>
      <c r="H1474" s="39"/>
    </row>
    <row r="1475" s="2" customFormat="1" ht="16.8" customHeight="1">
      <c r="A1475" s="38"/>
      <c r="B1475" s="39"/>
      <c r="C1475" s="258" t="s">
        <v>1</v>
      </c>
      <c r="D1475" s="258" t="s">
        <v>5345</v>
      </c>
      <c r="E1475" s="19" t="s">
        <v>1</v>
      </c>
      <c r="F1475" s="259">
        <v>0</v>
      </c>
      <c r="G1475" s="38"/>
      <c r="H1475" s="39"/>
    </row>
    <row r="1476" s="2" customFormat="1" ht="16.8" customHeight="1">
      <c r="A1476" s="38"/>
      <c r="B1476" s="39"/>
      <c r="C1476" s="258" t="s">
        <v>1</v>
      </c>
      <c r="D1476" s="258" t="s">
        <v>5251</v>
      </c>
      <c r="E1476" s="19" t="s">
        <v>1</v>
      </c>
      <c r="F1476" s="259">
        <v>23.34</v>
      </c>
      <c r="G1476" s="38"/>
      <c r="H1476" s="39"/>
    </row>
    <row r="1477" s="2" customFormat="1" ht="16.8" customHeight="1">
      <c r="A1477" s="38"/>
      <c r="B1477" s="39"/>
      <c r="C1477" s="258" t="s">
        <v>1</v>
      </c>
      <c r="D1477" s="258" t="s">
        <v>5345</v>
      </c>
      <c r="E1477" s="19" t="s">
        <v>1</v>
      </c>
      <c r="F1477" s="259">
        <v>0</v>
      </c>
      <c r="G1477" s="38"/>
      <c r="H1477" s="39"/>
    </row>
    <row r="1478" s="2" customFormat="1" ht="16.8" customHeight="1">
      <c r="A1478" s="38"/>
      <c r="B1478" s="39"/>
      <c r="C1478" s="258" t="s">
        <v>1</v>
      </c>
      <c r="D1478" s="258" t="s">
        <v>5251</v>
      </c>
      <c r="E1478" s="19" t="s">
        <v>1</v>
      </c>
      <c r="F1478" s="259">
        <v>23.34</v>
      </c>
      <c r="G1478" s="38"/>
      <c r="H1478" s="39"/>
    </row>
    <row r="1479" s="2" customFormat="1" ht="16.8" customHeight="1">
      <c r="A1479" s="38"/>
      <c r="B1479" s="39"/>
      <c r="C1479" s="258" t="s">
        <v>1</v>
      </c>
      <c r="D1479" s="258" t="s">
        <v>5345</v>
      </c>
      <c r="E1479" s="19" t="s">
        <v>1</v>
      </c>
      <c r="F1479" s="259">
        <v>0</v>
      </c>
      <c r="G1479" s="38"/>
      <c r="H1479" s="39"/>
    </row>
    <row r="1480" s="2" customFormat="1" ht="16.8" customHeight="1">
      <c r="A1480" s="38"/>
      <c r="B1480" s="39"/>
      <c r="C1480" s="258" t="s">
        <v>1</v>
      </c>
      <c r="D1480" s="258" t="s">
        <v>5251</v>
      </c>
      <c r="E1480" s="19" t="s">
        <v>1</v>
      </c>
      <c r="F1480" s="259">
        <v>23.34</v>
      </c>
      <c r="G1480" s="38"/>
      <c r="H1480" s="39"/>
    </row>
    <row r="1481" s="2" customFormat="1" ht="16.8" customHeight="1">
      <c r="A1481" s="38"/>
      <c r="B1481" s="39"/>
      <c r="C1481" s="258" t="s">
        <v>1</v>
      </c>
      <c r="D1481" s="258" t="s">
        <v>5345</v>
      </c>
      <c r="E1481" s="19" t="s">
        <v>1</v>
      </c>
      <c r="F1481" s="259">
        <v>0</v>
      </c>
      <c r="G1481" s="38"/>
      <c r="H1481" s="39"/>
    </row>
    <row r="1482" s="2" customFormat="1" ht="16.8" customHeight="1">
      <c r="A1482" s="38"/>
      <c r="B1482" s="39"/>
      <c r="C1482" s="258" t="s">
        <v>1</v>
      </c>
      <c r="D1482" s="258" t="s">
        <v>5359</v>
      </c>
      <c r="E1482" s="19" t="s">
        <v>1</v>
      </c>
      <c r="F1482" s="259">
        <v>23.350000000000001</v>
      </c>
      <c r="G1482" s="38"/>
      <c r="H1482" s="39"/>
    </row>
    <row r="1483" s="2" customFormat="1" ht="16.8" customHeight="1">
      <c r="A1483" s="38"/>
      <c r="B1483" s="39"/>
      <c r="C1483" s="258" t="s">
        <v>1</v>
      </c>
      <c r="D1483" s="258" t="s">
        <v>5345</v>
      </c>
      <c r="E1483" s="19" t="s">
        <v>1</v>
      </c>
      <c r="F1483" s="259">
        <v>0</v>
      </c>
      <c r="G1483" s="38"/>
      <c r="H1483" s="39"/>
    </row>
    <row r="1484" s="2" customFormat="1" ht="16.8" customHeight="1">
      <c r="A1484" s="38"/>
      <c r="B1484" s="39"/>
      <c r="C1484" s="258" t="s">
        <v>1</v>
      </c>
      <c r="D1484" s="258" t="s">
        <v>5252</v>
      </c>
      <c r="E1484" s="19" t="s">
        <v>1</v>
      </c>
      <c r="F1484" s="259">
        <v>23.07</v>
      </c>
      <c r="G1484" s="38"/>
      <c r="H1484" s="39"/>
    </row>
    <row r="1485" s="2" customFormat="1" ht="16.8" customHeight="1">
      <c r="A1485" s="38"/>
      <c r="B1485" s="39"/>
      <c r="C1485" s="258" t="s">
        <v>1</v>
      </c>
      <c r="D1485" s="258" t="s">
        <v>5345</v>
      </c>
      <c r="E1485" s="19" t="s">
        <v>1</v>
      </c>
      <c r="F1485" s="259">
        <v>0</v>
      </c>
      <c r="G1485" s="38"/>
      <c r="H1485" s="39"/>
    </row>
    <row r="1486" s="2" customFormat="1" ht="16.8" customHeight="1">
      <c r="A1486" s="38"/>
      <c r="B1486" s="39"/>
      <c r="C1486" s="258" t="s">
        <v>1</v>
      </c>
      <c r="D1486" s="258" t="s">
        <v>5252</v>
      </c>
      <c r="E1486" s="19" t="s">
        <v>1</v>
      </c>
      <c r="F1486" s="259">
        <v>23.07</v>
      </c>
      <c r="G1486" s="38"/>
      <c r="H1486" s="39"/>
    </row>
    <row r="1487" s="2" customFormat="1" ht="16.8" customHeight="1">
      <c r="A1487" s="38"/>
      <c r="B1487" s="39"/>
      <c r="C1487" s="258" t="s">
        <v>1</v>
      </c>
      <c r="D1487" s="258" t="s">
        <v>5345</v>
      </c>
      <c r="E1487" s="19" t="s">
        <v>1</v>
      </c>
      <c r="F1487" s="259">
        <v>0</v>
      </c>
      <c r="G1487" s="38"/>
      <c r="H1487" s="39"/>
    </row>
    <row r="1488" s="2" customFormat="1" ht="16.8" customHeight="1">
      <c r="A1488" s="38"/>
      <c r="B1488" s="39"/>
      <c r="C1488" s="258" t="s">
        <v>1</v>
      </c>
      <c r="D1488" s="258" t="s">
        <v>5252</v>
      </c>
      <c r="E1488" s="19" t="s">
        <v>1</v>
      </c>
      <c r="F1488" s="259">
        <v>23.07</v>
      </c>
      <c r="G1488" s="38"/>
      <c r="H1488" s="39"/>
    </row>
    <row r="1489" s="2" customFormat="1" ht="16.8" customHeight="1">
      <c r="A1489" s="38"/>
      <c r="B1489" s="39"/>
      <c r="C1489" s="258" t="s">
        <v>1</v>
      </c>
      <c r="D1489" s="258" t="s">
        <v>5345</v>
      </c>
      <c r="E1489" s="19" t="s">
        <v>1</v>
      </c>
      <c r="F1489" s="259">
        <v>0</v>
      </c>
      <c r="G1489" s="38"/>
      <c r="H1489" s="39"/>
    </row>
    <row r="1490" s="2" customFormat="1" ht="16.8" customHeight="1">
      <c r="A1490" s="38"/>
      <c r="B1490" s="39"/>
      <c r="C1490" s="258" t="s">
        <v>1</v>
      </c>
      <c r="D1490" s="258" t="s">
        <v>5251</v>
      </c>
      <c r="E1490" s="19" t="s">
        <v>1</v>
      </c>
      <c r="F1490" s="259">
        <v>23.34</v>
      </c>
      <c r="G1490" s="38"/>
      <c r="H1490" s="39"/>
    </row>
    <row r="1491" s="2" customFormat="1" ht="16.8" customHeight="1">
      <c r="A1491" s="38"/>
      <c r="B1491" s="39"/>
      <c r="C1491" s="258" t="s">
        <v>1</v>
      </c>
      <c r="D1491" s="258" t="s">
        <v>5345</v>
      </c>
      <c r="E1491" s="19" t="s">
        <v>1</v>
      </c>
      <c r="F1491" s="259">
        <v>0</v>
      </c>
      <c r="G1491" s="38"/>
      <c r="H1491" s="39"/>
    </row>
    <row r="1492" s="2" customFormat="1" ht="16.8" customHeight="1">
      <c r="A1492" s="38"/>
      <c r="B1492" s="39"/>
      <c r="C1492" s="258" t="s">
        <v>1</v>
      </c>
      <c r="D1492" s="258" t="s">
        <v>5251</v>
      </c>
      <c r="E1492" s="19" t="s">
        <v>1</v>
      </c>
      <c r="F1492" s="259">
        <v>23.34</v>
      </c>
      <c r="G1492" s="38"/>
      <c r="H1492" s="39"/>
    </row>
    <row r="1493" s="2" customFormat="1" ht="16.8" customHeight="1">
      <c r="A1493" s="38"/>
      <c r="B1493" s="39"/>
      <c r="C1493" s="258" t="s">
        <v>1</v>
      </c>
      <c r="D1493" s="258" t="s">
        <v>5345</v>
      </c>
      <c r="E1493" s="19" t="s">
        <v>1</v>
      </c>
      <c r="F1493" s="259">
        <v>0</v>
      </c>
      <c r="G1493" s="38"/>
      <c r="H1493" s="39"/>
    </row>
    <row r="1494" s="2" customFormat="1" ht="16.8" customHeight="1">
      <c r="A1494" s="38"/>
      <c r="B1494" s="39"/>
      <c r="C1494" s="258" t="s">
        <v>1</v>
      </c>
      <c r="D1494" s="258" t="s">
        <v>5251</v>
      </c>
      <c r="E1494" s="19" t="s">
        <v>1</v>
      </c>
      <c r="F1494" s="259">
        <v>23.34</v>
      </c>
      <c r="G1494" s="38"/>
      <c r="H1494" s="39"/>
    </row>
    <row r="1495" s="2" customFormat="1" ht="16.8" customHeight="1">
      <c r="A1495" s="38"/>
      <c r="B1495" s="39"/>
      <c r="C1495" s="258" t="s">
        <v>1</v>
      </c>
      <c r="D1495" s="258" t="s">
        <v>5345</v>
      </c>
      <c r="E1495" s="19" t="s">
        <v>1</v>
      </c>
      <c r="F1495" s="259">
        <v>0</v>
      </c>
      <c r="G1495" s="38"/>
      <c r="H1495" s="39"/>
    </row>
    <row r="1496" s="2" customFormat="1" ht="16.8" customHeight="1">
      <c r="A1496" s="38"/>
      <c r="B1496" s="39"/>
      <c r="C1496" s="258" t="s">
        <v>1</v>
      </c>
      <c r="D1496" s="258" t="s">
        <v>5255</v>
      </c>
      <c r="E1496" s="19" t="s">
        <v>1</v>
      </c>
      <c r="F1496" s="259">
        <v>25.27</v>
      </c>
      <c r="G1496" s="38"/>
      <c r="H1496" s="39"/>
    </row>
    <row r="1497" s="2" customFormat="1" ht="16.8" customHeight="1">
      <c r="A1497" s="38"/>
      <c r="B1497" s="39"/>
      <c r="C1497" s="258" t="s">
        <v>1</v>
      </c>
      <c r="D1497" s="258" t="s">
        <v>5345</v>
      </c>
      <c r="E1497" s="19" t="s">
        <v>1</v>
      </c>
      <c r="F1497" s="259">
        <v>0</v>
      </c>
      <c r="G1497" s="38"/>
      <c r="H1497" s="39"/>
    </row>
    <row r="1498" s="2" customFormat="1" ht="16.8" customHeight="1">
      <c r="A1498" s="38"/>
      <c r="B1498" s="39"/>
      <c r="C1498" s="258" t="s">
        <v>1</v>
      </c>
      <c r="D1498" s="258" t="s">
        <v>4880</v>
      </c>
      <c r="E1498" s="19" t="s">
        <v>1</v>
      </c>
      <c r="F1498" s="259">
        <v>4.0899999999999999</v>
      </c>
      <c r="G1498" s="38"/>
      <c r="H1498" s="39"/>
    </row>
    <row r="1499" s="2" customFormat="1" ht="16.8" customHeight="1">
      <c r="A1499" s="38"/>
      <c r="B1499" s="39"/>
      <c r="C1499" s="258" t="s">
        <v>1</v>
      </c>
      <c r="D1499" s="258" t="s">
        <v>5345</v>
      </c>
      <c r="E1499" s="19" t="s">
        <v>1</v>
      </c>
      <c r="F1499" s="259">
        <v>0</v>
      </c>
      <c r="G1499" s="38"/>
      <c r="H1499" s="39"/>
    </row>
    <row r="1500" s="2" customFormat="1" ht="16.8" customHeight="1">
      <c r="A1500" s="38"/>
      <c r="B1500" s="39"/>
      <c r="C1500" s="258" t="s">
        <v>1</v>
      </c>
      <c r="D1500" s="258" t="s">
        <v>5214</v>
      </c>
      <c r="E1500" s="19" t="s">
        <v>1</v>
      </c>
      <c r="F1500" s="259">
        <v>1.19</v>
      </c>
      <c r="G1500" s="38"/>
      <c r="H1500" s="39"/>
    </row>
    <row r="1501" s="2" customFormat="1" ht="16.8" customHeight="1">
      <c r="A1501" s="38"/>
      <c r="B1501" s="39"/>
      <c r="C1501" s="258" t="s">
        <v>1</v>
      </c>
      <c r="D1501" s="258" t="s">
        <v>5345</v>
      </c>
      <c r="E1501" s="19" t="s">
        <v>1</v>
      </c>
      <c r="F1501" s="259">
        <v>0</v>
      </c>
      <c r="G1501" s="38"/>
      <c r="H1501" s="39"/>
    </row>
    <row r="1502" s="2" customFormat="1" ht="16.8" customHeight="1">
      <c r="A1502" s="38"/>
      <c r="B1502" s="39"/>
      <c r="C1502" s="258" t="s">
        <v>1</v>
      </c>
      <c r="D1502" s="258" t="s">
        <v>4968</v>
      </c>
      <c r="E1502" s="19" t="s">
        <v>1</v>
      </c>
      <c r="F1502" s="259">
        <v>1.2</v>
      </c>
      <c r="G1502" s="38"/>
      <c r="H1502" s="39"/>
    </row>
    <row r="1503" s="2" customFormat="1" ht="16.8" customHeight="1">
      <c r="A1503" s="38"/>
      <c r="B1503" s="39"/>
      <c r="C1503" s="258" t="s">
        <v>1</v>
      </c>
      <c r="D1503" s="258" t="s">
        <v>5345</v>
      </c>
      <c r="E1503" s="19" t="s">
        <v>1</v>
      </c>
      <c r="F1503" s="259">
        <v>0</v>
      </c>
      <c r="G1503" s="38"/>
      <c r="H1503" s="39"/>
    </row>
    <row r="1504" s="2" customFormat="1" ht="16.8" customHeight="1">
      <c r="A1504" s="38"/>
      <c r="B1504" s="39"/>
      <c r="C1504" s="258" t="s">
        <v>1</v>
      </c>
      <c r="D1504" s="258" t="s">
        <v>5257</v>
      </c>
      <c r="E1504" s="19" t="s">
        <v>1</v>
      </c>
      <c r="F1504" s="259">
        <v>3.9700000000000002</v>
      </c>
      <c r="G1504" s="38"/>
      <c r="H1504" s="39"/>
    </row>
    <row r="1505" s="2" customFormat="1" ht="16.8" customHeight="1">
      <c r="A1505" s="38"/>
      <c r="B1505" s="39"/>
      <c r="C1505" s="258" t="s">
        <v>1</v>
      </c>
      <c r="D1505" s="258" t="s">
        <v>5345</v>
      </c>
      <c r="E1505" s="19" t="s">
        <v>1</v>
      </c>
      <c r="F1505" s="259">
        <v>0</v>
      </c>
      <c r="G1505" s="38"/>
      <c r="H1505" s="39"/>
    </row>
    <row r="1506" s="2" customFormat="1" ht="16.8" customHeight="1">
      <c r="A1506" s="38"/>
      <c r="B1506" s="39"/>
      <c r="C1506" s="258" t="s">
        <v>1</v>
      </c>
      <c r="D1506" s="258" t="s">
        <v>4968</v>
      </c>
      <c r="E1506" s="19" t="s">
        <v>1</v>
      </c>
      <c r="F1506" s="259">
        <v>1.2</v>
      </c>
      <c r="G1506" s="38"/>
      <c r="H1506" s="39"/>
    </row>
    <row r="1507" s="2" customFormat="1" ht="16.8" customHeight="1">
      <c r="A1507" s="38"/>
      <c r="B1507" s="39"/>
      <c r="C1507" s="258" t="s">
        <v>1</v>
      </c>
      <c r="D1507" s="258" t="s">
        <v>5345</v>
      </c>
      <c r="E1507" s="19" t="s">
        <v>1</v>
      </c>
      <c r="F1507" s="259">
        <v>0</v>
      </c>
      <c r="G1507" s="38"/>
      <c r="H1507" s="39"/>
    </row>
    <row r="1508" s="2" customFormat="1" ht="16.8" customHeight="1">
      <c r="A1508" s="38"/>
      <c r="B1508" s="39"/>
      <c r="C1508" s="258" t="s">
        <v>1</v>
      </c>
      <c r="D1508" s="258" t="s">
        <v>4968</v>
      </c>
      <c r="E1508" s="19" t="s">
        <v>1</v>
      </c>
      <c r="F1508" s="259">
        <v>1.2</v>
      </c>
      <c r="G1508" s="38"/>
      <c r="H1508" s="39"/>
    </row>
    <row r="1509" s="2" customFormat="1" ht="16.8" customHeight="1">
      <c r="A1509" s="38"/>
      <c r="B1509" s="39"/>
      <c r="C1509" s="258" t="s">
        <v>1</v>
      </c>
      <c r="D1509" s="258" t="s">
        <v>5345</v>
      </c>
      <c r="E1509" s="19" t="s">
        <v>1</v>
      </c>
      <c r="F1509" s="259">
        <v>0</v>
      </c>
      <c r="G1509" s="38"/>
      <c r="H1509" s="39"/>
    </row>
    <row r="1510" s="2" customFormat="1" ht="16.8" customHeight="1">
      <c r="A1510" s="38"/>
      <c r="B1510" s="39"/>
      <c r="C1510" s="258" t="s">
        <v>1</v>
      </c>
      <c r="D1510" s="258" t="s">
        <v>4945</v>
      </c>
      <c r="E1510" s="19" t="s">
        <v>1</v>
      </c>
      <c r="F1510" s="259">
        <v>7.54</v>
      </c>
      <c r="G1510" s="38"/>
      <c r="H1510" s="39"/>
    </row>
    <row r="1511" s="2" customFormat="1" ht="16.8" customHeight="1">
      <c r="A1511" s="38"/>
      <c r="B1511" s="39"/>
      <c r="C1511" s="258" t="s">
        <v>1</v>
      </c>
      <c r="D1511" s="258" t="s">
        <v>5345</v>
      </c>
      <c r="E1511" s="19" t="s">
        <v>1</v>
      </c>
      <c r="F1511" s="259">
        <v>0</v>
      </c>
      <c r="G1511" s="38"/>
      <c r="H1511" s="39"/>
    </row>
    <row r="1512" s="2" customFormat="1" ht="16.8" customHeight="1">
      <c r="A1512" s="38"/>
      <c r="B1512" s="39"/>
      <c r="C1512" s="258" t="s">
        <v>1</v>
      </c>
      <c r="D1512" s="258" t="s">
        <v>4879</v>
      </c>
      <c r="E1512" s="19" t="s">
        <v>1</v>
      </c>
      <c r="F1512" s="259">
        <v>9.5999999999999996</v>
      </c>
      <c r="G1512" s="38"/>
      <c r="H1512" s="39"/>
    </row>
    <row r="1513" s="2" customFormat="1" ht="16.8" customHeight="1">
      <c r="A1513" s="38"/>
      <c r="B1513" s="39"/>
      <c r="C1513" s="258" t="s">
        <v>1</v>
      </c>
      <c r="D1513" s="258" t="s">
        <v>5345</v>
      </c>
      <c r="E1513" s="19" t="s">
        <v>1</v>
      </c>
      <c r="F1513" s="259">
        <v>0</v>
      </c>
      <c r="G1513" s="38"/>
      <c r="H1513" s="39"/>
    </row>
    <row r="1514" s="2" customFormat="1" ht="16.8" customHeight="1">
      <c r="A1514" s="38"/>
      <c r="B1514" s="39"/>
      <c r="C1514" s="258" t="s">
        <v>1</v>
      </c>
      <c r="D1514" s="258" t="s">
        <v>5360</v>
      </c>
      <c r="E1514" s="19" t="s">
        <v>1</v>
      </c>
      <c r="F1514" s="259">
        <v>17.600000000000001</v>
      </c>
      <c r="G1514" s="38"/>
      <c r="H1514" s="39"/>
    </row>
    <row r="1515" s="2" customFormat="1" ht="16.8" customHeight="1">
      <c r="A1515" s="38"/>
      <c r="B1515" s="39"/>
      <c r="C1515" s="258" t="s">
        <v>1</v>
      </c>
      <c r="D1515" s="258" t="s">
        <v>5345</v>
      </c>
      <c r="E1515" s="19" t="s">
        <v>1</v>
      </c>
      <c r="F1515" s="259">
        <v>0</v>
      </c>
      <c r="G1515" s="38"/>
      <c r="H1515" s="39"/>
    </row>
    <row r="1516" s="2" customFormat="1" ht="16.8" customHeight="1">
      <c r="A1516" s="38"/>
      <c r="B1516" s="39"/>
      <c r="C1516" s="258" t="s">
        <v>1</v>
      </c>
      <c r="D1516" s="258" t="s">
        <v>5361</v>
      </c>
      <c r="E1516" s="19" t="s">
        <v>1</v>
      </c>
      <c r="F1516" s="259">
        <v>16.469999999999999</v>
      </c>
      <c r="G1516" s="38"/>
      <c r="H1516" s="39"/>
    </row>
    <row r="1517" s="2" customFormat="1" ht="16.8" customHeight="1">
      <c r="A1517" s="38"/>
      <c r="B1517" s="39"/>
      <c r="C1517" s="258" t="s">
        <v>1</v>
      </c>
      <c r="D1517" s="258" t="s">
        <v>5345</v>
      </c>
      <c r="E1517" s="19" t="s">
        <v>1</v>
      </c>
      <c r="F1517" s="259">
        <v>0</v>
      </c>
      <c r="G1517" s="38"/>
      <c r="H1517" s="39"/>
    </row>
    <row r="1518" s="2" customFormat="1" ht="16.8" customHeight="1">
      <c r="A1518" s="38"/>
      <c r="B1518" s="39"/>
      <c r="C1518" s="258" t="s">
        <v>1</v>
      </c>
      <c r="D1518" s="258" t="s">
        <v>5316</v>
      </c>
      <c r="E1518" s="19" t="s">
        <v>1</v>
      </c>
      <c r="F1518" s="259">
        <v>17.719999999999999</v>
      </c>
      <c r="G1518" s="38"/>
      <c r="H1518" s="39"/>
    </row>
    <row r="1519" s="2" customFormat="1" ht="16.8" customHeight="1">
      <c r="A1519" s="38"/>
      <c r="B1519" s="39"/>
      <c r="C1519" s="258" t="s">
        <v>1</v>
      </c>
      <c r="D1519" s="258" t="s">
        <v>5345</v>
      </c>
      <c r="E1519" s="19" t="s">
        <v>1</v>
      </c>
      <c r="F1519" s="259">
        <v>0</v>
      </c>
      <c r="G1519" s="38"/>
      <c r="H1519" s="39"/>
    </row>
    <row r="1520" s="2" customFormat="1" ht="16.8" customHeight="1">
      <c r="A1520" s="38"/>
      <c r="B1520" s="39"/>
      <c r="C1520" s="258" t="s">
        <v>1</v>
      </c>
      <c r="D1520" s="258" t="s">
        <v>5362</v>
      </c>
      <c r="E1520" s="19" t="s">
        <v>1</v>
      </c>
      <c r="F1520" s="259">
        <v>116.69</v>
      </c>
      <c r="G1520" s="38"/>
      <c r="H1520" s="39"/>
    </row>
    <row r="1521" s="2" customFormat="1" ht="16.8" customHeight="1">
      <c r="A1521" s="38"/>
      <c r="B1521" s="39"/>
      <c r="C1521" s="258" t="s">
        <v>1</v>
      </c>
      <c r="D1521" s="258" t="s">
        <v>5345</v>
      </c>
      <c r="E1521" s="19" t="s">
        <v>1</v>
      </c>
      <c r="F1521" s="259">
        <v>0</v>
      </c>
      <c r="G1521" s="38"/>
      <c r="H1521" s="39"/>
    </row>
    <row r="1522" s="2" customFormat="1" ht="16.8" customHeight="1">
      <c r="A1522" s="38"/>
      <c r="B1522" s="39"/>
      <c r="C1522" s="258" t="s">
        <v>1</v>
      </c>
      <c r="D1522" s="258" t="s">
        <v>5261</v>
      </c>
      <c r="E1522" s="19" t="s">
        <v>1</v>
      </c>
      <c r="F1522" s="259">
        <v>1.6699999999999999</v>
      </c>
      <c r="G1522" s="38"/>
      <c r="H1522" s="39"/>
    </row>
    <row r="1523" s="2" customFormat="1" ht="16.8" customHeight="1">
      <c r="A1523" s="38"/>
      <c r="B1523" s="39"/>
      <c r="C1523" s="258" t="s">
        <v>1</v>
      </c>
      <c r="D1523" s="258" t="s">
        <v>5345</v>
      </c>
      <c r="E1523" s="19" t="s">
        <v>1</v>
      </c>
      <c r="F1523" s="259">
        <v>0</v>
      </c>
      <c r="G1523" s="38"/>
      <c r="H1523" s="39"/>
    </row>
    <row r="1524" s="2" customFormat="1" ht="16.8" customHeight="1">
      <c r="A1524" s="38"/>
      <c r="B1524" s="39"/>
      <c r="C1524" s="258" t="s">
        <v>1</v>
      </c>
      <c r="D1524" s="258" t="s">
        <v>5261</v>
      </c>
      <c r="E1524" s="19" t="s">
        <v>1</v>
      </c>
      <c r="F1524" s="259">
        <v>1.6699999999999999</v>
      </c>
      <c r="G1524" s="38"/>
      <c r="H1524" s="39"/>
    </row>
    <row r="1525" s="2" customFormat="1" ht="16.8" customHeight="1">
      <c r="A1525" s="38"/>
      <c r="B1525" s="39"/>
      <c r="C1525" s="258" t="s">
        <v>1</v>
      </c>
      <c r="D1525" s="258" t="s">
        <v>5345</v>
      </c>
      <c r="E1525" s="19" t="s">
        <v>1</v>
      </c>
      <c r="F1525" s="259">
        <v>0</v>
      </c>
      <c r="G1525" s="38"/>
      <c r="H1525" s="39"/>
    </row>
    <row r="1526" s="2" customFormat="1" ht="16.8" customHeight="1">
      <c r="A1526" s="38"/>
      <c r="B1526" s="39"/>
      <c r="C1526" s="258" t="s">
        <v>1</v>
      </c>
      <c r="D1526" s="258" t="s">
        <v>5033</v>
      </c>
      <c r="E1526" s="19" t="s">
        <v>1</v>
      </c>
      <c r="F1526" s="259">
        <v>4.54</v>
      </c>
      <c r="G1526" s="38"/>
      <c r="H1526" s="39"/>
    </row>
    <row r="1527" s="2" customFormat="1" ht="16.8" customHeight="1">
      <c r="A1527" s="38"/>
      <c r="B1527" s="39"/>
      <c r="C1527" s="258" t="s">
        <v>1</v>
      </c>
      <c r="D1527" s="258" t="s">
        <v>5345</v>
      </c>
      <c r="E1527" s="19" t="s">
        <v>1</v>
      </c>
      <c r="F1527" s="259">
        <v>0</v>
      </c>
      <c r="G1527" s="38"/>
      <c r="H1527" s="39"/>
    </row>
    <row r="1528" s="2" customFormat="1" ht="16.8" customHeight="1">
      <c r="A1528" s="38"/>
      <c r="B1528" s="39"/>
      <c r="C1528" s="258" t="s">
        <v>1</v>
      </c>
      <c r="D1528" s="258" t="s">
        <v>5262</v>
      </c>
      <c r="E1528" s="19" t="s">
        <v>1</v>
      </c>
      <c r="F1528" s="259">
        <v>17.579999999999998</v>
      </c>
      <c r="G1528" s="38"/>
      <c r="H1528" s="39"/>
    </row>
    <row r="1529" s="2" customFormat="1" ht="16.8" customHeight="1">
      <c r="A1529" s="38"/>
      <c r="B1529" s="39"/>
      <c r="C1529" s="258" t="s">
        <v>1</v>
      </c>
      <c r="D1529" s="258" t="s">
        <v>5345</v>
      </c>
      <c r="E1529" s="19" t="s">
        <v>1</v>
      </c>
      <c r="F1529" s="259">
        <v>0</v>
      </c>
      <c r="G1529" s="38"/>
      <c r="H1529" s="39"/>
    </row>
    <row r="1530" s="2" customFormat="1" ht="16.8" customHeight="1">
      <c r="A1530" s="38"/>
      <c r="B1530" s="39"/>
      <c r="C1530" s="258" t="s">
        <v>1</v>
      </c>
      <c r="D1530" s="258" t="s">
        <v>5262</v>
      </c>
      <c r="E1530" s="19" t="s">
        <v>1</v>
      </c>
      <c r="F1530" s="259">
        <v>17.579999999999998</v>
      </c>
      <c r="G1530" s="38"/>
      <c r="H1530" s="39"/>
    </row>
    <row r="1531" s="2" customFormat="1" ht="16.8" customHeight="1">
      <c r="A1531" s="38"/>
      <c r="B1531" s="39"/>
      <c r="C1531" s="258" t="s">
        <v>1</v>
      </c>
      <c r="D1531" s="258" t="s">
        <v>5345</v>
      </c>
      <c r="E1531" s="19" t="s">
        <v>1</v>
      </c>
      <c r="F1531" s="259">
        <v>0</v>
      </c>
      <c r="G1531" s="38"/>
      <c r="H1531" s="39"/>
    </row>
    <row r="1532" s="2" customFormat="1" ht="16.8" customHeight="1">
      <c r="A1532" s="38"/>
      <c r="B1532" s="39"/>
      <c r="C1532" s="258" t="s">
        <v>1</v>
      </c>
      <c r="D1532" s="258" t="s">
        <v>5261</v>
      </c>
      <c r="E1532" s="19" t="s">
        <v>1</v>
      </c>
      <c r="F1532" s="259">
        <v>1.6699999999999999</v>
      </c>
      <c r="G1532" s="38"/>
      <c r="H1532" s="39"/>
    </row>
    <row r="1533" s="2" customFormat="1" ht="16.8" customHeight="1">
      <c r="A1533" s="38"/>
      <c r="B1533" s="39"/>
      <c r="C1533" s="258" t="s">
        <v>1</v>
      </c>
      <c r="D1533" s="258" t="s">
        <v>5345</v>
      </c>
      <c r="E1533" s="19" t="s">
        <v>1</v>
      </c>
      <c r="F1533" s="259">
        <v>0</v>
      </c>
      <c r="G1533" s="38"/>
      <c r="H1533" s="39"/>
    </row>
    <row r="1534" s="2" customFormat="1" ht="16.8" customHeight="1">
      <c r="A1534" s="38"/>
      <c r="B1534" s="39"/>
      <c r="C1534" s="258" t="s">
        <v>1</v>
      </c>
      <c r="D1534" s="258" t="s">
        <v>5261</v>
      </c>
      <c r="E1534" s="19" t="s">
        <v>1</v>
      </c>
      <c r="F1534" s="259">
        <v>1.6699999999999999</v>
      </c>
      <c r="G1534" s="38"/>
      <c r="H1534" s="39"/>
    </row>
    <row r="1535" s="2" customFormat="1" ht="16.8" customHeight="1">
      <c r="A1535" s="38"/>
      <c r="B1535" s="39"/>
      <c r="C1535" s="258" t="s">
        <v>1</v>
      </c>
      <c r="D1535" s="258" t="s">
        <v>5345</v>
      </c>
      <c r="E1535" s="19" t="s">
        <v>1</v>
      </c>
      <c r="F1535" s="259">
        <v>0</v>
      </c>
      <c r="G1535" s="38"/>
      <c r="H1535" s="39"/>
    </row>
    <row r="1536" s="2" customFormat="1" ht="16.8" customHeight="1">
      <c r="A1536" s="38"/>
      <c r="B1536" s="39"/>
      <c r="C1536" s="258" t="s">
        <v>1</v>
      </c>
      <c r="D1536" s="258" t="s">
        <v>5033</v>
      </c>
      <c r="E1536" s="19" t="s">
        <v>1</v>
      </c>
      <c r="F1536" s="259">
        <v>4.54</v>
      </c>
      <c r="G1536" s="38"/>
      <c r="H1536" s="39"/>
    </row>
    <row r="1537" s="2" customFormat="1" ht="16.8" customHeight="1">
      <c r="A1537" s="38"/>
      <c r="B1537" s="39"/>
      <c r="C1537" s="258" t="s">
        <v>1</v>
      </c>
      <c r="D1537" s="258" t="s">
        <v>5345</v>
      </c>
      <c r="E1537" s="19" t="s">
        <v>1</v>
      </c>
      <c r="F1537" s="259">
        <v>0</v>
      </c>
      <c r="G1537" s="38"/>
      <c r="H1537" s="39"/>
    </row>
    <row r="1538" s="2" customFormat="1" ht="16.8" customHeight="1">
      <c r="A1538" s="38"/>
      <c r="B1538" s="39"/>
      <c r="C1538" s="258" t="s">
        <v>1</v>
      </c>
      <c r="D1538" s="258" t="s">
        <v>5262</v>
      </c>
      <c r="E1538" s="19" t="s">
        <v>1</v>
      </c>
      <c r="F1538" s="259">
        <v>17.579999999999998</v>
      </c>
      <c r="G1538" s="38"/>
      <c r="H1538" s="39"/>
    </row>
    <row r="1539" s="2" customFormat="1" ht="16.8" customHeight="1">
      <c r="A1539" s="38"/>
      <c r="B1539" s="39"/>
      <c r="C1539" s="258" t="s">
        <v>1</v>
      </c>
      <c r="D1539" s="258" t="s">
        <v>5345</v>
      </c>
      <c r="E1539" s="19" t="s">
        <v>1</v>
      </c>
      <c r="F1539" s="259">
        <v>0</v>
      </c>
      <c r="G1539" s="38"/>
      <c r="H1539" s="39"/>
    </row>
    <row r="1540" s="2" customFormat="1" ht="16.8" customHeight="1">
      <c r="A1540" s="38"/>
      <c r="B1540" s="39"/>
      <c r="C1540" s="258" t="s">
        <v>1</v>
      </c>
      <c r="D1540" s="258" t="s">
        <v>5263</v>
      </c>
      <c r="E1540" s="19" t="s">
        <v>1</v>
      </c>
      <c r="F1540" s="259">
        <v>17.329999999999998</v>
      </c>
      <c r="G1540" s="38"/>
      <c r="H1540" s="39"/>
    </row>
    <row r="1541" s="2" customFormat="1" ht="16.8" customHeight="1">
      <c r="A1541" s="38"/>
      <c r="B1541" s="39"/>
      <c r="C1541" s="258" t="s">
        <v>1</v>
      </c>
      <c r="D1541" s="258" t="s">
        <v>5345</v>
      </c>
      <c r="E1541" s="19" t="s">
        <v>1</v>
      </c>
      <c r="F1541" s="259">
        <v>0</v>
      </c>
      <c r="G1541" s="38"/>
      <c r="H1541" s="39"/>
    </row>
    <row r="1542" s="2" customFormat="1" ht="16.8" customHeight="1">
      <c r="A1542" s="38"/>
      <c r="B1542" s="39"/>
      <c r="C1542" s="258" t="s">
        <v>1</v>
      </c>
      <c r="D1542" s="258" t="s">
        <v>5363</v>
      </c>
      <c r="E1542" s="19" t="s">
        <v>1</v>
      </c>
      <c r="F1542" s="259">
        <v>2.96</v>
      </c>
      <c r="G1542" s="38"/>
      <c r="H1542" s="39"/>
    </row>
    <row r="1543" s="2" customFormat="1" ht="16.8" customHeight="1">
      <c r="A1543" s="38"/>
      <c r="B1543" s="39"/>
      <c r="C1543" s="258" t="s">
        <v>1</v>
      </c>
      <c r="D1543" s="258" t="s">
        <v>5345</v>
      </c>
      <c r="E1543" s="19" t="s">
        <v>1</v>
      </c>
      <c r="F1543" s="259">
        <v>0</v>
      </c>
      <c r="G1543" s="38"/>
      <c r="H1543" s="39"/>
    </row>
    <row r="1544" s="2" customFormat="1" ht="16.8" customHeight="1">
      <c r="A1544" s="38"/>
      <c r="B1544" s="39"/>
      <c r="C1544" s="258" t="s">
        <v>1</v>
      </c>
      <c r="D1544" s="258" t="s">
        <v>5265</v>
      </c>
      <c r="E1544" s="19" t="s">
        <v>1</v>
      </c>
      <c r="F1544" s="259">
        <v>1.72</v>
      </c>
      <c r="G1544" s="38"/>
      <c r="H1544" s="39"/>
    </row>
    <row r="1545" s="2" customFormat="1" ht="16.8" customHeight="1">
      <c r="A1545" s="38"/>
      <c r="B1545" s="39"/>
      <c r="C1545" s="258" t="s">
        <v>1</v>
      </c>
      <c r="D1545" s="258" t="s">
        <v>5345</v>
      </c>
      <c r="E1545" s="19" t="s">
        <v>1</v>
      </c>
      <c r="F1545" s="259">
        <v>0</v>
      </c>
      <c r="G1545" s="38"/>
      <c r="H1545" s="39"/>
    </row>
    <row r="1546" s="2" customFormat="1" ht="16.8" customHeight="1">
      <c r="A1546" s="38"/>
      <c r="B1546" s="39"/>
      <c r="C1546" s="258" t="s">
        <v>1</v>
      </c>
      <c r="D1546" s="258" t="s">
        <v>4949</v>
      </c>
      <c r="E1546" s="19" t="s">
        <v>1</v>
      </c>
      <c r="F1546" s="259">
        <v>1.45</v>
      </c>
      <c r="G1546" s="38"/>
      <c r="H1546" s="39"/>
    </row>
    <row r="1547" s="2" customFormat="1" ht="16.8" customHeight="1">
      <c r="A1547" s="38"/>
      <c r="B1547" s="39"/>
      <c r="C1547" s="258" t="s">
        <v>1</v>
      </c>
      <c r="D1547" s="258" t="s">
        <v>5345</v>
      </c>
      <c r="E1547" s="19" t="s">
        <v>1</v>
      </c>
      <c r="F1547" s="259">
        <v>0</v>
      </c>
      <c r="G1547" s="38"/>
      <c r="H1547" s="39"/>
    </row>
    <row r="1548" s="2" customFormat="1" ht="16.8" customHeight="1">
      <c r="A1548" s="38"/>
      <c r="B1548" s="39"/>
      <c r="C1548" s="258" t="s">
        <v>1</v>
      </c>
      <c r="D1548" s="258" t="s">
        <v>5266</v>
      </c>
      <c r="E1548" s="19" t="s">
        <v>1</v>
      </c>
      <c r="F1548" s="259">
        <v>1.6799999999999999</v>
      </c>
      <c r="G1548" s="38"/>
      <c r="H1548" s="39"/>
    </row>
    <row r="1549" s="2" customFormat="1" ht="16.8" customHeight="1">
      <c r="A1549" s="38"/>
      <c r="B1549" s="39"/>
      <c r="C1549" s="258" t="s">
        <v>1</v>
      </c>
      <c r="D1549" s="258" t="s">
        <v>5345</v>
      </c>
      <c r="E1549" s="19" t="s">
        <v>1</v>
      </c>
      <c r="F1549" s="259">
        <v>0</v>
      </c>
      <c r="G1549" s="38"/>
      <c r="H1549" s="39"/>
    </row>
    <row r="1550" s="2" customFormat="1" ht="16.8" customHeight="1">
      <c r="A1550" s="38"/>
      <c r="B1550" s="39"/>
      <c r="C1550" s="258" t="s">
        <v>1</v>
      </c>
      <c r="D1550" s="258" t="s">
        <v>5267</v>
      </c>
      <c r="E1550" s="19" t="s">
        <v>1</v>
      </c>
      <c r="F1550" s="259">
        <v>1.4199999999999999</v>
      </c>
      <c r="G1550" s="38"/>
      <c r="H1550" s="39"/>
    </row>
    <row r="1551" s="2" customFormat="1" ht="16.8" customHeight="1">
      <c r="A1551" s="38"/>
      <c r="B1551" s="39"/>
      <c r="C1551" s="258" t="s">
        <v>1</v>
      </c>
      <c r="D1551" s="258" t="s">
        <v>5345</v>
      </c>
      <c r="E1551" s="19" t="s">
        <v>1</v>
      </c>
      <c r="F1551" s="259">
        <v>0</v>
      </c>
      <c r="G1551" s="38"/>
      <c r="H1551" s="39"/>
    </row>
    <row r="1552" s="2" customFormat="1" ht="16.8" customHeight="1">
      <c r="A1552" s="38"/>
      <c r="B1552" s="39"/>
      <c r="C1552" s="258" t="s">
        <v>1</v>
      </c>
      <c r="D1552" s="258" t="s">
        <v>5268</v>
      </c>
      <c r="E1552" s="19" t="s">
        <v>1</v>
      </c>
      <c r="F1552" s="259">
        <v>19.399999999999999</v>
      </c>
      <c r="G1552" s="38"/>
      <c r="H1552" s="39"/>
    </row>
    <row r="1553" s="2" customFormat="1" ht="16.8" customHeight="1">
      <c r="A1553" s="38"/>
      <c r="B1553" s="39"/>
      <c r="C1553" s="258" t="s">
        <v>1</v>
      </c>
      <c r="D1553" s="258" t="s">
        <v>5345</v>
      </c>
      <c r="E1553" s="19" t="s">
        <v>1</v>
      </c>
      <c r="F1553" s="259">
        <v>0</v>
      </c>
      <c r="G1553" s="38"/>
      <c r="H1553" s="39"/>
    </row>
    <row r="1554" s="2" customFormat="1" ht="16.8" customHeight="1">
      <c r="A1554" s="38"/>
      <c r="B1554" s="39"/>
      <c r="C1554" s="258" t="s">
        <v>1</v>
      </c>
      <c r="D1554" s="258" t="s">
        <v>5364</v>
      </c>
      <c r="E1554" s="19" t="s">
        <v>1</v>
      </c>
      <c r="F1554" s="259">
        <v>28.109999999999999</v>
      </c>
      <c r="G1554" s="38"/>
      <c r="H1554" s="39"/>
    </row>
    <row r="1555" s="2" customFormat="1" ht="16.8" customHeight="1">
      <c r="A1555" s="38"/>
      <c r="B1555" s="39"/>
      <c r="C1555" s="258" t="s">
        <v>1</v>
      </c>
      <c r="D1555" s="258" t="s">
        <v>5345</v>
      </c>
      <c r="E1555" s="19" t="s">
        <v>1</v>
      </c>
      <c r="F1555" s="259">
        <v>0</v>
      </c>
      <c r="G1555" s="38"/>
      <c r="H1555" s="39"/>
    </row>
    <row r="1556" s="2" customFormat="1" ht="16.8" customHeight="1">
      <c r="A1556" s="38"/>
      <c r="B1556" s="39"/>
      <c r="C1556" s="258" t="s">
        <v>1</v>
      </c>
      <c r="D1556" s="258" t="s">
        <v>5365</v>
      </c>
      <c r="E1556" s="19" t="s">
        <v>1</v>
      </c>
      <c r="F1556" s="259">
        <v>280.68000000000001</v>
      </c>
      <c r="G1556" s="38"/>
      <c r="H1556" s="39"/>
    </row>
    <row r="1557" s="2" customFormat="1" ht="16.8" customHeight="1">
      <c r="A1557" s="38"/>
      <c r="B1557" s="39"/>
      <c r="C1557" s="258" t="s">
        <v>1</v>
      </c>
      <c r="D1557" s="258" t="s">
        <v>5345</v>
      </c>
      <c r="E1557" s="19" t="s">
        <v>1</v>
      </c>
      <c r="F1557" s="259">
        <v>0</v>
      </c>
      <c r="G1557" s="38"/>
      <c r="H1557" s="39"/>
    </row>
    <row r="1558" s="2" customFormat="1" ht="16.8" customHeight="1">
      <c r="A1558" s="38"/>
      <c r="B1558" s="39"/>
      <c r="C1558" s="258" t="s">
        <v>1</v>
      </c>
      <c r="D1558" s="258" t="s">
        <v>5366</v>
      </c>
      <c r="E1558" s="19" t="s">
        <v>1</v>
      </c>
      <c r="F1558" s="259">
        <v>32.450000000000003</v>
      </c>
      <c r="G1558" s="38"/>
      <c r="H1558" s="39"/>
    </row>
    <row r="1559" s="2" customFormat="1" ht="16.8" customHeight="1">
      <c r="A1559" s="38"/>
      <c r="B1559" s="39"/>
      <c r="C1559" s="258" t="s">
        <v>1</v>
      </c>
      <c r="D1559" s="258" t="s">
        <v>5345</v>
      </c>
      <c r="E1559" s="19" t="s">
        <v>1</v>
      </c>
      <c r="F1559" s="259">
        <v>0</v>
      </c>
      <c r="G1559" s="38"/>
      <c r="H1559" s="39"/>
    </row>
    <row r="1560" s="2" customFormat="1" ht="16.8" customHeight="1">
      <c r="A1560" s="38"/>
      <c r="B1560" s="39"/>
      <c r="C1560" s="258" t="s">
        <v>1</v>
      </c>
      <c r="D1560" s="258" t="s">
        <v>5271</v>
      </c>
      <c r="E1560" s="19" t="s">
        <v>1</v>
      </c>
      <c r="F1560" s="259">
        <v>27.050000000000001</v>
      </c>
      <c r="G1560" s="38"/>
      <c r="H1560" s="39"/>
    </row>
    <row r="1561" s="2" customFormat="1" ht="16.8" customHeight="1">
      <c r="A1561" s="38"/>
      <c r="B1561" s="39"/>
      <c r="C1561" s="258" t="s">
        <v>1</v>
      </c>
      <c r="D1561" s="258" t="s">
        <v>5345</v>
      </c>
      <c r="E1561" s="19" t="s">
        <v>1</v>
      </c>
      <c r="F1561" s="259">
        <v>0</v>
      </c>
      <c r="G1561" s="38"/>
      <c r="H1561" s="39"/>
    </row>
    <row r="1562" s="2" customFormat="1" ht="16.8" customHeight="1">
      <c r="A1562" s="38"/>
      <c r="B1562" s="39"/>
      <c r="C1562" s="258" t="s">
        <v>1</v>
      </c>
      <c r="D1562" s="258" t="s">
        <v>5273</v>
      </c>
      <c r="E1562" s="19" t="s">
        <v>1</v>
      </c>
      <c r="F1562" s="259">
        <v>20.960000000000001</v>
      </c>
      <c r="G1562" s="38"/>
      <c r="H1562" s="39"/>
    </row>
    <row r="1563" s="2" customFormat="1" ht="16.8" customHeight="1">
      <c r="A1563" s="38"/>
      <c r="B1563" s="39"/>
      <c r="C1563" s="258" t="s">
        <v>1</v>
      </c>
      <c r="D1563" s="258" t="s">
        <v>5345</v>
      </c>
      <c r="E1563" s="19" t="s">
        <v>1</v>
      </c>
      <c r="F1563" s="259">
        <v>0</v>
      </c>
      <c r="G1563" s="38"/>
      <c r="H1563" s="39"/>
    </row>
    <row r="1564" s="2" customFormat="1" ht="16.8" customHeight="1">
      <c r="A1564" s="38"/>
      <c r="B1564" s="39"/>
      <c r="C1564" s="258" t="s">
        <v>1</v>
      </c>
      <c r="D1564" s="258" t="s">
        <v>5273</v>
      </c>
      <c r="E1564" s="19" t="s">
        <v>1</v>
      </c>
      <c r="F1564" s="259">
        <v>20.960000000000001</v>
      </c>
      <c r="G1564" s="38"/>
      <c r="H1564" s="39"/>
    </row>
    <row r="1565" s="2" customFormat="1" ht="16.8" customHeight="1">
      <c r="A1565" s="38"/>
      <c r="B1565" s="39"/>
      <c r="C1565" s="258" t="s">
        <v>1</v>
      </c>
      <c r="D1565" s="258" t="s">
        <v>5345</v>
      </c>
      <c r="E1565" s="19" t="s">
        <v>1</v>
      </c>
      <c r="F1565" s="259">
        <v>0</v>
      </c>
      <c r="G1565" s="38"/>
      <c r="H1565" s="39"/>
    </row>
    <row r="1566" s="2" customFormat="1" ht="16.8" customHeight="1">
      <c r="A1566" s="38"/>
      <c r="B1566" s="39"/>
      <c r="C1566" s="258" t="s">
        <v>1</v>
      </c>
      <c r="D1566" s="258" t="s">
        <v>5367</v>
      </c>
      <c r="E1566" s="19" t="s">
        <v>1</v>
      </c>
      <c r="F1566" s="259">
        <v>27.539999999999999</v>
      </c>
      <c r="G1566" s="38"/>
      <c r="H1566" s="39"/>
    </row>
    <row r="1567" s="2" customFormat="1" ht="16.8" customHeight="1">
      <c r="A1567" s="38"/>
      <c r="B1567" s="39"/>
      <c r="C1567" s="258" t="s">
        <v>1</v>
      </c>
      <c r="D1567" s="258" t="s">
        <v>5345</v>
      </c>
      <c r="E1567" s="19" t="s">
        <v>1</v>
      </c>
      <c r="F1567" s="259">
        <v>0</v>
      </c>
      <c r="G1567" s="38"/>
      <c r="H1567" s="39"/>
    </row>
    <row r="1568" s="2" customFormat="1" ht="16.8" customHeight="1">
      <c r="A1568" s="38"/>
      <c r="B1568" s="39"/>
      <c r="C1568" s="258" t="s">
        <v>1</v>
      </c>
      <c r="D1568" s="258" t="s">
        <v>5368</v>
      </c>
      <c r="E1568" s="19" t="s">
        <v>1</v>
      </c>
      <c r="F1568" s="259">
        <v>28.039999999999999</v>
      </c>
      <c r="G1568" s="38"/>
      <c r="H1568" s="39"/>
    </row>
    <row r="1569" s="2" customFormat="1" ht="16.8" customHeight="1">
      <c r="A1569" s="38"/>
      <c r="B1569" s="39"/>
      <c r="C1569" s="258" t="s">
        <v>1</v>
      </c>
      <c r="D1569" s="258" t="s">
        <v>5345</v>
      </c>
      <c r="E1569" s="19" t="s">
        <v>1</v>
      </c>
      <c r="F1569" s="259">
        <v>0</v>
      </c>
      <c r="G1569" s="38"/>
      <c r="H1569" s="39"/>
    </row>
    <row r="1570" s="2" customFormat="1" ht="16.8" customHeight="1">
      <c r="A1570" s="38"/>
      <c r="B1570" s="39"/>
      <c r="C1570" s="258" t="s">
        <v>1</v>
      </c>
      <c r="D1570" s="258" t="s">
        <v>5277</v>
      </c>
      <c r="E1570" s="19" t="s">
        <v>1</v>
      </c>
      <c r="F1570" s="259">
        <v>4.8399999999999999</v>
      </c>
      <c r="G1570" s="38"/>
      <c r="H1570" s="39"/>
    </row>
    <row r="1571" s="2" customFormat="1" ht="16.8" customHeight="1">
      <c r="A1571" s="38"/>
      <c r="B1571" s="39"/>
      <c r="C1571" s="258" t="s">
        <v>1</v>
      </c>
      <c r="D1571" s="258" t="s">
        <v>5345</v>
      </c>
      <c r="E1571" s="19" t="s">
        <v>1</v>
      </c>
      <c r="F1571" s="259">
        <v>0</v>
      </c>
      <c r="G1571" s="38"/>
      <c r="H1571" s="39"/>
    </row>
    <row r="1572" s="2" customFormat="1" ht="16.8" customHeight="1">
      <c r="A1572" s="38"/>
      <c r="B1572" s="39"/>
      <c r="C1572" s="258" t="s">
        <v>1</v>
      </c>
      <c r="D1572" s="258" t="s">
        <v>5369</v>
      </c>
      <c r="E1572" s="19" t="s">
        <v>1</v>
      </c>
      <c r="F1572" s="259">
        <v>20.800000000000001</v>
      </c>
      <c r="G1572" s="38"/>
      <c r="H1572" s="39"/>
    </row>
    <row r="1573" s="2" customFormat="1" ht="16.8" customHeight="1">
      <c r="A1573" s="38"/>
      <c r="B1573" s="39"/>
      <c r="C1573" s="258" t="s">
        <v>1</v>
      </c>
      <c r="D1573" s="258" t="s">
        <v>5345</v>
      </c>
      <c r="E1573" s="19" t="s">
        <v>1</v>
      </c>
      <c r="F1573" s="259">
        <v>0</v>
      </c>
      <c r="G1573" s="38"/>
      <c r="H1573" s="39"/>
    </row>
    <row r="1574" s="2" customFormat="1" ht="16.8" customHeight="1">
      <c r="A1574" s="38"/>
      <c r="B1574" s="39"/>
      <c r="C1574" s="258" t="s">
        <v>1</v>
      </c>
      <c r="D1574" s="258" t="s">
        <v>5277</v>
      </c>
      <c r="E1574" s="19" t="s">
        <v>1</v>
      </c>
      <c r="F1574" s="259">
        <v>4.8399999999999999</v>
      </c>
      <c r="G1574" s="38"/>
      <c r="H1574" s="39"/>
    </row>
    <row r="1575" s="2" customFormat="1" ht="16.8" customHeight="1">
      <c r="A1575" s="38"/>
      <c r="B1575" s="39"/>
      <c r="C1575" s="258" t="s">
        <v>1</v>
      </c>
      <c r="D1575" s="258" t="s">
        <v>5345</v>
      </c>
      <c r="E1575" s="19" t="s">
        <v>1</v>
      </c>
      <c r="F1575" s="259">
        <v>0</v>
      </c>
      <c r="G1575" s="38"/>
      <c r="H1575" s="39"/>
    </row>
    <row r="1576" s="2" customFormat="1" ht="16.8" customHeight="1">
      <c r="A1576" s="38"/>
      <c r="B1576" s="39"/>
      <c r="C1576" s="258" t="s">
        <v>1</v>
      </c>
      <c r="D1576" s="258" t="s">
        <v>5370</v>
      </c>
      <c r="E1576" s="19" t="s">
        <v>1</v>
      </c>
      <c r="F1576" s="259">
        <v>20.739999999999998</v>
      </c>
      <c r="G1576" s="38"/>
      <c r="H1576" s="39"/>
    </row>
    <row r="1577" s="2" customFormat="1" ht="16.8" customHeight="1">
      <c r="A1577" s="38"/>
      <c r="B1577" s="39"/>
      <c r="C1577" s="258" t="s">
        <v>1</v>
      </c>
      <c r="D1577" s="258" t="s">
        <v>5345</v>
      </c>
      <c r="E1577" s="19" t="s">
        <v>1</v>
      </c>
      <c r="F1577" s="259">
        <v>0</v>
      </c>
      <c r="G1577" s="38"/>
      <c r="H1577" s="39"/>
    </row>
    <row r="1578" s="2" customFormat="1" ht="16.8" customHeight="1">
      <c r="A1578" s="38"/>
      <c r="B1578" s="39"/>
      <c r="C1578" s="258" t="s">
        <v>1</v>
      </c>
      <c r="D1578" s="258" t="s">
        <v>5277</v>
      </c>
      <c r="E1578" s="19" t="s">
        <v>1</v>
      </c>
      <c r="F1578" s="259">
        <v>4.8399999999999999</v>
      </c>
      <c r="G1578" s="38"/>
      <c r="H1578" s="39"/>
    </row>
    <row r="1579" s="2" customFormat="1" ht="16.8" customHeight="1">
      <c r="A1579" s="38"/>
      <c r="B1579" s="39"/>
      <c r="C1579" s="258" t="s">
        <v>1</v>
      </c>
      <c r="D1579" s="258" t="s">
        <v>5345</v>
      </c>
      <c r="E1579" s="19" t="s">
        <v>1</v>
      </c>
      <c r="F1579" s="259">
        <v>0</v>
      </c>
      <c r="G1579" s="38"/>
      <c r="H1579" s="39"/>
    </row>
    <row r="1580" s="2" customFormat="1" ht="16.8" customHeight="1">
      <c r="A1580" s="38"/>
      <c r="B1580" s="39"/>
      <c r="C1580" s="258" t="s">
        <v>1</v>
      </c>
      <c r="D1580" s="258" t="s">
        <v>5273</v>
      </c>
      <c r="E1580" s="19" t="s">
        <v>1</v>
      </c>
      <c r="F1580" s="259">
        <v>20.960000000000001</v>
      </c>
      <c r="G1580" s="38"/>
      <c r="H1580" s="39"/>
    </row>
    <row r="1581" s="2" customFormat="1" ht="16.8" customHeight="1">
      <c r="A1581" s="38"/>
      <c r="B1581" s="39"/>
      <c r="C1581" s="258" t="s">
        <v>1</v>
      </c>
      <c r="D1581" s="258" t="s">
        <v>5345</v>
      </c>
      <c r="E1581" s="19" t="s">
        <v>1</v>
      </c>
      <c r="F1581" s="259">
        <v>0</v>
      </c>
      <c r="G1581" s="38"/>
      <c r="H1581" s="39"/>
    </row>
    <row r="1582" s="2" customFormat="1" ht="16.8" customHeight="1">
      <c r="A1582" s="38"/>
      <c r="B1582" s="39"/>
      <c r="C1582" s="258" t="s">
        <v>1</v>
      </c>
      <c r="D1582" s="258" t="s">
        <v>5273</v>
      </c>
      <c r="E1582" s="19" t="s">
        <v>1</v>
      </c>
      <c r="F1582" s="259">
        <v>20.960000000000001</v>
      </c>
      <c r="G1582" s="38"/>
      <c r="H1582" s="39"/>
    </row>
    <row r="1583" s="2" customFormat="1" ht="16.8" customHeight="1">
      <c r="A1583" s="38"/>
      <c r="B1583" s="39"/>
      <c r="C1583" s="258" t="s">
        <v>1</v>
      </c>
      <c r="D1583" s="258" t="s">
        <v>5345</v>
      </c>
      <c r="E1583" s="19" t="s">
        <v>1</v>
      </c>
      <c r="F1583" s="259">
        <v>0</v>
      </c>
      <c r="G1583" s="38"/>
      <c r="H1583" s="39"/>
    </row>
    <row r="1584" s="2" customFormat="1" ht="16.8" customHeight="1">
      <c r="A1584" s="38"/>
      <c r="B1584" s="39"/>
      <c r="C1584" s="258" t="s">
        <v>1</v>
      </c>
      <c r="D1584" s="258" t="s">
        <v>5371</v>
      </c>
      <c r="E1584" s="19" t="s">
        <v>1</v>
      </c>
      <c r="F1584" s="259">
        <v>17.359999999999999</v>
      </c>
      <c r="G1584" s="38"/>
      <c r="H1584" s="39"/>
    </row>
    <row r="1585" s="2" customFormat="1" ht="16.8" customHeight="1">
      <c r="A1585" s="38"/>
      <c r="B1585" s="39"/>
      <c r="C1585" s="258" t="s">
        <v>1</v>
      </c>
      <c r="D1585" s="258" t="s">
        <v>5345</v>
      </c>
      <c r="E1585" s="19" t="s">
        <v>1</v>
      </c>
      <c r="F1585" s="259">
        <v>0</v>
      </c>
      <c r="G1585" s="38"/>
      <c r="H1585" s="39"/>
    </row>
    <row r="1586" s="2" customFormat="1" ht="16.8" customHeight="1">
      <c r="A1586" s="38"/>
      <c r="B1586" s="39"/>
      <c r="C1586" s="258" t="s">
        <v>1</v>
      </c>
      <c r="D1586" s="258" t="s">
        <v>5372</v>
      </c>
      <c r="E1586" s="19" t="s">
        <v>1</v>
      </c>
      <c r="F1586" s="259">
        <v>2.8900000000000001</v>
      </c>
      <c r="G1586" s="38"/>
      <c r="H1586" s="39"/>
    </row>
    <row r="1587" s="2" customFormat="1" ht="16.8" customHeight="1">
      <c r="A1587" s="38"/>
      <c r="B1587" s="39"/>
      <c r="C1587" s="258" t="s">
        <v>1</v>
      </c>
      <c r="D1587" s="258" t="s">
        <v>5345</v>
      </c>
      <c r="E1587" s="19" t="s">
        <v>1</v>
      </c>
      <c r="F1587" s="259">
        <v>0</v>
      </c>
      <c r="G1587" s="38"/>
      <c r="H1587" s="39"/>
    </row>
    <row r="1588" s="2" customFormat="1" ht="16.8" customHeight="1">
      <c r="A1588" s="38"/>
      <c r="B1588" s="39"/>
      <c r="C1588" s="258" t="s">
        <v>1</v>
      </c>
      <c r="D1588" s="258" t="s">
        <v>5286</v>
      </c>
      <c r="E1588" s="19" t="s">
        <v>1</v>
      </c>
      <c r="F1588" s="259">
        <v>16.879999999999999</v>
      </c>
      <c r="G1588" s="38"/>
      <c r="H1588" s="39"/>
    </row>
    <row r="1589" s="2" customFormat="1" ht="16.8" customHeight="1">
      <c r="A1589" s="38"/>
      <c r="B1589" s="39"/>
      <c r="C1589" s="258" t="s">
        <v>1</v>
      </c>
      <c r="D1589" s="258" t="s">
        <v>5345</v>
      </c>
      <c r="E1589" s="19" t="s">
        <v>1</v>
      </c>
      <c r="F1589" s="259">
        <v>0</v>
      </c>
      <c r="G1589" s="38"/>
      <c r="H1589" s="39"/>
    </row>
    <row r="1590" s="2" customFormat="1" ht="16.8" customHeight="1">
      <c r="A1590" s="38"/>
      <c r="B1590" s="39"/>
      <c r="C1590" s="258" t="s">
        <v>1</v>
      </c>
      <c r="D1590" s="258" t="s">
        <v>5373</v>
      </c>
      <c r="E1590" s="19" t="s">
        <v>1</v>
      </c>
      <c r="F1590" s="259">
        <v>175.55000000000001</v>
      </c>
      <c r="G1590" s="38"/>
      <c r="H1590" s="39"/>
    </row>
    <row r="1591" s="2" customFormat="1" ht="16.8" customHeight="1">
      <c r="A1591" s="38"/>
      <c r="B1591" s="39"/>
      <c r="C1591" s="258" t="s">
        <v>1</v>
      </c>
      <c r="D1591" s="258" t="s">
        <v>5345</v>
      </c>
      <c r="E1591" s="19" t="s">
        <v>1</v>
      </c>
      <c r="F1591" s="259">
        <v>0</v>
      </c>
      <c r="G1591" s="38"/>
      <c r="H1591" s="39"/>
    </row>
    <row r="1592" s="2" customFormat="1" ht="16.8" customHeight="1">
      <c r="A1592" s="38"/>
      <c r="B1592" s="39"/>
      <c r="C1592" s="258" t="s">
        <v>1</v>
      </c>
      <c r="D1592" s="258" t="s">
        <v>5374</v>
      </c>
      <c r="E1592" s="19" t="s">
        <v>1</v>
      </c>
      <c r="F1592" s="259">
        <v>56.899999999999999</v>
      </c>
      <c r="G1592" s="38"/>
      <c r="H1592" s="39"/>
    </row>
    <row r="1593" s="2" customFormat="1" ht="16.8" customHeight="1">
      <c r="A1593" s="38"/>
      <c r="B1593" s="39"/>
      <c r="C1593" s="258" t="s">
        <v>1</v>
      </c>
      <c r="D1593" s="258" t="s">
        <v>5345</v>
      </c>
      <c r="E1593" s="19" t="s">
        <v>1</v>
      </c>
      <c r="F1593" s="259">
        <v>0</v>
      </c>
      <c r="G1593" s="38"/>
      <c r="H1593" s="39"/>
    </row>
    <row r="1594" s="2" customFormat="1" ht="16.8" customHeight="1">
      <c r="A1594" s="38"/>
      <c r="B1594" s="39"/>
      <c r="C1594" s="258" t="s">
        <v>1</v>
      </c>
      <c r="D1594" s="258" t="s">
        <v>5375</v>
      </c>
      <c r="E1594" s="19" t="s">
        <v>1</v>
      </c>
      <c r="F1594" s="259">
        <v>24.079999999999998</v>
      </c>
      <c r="G1594" s="38"/>
      <c r="H1594" s="39"/>
    </row>
    <row r="1595" s="2" customFormat="1" ht="16.8" customHeight="1">
      <c r="A1595" s="38"/>
      <c r="B1595" s="39"/>
      <c r="C1595" s="258" t="s">
        <v>1</v>
      </c>
      <c r="D1595" s="258" t="s">
        <v>5345</v>
      </c>
      <c r="E1595" s="19" t="s">
        <v>1</v>
      </c>
      <c r="F1595" s="259">
        <v>0</v>
      </c>
      <c r="G1595" s="38"/>
      <c r="H1595" s="39"/>
    </row>
    <row r="1596" s="2" customFormat="1" ht="16.8" customHeight="1">
      <c r="A1596" s="38"/>
      <c r="B1596" s="39"/>
      <c r="C1596" s="258" t="s">
        <v>1</v>
      </c>
      <c r="D1596" s="258" t="s">
        <v>5006</v>
      </c>
      <c r="E1596" s="19" t="s">
        <v>1</v>
      </c>
      <c r="F1596" s="259">
        <v>20.100000000000001</v>
      </c>
      <c r="G1596" s="38"/>
      <c r="H1596" s="39"/>
    </row>
    <row r="1597" s="2" customFormat="1" ht="16.8" customHeight="1">
      <c r="A1597" s="38"/>
      <c r="B1597" s="39"/>
      <c r="C1597" s="258" t="s">
        <v>1</v>
      </c>
      <c r="D1597" s="258" t="s">
        <v>5345</v>
      </c>
      <c r="E1597" s="19" t="s">
        <v>1</v>
      </c>
      <c r="F1597" s="259">
        <v>0</v>
      </c>
      <c r="G1597" s="38"/>
      <c r="H1597" s="39"/>
    </row>
    <row r="1598" s="2" customFormat="1" ht="16.8" customHeight="1">
      <c r="A1598" s="38"/>
      <c r="B1598" s="39"/>
      <c r="C1598" s="258" t="s">
        <v>1</v>
      </c>
      <c r="D1598" s="258" t="s">
        <v>5318</v>
      </c>
      <c r="E1598" s="19" t="s">
        <v>1</v>
      </c>
      <c r="F1598" s="259">
        <v>3.6000000000000001</v>
      </c>
      <c r="G1598" s="38"/>
      <c r="H1598" s="39"/>
    </row>
    <row r="1599" s="2" customFormat="1" ht="16.8" customHeight="1">
      <c r="A1599" s="38"/>
      <c r="B1599" s="39"/>
      <c r="C1599" s="258" t="s">
        <v>1</v>
      </c>
      <c r="D1599" s="258" t="s">
        <v>5345</v>
      </c>
      <c r="E1599" s="19" t="s">
        <v>1</v>
      </c>
      <c r="F1599" s="259">
        <v>0</v>
      </c>
      <c r="G1599" s="38"/>
      <c r="H1599" s="39"/>
    </row>
    <row r="1600" s="2" customFormat="1" ht="16.8" customHeight="1">
      <c r="A1600" s="38"/>
      <c r="B1600" s="39"/>
      <c r="C1600" s="258" t="s">
        <v>1</v>
      </c>
      <c r="D1600" s="258" t="s">
        <v>5376</v>
      </c>
      <c r="E1600" s="19" t="s">
        <v>1</v>
      </c>
      <c r="F1600" s="259">
        <v>12.1</v>
      </c>
      <c r="G1600" s="38"/>
      <c r="H1600" s="39"/>
    </row>
    <row r="1601" s="2" customFormat="1" ht="16.8" customHeight="1">
      <c r="A1601" s="38"/>
      <c r="B1601" s="39"/>
      <c r="C1601" s="258" t="s">
        <v>1</v>
      </c>
      <c r="D1601" s="258" t="s">
        <v>5345</v>
      </c>
      <c r="E1601" s="19" t="s">
        <v>1</v>
      </c>
      <c r="F1601" s="259">
        <v>0</v>
      </c>
      <c r="G1601" s="38"/>
      <c r="H1601" s="39"/>
    </row>
    <row r="1602" s="2" customFormat="1" ht="16.8" customHeight="1">
      <c r="A1602" s="38"/>
      <c r="B1602" s="39"/>
      <c r="C1602" s="258" t="s">
        <v>1</v>
      </c>
      <c r="D1602" s="258" t="s">
        <v>5318</v>
      </c>
      <c r="E1602" s="19" t="s">
        <v>1</v>
      </c>
      <c r="F1602" s="259">
        <v>3.6000000000000001</v>
      </c>
      <c r="G1602" s="38"/>
      <c r="H1602" s="39"/>
    </row>
    <row r="1603" s="2" customFormat="1" ht="16.8" customHeight="1">
      <c r="A1603" s="38"/>
      <c r="B1603" s="39"/>
      <c r="C1603" s="258" t="s">
        <v>1</v>
      </c>
      <c r="D1603" s="258" t="s">
        <v>5345</v>
      </c>
      <c r="E1603" s="19" t="s">
        <v>1</v>
      </c>
      <c r="F1603" s="259">
        <v>0</v>
      </c>
      <c r="G1603" s="38"/>
      <c r="H1603" s="39"/>
    </row>
    <row r="1604" s="2" customFormat="1" ht="16.8" customHeight="1">
      <c r="A1604" s="38"/>
      <c r="B1604" s="39"/>
      <c r="C1604" s="258" t="s">
        <v>1</v>
      </c>
      <c r="D1604" s="258" t="s">
        <v>5376</v>
      </c>
      <c r="E1604" s="19" t="s">
        <v>1</v>
      </c>
      <c r="F1604" s="259">
        <v>12.1</v>
      </c>
      <c r="G1604" s="38"/>
      <c r="H1604" s="39"/>
    </row>
    <row r="1605" s="2" customFormat="1" ht="16.8" customHeight="1">
      <c r="A1605" s="38"/>
      <c r="B1605" s="39"/>
      <c r="C1605" s="258" t="s">
        <v>1</v>
      </c>
      <c r="D1605" s="258" t="s">
        <v>5345</v>
      </c>
      <c r="E1605" s="19" t="s">
        <v>1</v>
      </c>
      <c r="F1605" s="259">
        <v>0</v>
      </c>
      <c r="G1605" s="38"/>
      <c r="H1605" s="39"/>
    </row>
    <row r="1606" s="2" customFormat="1" ht="16.8" customHeight="1">
      <c r="A1606" s="38"/>
      <c r="B1606" s="39"/>
      <c r="C1606" s="258" t="s">
        <v>1</v>
      </c>
      <c r="D1606" s="258" t="s">
        <v>5318</v>
      </c>
      <c r="E1606" s="19" t="s">
        <v>1</v>
      </c>
      <c r="F1606" s="259">
        <v>3.6000000000000001</v>
      </c>
      <c r="G1606" s="38"/>
      <c r="H1606" s="39"/>
    </row>
    <row r="1607" s="2" customFormat="1" ht="16.8" customHeight="1">
      <c r="A1607" s="38"/>
      <c r="B1607" s="39"/>
      <c r="C1607" s="258" t="s">
        <v>1</v>
      </c>
      <c r="D1607" s="258" t="s">
        <v>5345</v>
      </c>
      <c r="E1607" s="19" t="s">
        <v>1</v>
      </c>
      <c r="F1607" s="259">
        <v>0</v>
      </c>
      <c r="G1607" s="38"/>
      <c r="H1607" s="39"/>
    </row>
    <row r="1608" s="2" customFormat="1" ht="16.8" customHeight="1">
      <c r="A1608" s="38"/>
      <c r="B1608" s="39"/>
      <c r="C1608" s="258" t="s">
        <v>1</v>
      </c>
      <c r="D1608" s="258" t="s">
        <v>5376</v>
      </c>
      <c r="E1608" s="19" t="s">
        <v>1</v>
      </c>
      <c r="F1608" s="259">
        <v>12.1</v>
      </c>
      <c r="G1608" s="38"/>
      <c r="H1608" s="39"/>
    </row>
    <row r="1609" s="2" customFormat="1" ht="16.8" customHeight="1">
      <c r="A1609" s="38"/>
      <c r="B1609" s="39"/>
      <c r="C1609" s="258" t="s">
        <v>1</v>
      </c>
      <c r="D1609" s="258" t="s">
        <v>5345</v>
      </c>
      <c r="E1609" s="19" t="s">
        <v>1</v>
      </c>
      <c r="F1609" s="259">
        <v>0</v>
      </c>
      <c r="G1609" s="38"/>
      <c r="H1609" s="39"/>
    </row>
    <row r="1610" s="2" customFormat="1" ht="16.8" customHeight="1">
      <c r="A1610" s="38"/>
      <c r="B1610" s="39"/>
      <c r="C1610" s="258" t="s">
        <v>1</v>
      </c>
      <c r="D1610" s="258" t="s">
        <v>4888</v>
      </c>
      <c r="E1610" s="19" t="s">
        <v>1</v>
      </c>
      <c r="F1610" s="259">
        <v>4.6500000000000004</v>
      </c>
      <c r="G1610" s="38"/>
      <c r="H1610" s="39"/>
    </row>
    <row r="1611" s="2" customFormat="1" ht="16.8" customHeight="1">
      <c r="A1611" s="38"/>
      <c r="B1611" s="39"/>
      <c r="C1611" s="258" t="s">
        <v>1</v>
      </c>
      <c r="D1611" s="258" t="s">
        <v>5345</v>
      </c>
      <c r="E1611" s="19" t="s">
        <v>1</v>
      </c>
      <c r="F1611" s="259">
        <v>0</v>
      </c>
      <c r="G1611" s="38"/>
      <c r="H1611" s="39"/>
    </row>
    <row r="1612" s="2" customFormat="1" ht="16.8" customHeight="1">
      <c r="A1612" s="38"/>
      <c r="B1612" s="39"/>
      <c r="C1612" s="258" t="s">
        <v>1</v>
      </c>
      <c r="D1612" s="258" t="s">
        <v>5377</v>
      </c>
      <c r="E1612" s="19" t="s">
        <v>1</v>
      </c>
      <c r="F1612" s="259">
        <v>8.0199999999999996</v>
      </c>
      <c r="G1612" s="38"/>
      <c r="H1612" s="39"/>
    </row>
    <row r="1613" s="2" customFormat="1" ht="16.8" customHeight="1">
      <c r="A1613" s="38"/>
      <c r="B1613" s="39"/>
      <c r="C1613" s="258" t="s">
        <v>1</v>
      </c>
      <c r="D1613" s="258" t="s">
        <v>5345</v>
      </c>
      <c r="E1613" s="19" t="s">
        <v>1</v>
      </c>
      <c r="F1613" s="259">
        <v>0</v>
      </c>
      <c r="G1613" s="38"/>
      <c r="H1613" s="39"/>
    </row>
    <row r="1614" s="2" customFormat="1" ht="16.8" customHeight="1">
      <c r="A1614" s="38"/>
      <c r="B1614" s="39"/>
      <c r="C1614" s="258" t="s">
        <v>1</v>
      </c>
      <c r="D1614" s="258" t="s">
        <v>5287</v>
      </c>
      <c r="E1614" s="19" t="s">
        <v>1</v>
      </c>
      <c r="F1614" s="259">
        <v>22.059999999999999</v>
      </c>
      <c r="G1614" s="38"/>
      <c r="H1614" s="39"/>
    </row>
    <row r="1615" s="2" customFormat="1" ht="16.8" customHeight="1">
      <c r="A1615" s="38"/>
      <c r="B1615" s="39"/>
      <c r="C1615" s="258" t="s">
        <v>1</v>
      </c>
      <c r="D1615" s="258" t="s">
        <v>5345</v>
      </c>
      <c r="E1615" s="19" t="s">
        <v>1</v>
      </c>
      <c r="F1615" s="259">
        <v>0</v>
      </c>
      <c r="G1615" s="38"/>
      <c r="H1615" s="39"/>
    </row>
    <row r="1616" s="2" customFormat="1" ht="16.8" customHeight="1">
      <c r="A1616" s="38"/>
      <c r="B1616" s="39"/>
      <c r="C1616" s="258" t="s">
        <v>1</v>
      </c>
      <c r="D1616" s="258" t="s">
        <v>5273</v>
      </c>
      <c r="E1616" s="19" t="s">
        <v>1</v>
      </c>
      <c r="F1616" s="259">
        <v>20.960000000000001</v>
      </c>
      <c r="G1616" s="38"/>
      <c r="H1616" s="39"/>
    </row>
    <row r="1617" s="2" customFormat="1" ht="16.8" customHeight="1">
      <c r="A1617" s="38"/>
      <c r="B1617" s="39"/>
      <c r="C1617" s="258" t="s">
        <v>1</v>
      </c>
      <c r="D1617" s="258" t="s">
        <v>5345</v>
      </c>
      <c r="E1617" s="19" t="s">
        <v>1</v>
      </c>
      <c r="F1617" s="259">
        <v>0</v>
      </c>
      <c r="G1617" s="38"/>
      <c r="H1617" s="39"/>
    </row>
    <row r="1618" s="2" customFormat="1" ht="16.8" customHeight="1">
      <c r="A1618" s="38"/>
      <c r="B1618" s="39"/>
      <c r="C1618" s="258" t="s">
        <v>1</v>
      </c>
      <c r="D1618" s="258" t="s">
        <v>5273</v>
      </c>
      <c r="E1618" s="19" t="s">
        <v>1</v>
      </c>
      <c r="F1618" s="259">
        <v>20.960000000000001</v>
      </c>
      <c r="G1618" s="38"/>
      <c r="H1618" s="39"/>
    </row>
    <row r="1619" s="2" customFormat="1" ht="16.8" customHeight="1">
      <c r="A1619" s="38"/>
      <c r="B1619" s="39"/>
      <c r="C1619" s="258" t="s">
        <v>1</v>
      </c>
      <c r="D1619" s="258" t="s">
        <v>5345</v>
      </c>
      <c r="E1619" s="19" t="s">
        <v>1</v>
      </c>
      <c r="F1619" s="259">
        <v>0</v>
      </c>
      <c r="G1619" s="38"/>
      <c r="H1619" s="39"/>
    </row>
    <row r="1620" s="2" customFormat="1" ht="16.8" customHeight="1">
      <c r="A1620" s="38"/>
      <c r="B1620" s="39"/>
      <c r="C1620" s="258" t="s">
        <v>1</v>
      </c>
      <c r="D1620" s="258" t="s">
        <v>5273</v>
      </c>
      <c r="E1620" s="19" t="s">
        <v>1</v>
      </c>
      <c r="F1620" s="259">
        <v>20.960000000000001</v>
      </c>
      <c r="G1620" s="38"/>
      <c r="H1620" s="39"/>
    </row>
    <row r="1621" s="2" customFormat="1" ht="16.8" customHeight="1">
      <c r="A1621" s="38"/>
      <c r="B1621" s="39"/>
      <c r="C1621" s="258" t="s">
        <v>1</v>
      </c>
      <c r="D1621" s="258" t="s">
        <v>5345</v>
      </c>
      <c r="E1621" s="19" t="s">
        <v>1</v>
      </c>
      <c r="F1621" s="259">
        <v>0</v>
      </c>
      <c r="G1621" s="38"/>
      <c r="H1621" s="39"/>
    </row>
    <row r="1622" s="2" customFormat="1" ht="16.8" customHeight="1">
      <c r="A1622" s="38"/>
      <c r="B1622" s="39"/>
      <c r="C1622" s="258" t="s">
        <v>1</v>
      </c>
      <c r="D1622" s="258" t="s">
        <v>5273</v>
      </c>
      <c r="E1622" s="19" t="s">
        <v>1</v>
      </c>
      <c r="F1622" s="259">
        <v>20.960000000000001</v>
      </c>
      <c r="G1622" s="38"/>
      <c r="H1622" s="39"/>
    </row>
    <row r="1623" s="2" customFormat="1" ht="16.8" customHeight="1">
      <c r="A1623" s="38"/>
      <c r="B1623" s="39"/>
      <c r="C1623" s="258" t="s">
        <v>1</v>
      </c>
      <c r="D1623" s="258" t="s">
        <v>5345</v>
      </c>
      <c r="E1623" s="19" t="s">
        <v>1</v>
      </c>
      <c r="F1623" s="259">
        <v>0</v>
      </c>
      <c r="G1623" s="38"/>
      <c r="H1623" s="39"/>
    </row>
    <row r="1624" s="2" customFormat="1" ht="16.8" customHeight="1">
      <c r="A1624" s="38"/>
      <c r="B1624" s="39"/>
      <c r="C1624" s="258" t="s">
        <v>1</v>
      </c>
      <c r="D1624" s="258" t="s">
        <v>5288</v>
      </c>
      <c r="E1624" s="19" t="s">
        <v>1</v>
      </c>
      <c r="F1624" s="259">
        <v>20.710000000000001</v>
      </c>
      <c r="G1624" s="38"/>
      <c r="H1624" s="39"/>
    </row>
    <row r="1625" s="2" customFormat="1" ht="16.8" customHeight="1">
      <c r="A1625" s="38"/>
      <c r="B1625" s="39"/>
      <c r="C1625" s="258" t="s">
        <v>1</v>
      </c>
      <c r="D1625" s="258" t="s">
        <v>5345</v>
      </c>
      <c r="E1625" s="19" t="s">
        <v>1</v>
      </c>
      <c r="F1625" s="259">
        <v>0</v>
      </c>
      <c r="G1625" s="38"/>
      <c r="H1625" s="39"/>
    </row>
    <row r="1626" s="2" customFormat="1" ht="16.8" customHeight="1">
      <c r="A1626" s="38"/>
      <c r="B1626" s="39"/>
      <c r="C1626" s="258" t="s">
        <v>1</v>
      </c>
      <c r="D1626" s="258" t="s">
        <v>5288</v>
      </c>
      <c r="E1626" s="19" t="s">
        <v>1</v>
      </c>
      <c r="F1626" s="259">
        <v>20.710000000000001</v>
      </c>
      <c r="G1626" s="38"/>
      <c r="H1626" s="39"/>
    </row>
    <row r="1627" s="2" customFormat="1" ht="16.8" customHeight="1">
      <c r="A1627" s="38"/>
      <c r="B1627" s="39"/>
      <c r="C1627" s="258" t="s">
        <v>1</v>
      </c>
      <c r="D1627" s="258" t="s">
        <v>5345</v>
      </c>
      <c r="E1627" s="19" t="s">
        <v>1</v>
      </c>
      <c r="F1627" s="259">
        <v>0</v>
      </c>
      <c r="G1627" s="38"/>
      <c r="H1627" s="39"/>
    </row>
    <row r="1628" s="2" customFormat="1" ht="16.8" customHeight="1">
      <c r="A1628" s="38"/>
      <c r="B1628" s="39"/>
      <c r="C1628" s="258" t="s">
        <v>1</v>
      </c>
      <c r="D1628" s="258" t="s">
        <v>5289</v>
      </c>
      <c r="E1628" s="19" t="s">
        <v>1</v>
      </c>
      <c r="F1628" s="259">
        <v>20.68</v>
      </c>
      <c r="G1628" s="38"/>
      <c r="H1628" s="39"/>
    </row>
    <row r="1629" s="2" customFormat="1" ht="16.8" customHeight="1">
      <c r="A1629" s="38"/>
      <c r="B1629" s="39"/>
      <c r="C1629" s="258" t="s">
        <v>1</v>
      </c>
      <c r="D1629" s="258" t="s">
        <v>5345</v>
      </c>
      <c r="E1629" s="19" t="s">
        <v>1</v>
      </c>
      <c r="F1629" s="259">
        <v>0</v>
      </c>
      <c r="G1629" s="38"/>
      <c r="H1629" s="39"/>
    </row>
    <row r="1630" s="2" customFormat="1" ht="16.8" customHeight="1">
      <c r="A1630" s="38"/>
      <c r="B1630" s="39"/>
      <c r="C1630" s="258" t="s">
        <v>1</v>
      </c>
      <c r="D1630" s="258" t="s">
        <v>5273</v>
      </c>
      <c r="E1630" s="19" t="s">
        <v>1</v>
      </c>
      <c r="F1630" s="259">
        <v>20.960000000000001</v>
      </c>
      <c r="G1630" s="38"/>
      <c r="H1630" s="39"/>
    </row>
    <row r="1631" s="2" customFormat="1" ht="16.8" customHeight="1">
      <c r="A1631" s="38"/>
      <c r="B1631" s="39"/>
      <c r="C1631" s="258" t="s">
        <v>1</v>
      </c>
      <c r="D1631" s="258" t="s">
        <v>5345</v>
      </c>
      <c r="E1631" s="19" t="s">
        <v>1</v>
      </c>
      <c r="F1631" s="259">
        <v>0</v>
      </c>
      <c r="G1631" s="38"/>
      <c r="H1631" s="39"/>
    </row>
    <row r="1632" s="2" customFormat="1" ht="16.8" customHeight="1">
      <c r="A1632" s="38"/>
      <c r="B1632" s="39"/>
      <c r="C1632" s="258" t="s">
        <v>1</v>
      </c>
      <c r="D1632" s="258" t="s">
        <v>5273</v>
      </c>
      <c r="E1632" s="19" t="s">
        <v>1</v>
      </c>
      <c r="F1632" s="259">
        <v>20.960000000000001</v>
      </c>
      <c r="G1632" s="38"/>
      <c r="H1632" s="39"/>
    </row>
    <row r="1633" s="2" customFormat="1" ht="16.8" customHeight="1">
      <c r="A1633" s="38"/>
      <c r="B1633" s="39"/>
      <c r="C1633" s="258" t="s">
        <v>1</v>
      </c>
      <c r="D1633" s="258" t="s">
        <v>5345</v>
      </c>
      <c r="E1633" s="19" t="s">
        <v>1</v>
      </c>
      <c r="F1633" s="259">
        <v>0</v>
      </c>
      <c r="G1633" s="38"/>
      <c r="H1633" s="39"/>
    </row>
    <row r="1634" s="2" customFormat="1" ht="16.8" customHeight="1">
      <c r="A1634" s="38"/>
      <c r="B1634" s="39"/>
      <c r="C1634" s="258" t="s">
        <v>1</v>
      </c>
      <c r="D1634" s="258" t="s">
        <v>5290</v>
      </c>
      <c r="E1634" s="19" t="s">
        <v>1</v>
      </c>
      <c r="F1634" s="259">
        <v>26.859999999999999</v>
      </c>
      <c r="G1634" s="38"/>
      <c r="H1634" s="39"/>
    </row>
    <row r="1635" s="2" customFormat="1" ht="16.8" customHeight="1">
      <c r="A1635" s="38"/>
      <c r="B1635" s="39"/>
      <c r="C1635" s="258" t="s">
        <v>1</v>
      </c>
      <c r="D1635" s="258" t="s">
        <v>5345</v>
      </c>
      <c r="E1635" s="19" t="s">
        <v>1</v>
      </c>
      <c r="F1635" s="259">
        <v>0</v>
      </c>
      <c r="G1635" s="38"/>
      <c r="H1635" s="39"/>
    </row>
    <row r="1636" s="2" customFormat="1" ht="16.8" customHeight="1">
      <c r="A1636" s="38"/>
      <c r="B1636" s="39"/>
      <c r="C1636" s="258" t="s">
        <v>1</v>
      </c>
      <c r="D1636" s="258" t="s">
        <v>5081</v>
      </c>
      <c r="E1636" s="19" t="s">
        <v>1</v>
      </c>
      <c r="F1636" s="259">
        <v>9.3900000000000006</v>
      </c>
      <c r="G1636" s="38"/>
      <c r="H1636" s="39"/>
    </row>
    <row r="1637" s="2" customFormat="1" ht="16.8" customHeight="1">
      <c r="A1637" s="38"/>
      <c r="B1637" s="39"/>
      <c r="C1637" s="258" t="s">
        <v>1</v>
      </c>
      <c r="D1637" s="258" t="s">
        <v>5345</v>
      </c>
      <c r="E1637" s="19" t="s">
        <v>1</v>
      </c>
      <c r="F1637" s="259">
        <v>0</v>
      </c>
      <c r="G1637" s="38"/>
      <c r="H1637" s="39"/>
    </row>
    <row r="1638" s="2" customFormat="1" ht="16.8" customHeight="1">
      <c r="A1638" s="38"/>
      <c r="B1638" s="39"/>
      <c r="C1638" s="258" t="s">
        <v>1</v>
      </c>
      <c r="D1638" s="258" t="s">
        <v>5295</v>
      </c>
      <c r="E1638" s="19" t="s">
        <v>1</v>
      </c>
      <c r="F1638" s="259">
        <v>10.550000000000001</v>
      </c>
      <c r="G1638" s="38"/>
      <c r="H1638" s="39"/>
    </row>
    <row r="1639" s="2" customFormat="1" ht="16.8" customHeight="1">
      <c r="A1639" s="38"/>
      <c r="B1639" s="39"/>
      <c r="C1639" s="258" t="s">
        <v>1</v>
      </c>
      <c r="D1639" s="258" t="s">
        <v>5345</v>
      </c>
      <c r="E1639" s="19" t="s">
        <v>1</v>
      </c>
      <c r="F1639" s="259">
        <v>0</v>
      </c>
      <c r="G1639" s="38"/>
      <c r="H1639" s="39"/>
    </row>
    <row r="1640" s="2" customFormat="1" ht="16.8" customHeight="1">
      <c r="A1640" s="38"/>
      <c r="B1640" s="39"/>
      <c r="C1640" s="258" t="s">
        <v>1</v>
      </c>
      <c r="D1640" s="258" t="s">
        <v>5378</v>
      </c>
      <c r="E1640" s="19" t="s">
        <v>1</v>
      </c>
      <c r="F1640" s="259">
        <v>10.41</v>
      </c>
      <c r="G1640" s="38"/>
      <c r="H1640" s="39"/>
    </row>
    <row r="1641" s="2" customFormat="1" ht="16.8" customHeight="1">
      <c r="A1641" s="38"/>
      <c r="B1641" s="39"/>
      <c r="C1641" s="258" t="s">
        <v>1</v>
      </c>
      <c r="D1641" s="258" t="s">
        <v>5345</v>
      </c>
      <c r="E1641" s="19" t="s">
        <v>1</v>
      </c>
      <c r="F1641" s="259">
        <v>0</v>
      </c>
      <c r="G1641" s="38"/>
      <c r="H1641" s="39"/>
    </row>
    <row r="1642" s="2" customFormat="1" ht="16.8" customHeight="1">
      <c r="A1642" s="38"/>
      <c r="B1642" s="39"/>
      <c r="C1642" s="258" t="s">
        <v>1</v>
      </c>
      <c r="D1642" s="258" t="s">
        <v>324</v>
      </c>
      <c r="E1642" s="19" t="s">
        <v>1</v>
      </c>
      <c r="F1642" s="259">
        <v>12</v>
      </c>
      <c r="G1642" s="38"/>
      <c r="H1642" s="39"/>
    </row>
    <row r="1643" s="2" customFormat="1" ht="16.8" customHeight="1">
      <c r="A1643" s="38"/>
      <c r="B1643" s="39"/>
      <c r="C1643" s="258" t="s">
        <v>1</v>
      </c>
      <c r="D1643" s="258" t="s">
        <v>5345</v>
      </c>
      <c r="E1643" s="19" t="s">
        <v>1</v>
      </c>
      <c r="F1643" s="259">
        <v>0</v>
      </c>
      <c r="G1643" s="38"/>
      <c r="H1643" s="39"/>
    </row>
    <row r="1644" s="2" customFormat="1" ht="16.8" customHeight="1">
      <c r="A1644" s="38"/>
      <c r="B1644" s="39"/>
      <c r="C1644" s="258" t="s">
        <v>1</v>
      </c>
      <c r="D1644" s="258" t="s">
        <v>5379</v>
      </c>
      <c r="E1644" s="19" t="s">
        <v>1</v>
      </c>
      <c r="F1644" s="259">
        <v>3.2200000000000002</v>
      </c>
      <c r="G1644" s="38"/>
      <c r="H1644" s="39"/>
    </row>
    <row r="1645" s="2" customFormat="1" ht="16.8" customHeight="1">
      <c r="A1645" s="38"/>
      <c r="B1645" s="39"/>
      <c r="C1645" s="258" t="s">
        <v>1</v>
      </c>
      <c r="D1645" s="258" t="s">
        <v>5345</v>
      </c>
      <c r="E1645" s="19" t="s">
        <v>1</v>
      </c>
      <c r="F1645" s="259">
        <v>0</v>
      </c>
      <c r="G1645" s="38"/>
      <c r="H1645" s="39"/>
    </row>
    <row r="1646" s="2" customFormat="1" ht="16.8" customHeight="1">
      <c r="A1646" s="38"/>
      <c r="B1646" s="39"/>
      <c r="C1646" s="258" t="s">
        <v>1</v>
      </c>
      <c r="D1646" s="258" t="s">
        <v>5297</v>
      </c>
      <c r="E1646" s="19" t="s">
        <v>1</v>
      </c>
      <c r="F1646" s="259">
        <v>4.1900000000000004</v>
      </c>
      <c r="G1646" s="38"/>
      <c r="H1646" s="39"/>
    </row>
    <row r="1647" s="2" customFormat="1" ht="16.8" customHeight="1">
      <c r="A1647" s="38"/>
      <c r="B1647" s="39"/>
      <c r="C1647" s="258" t="s">
        <v>1</v>
      </c>
      <c r="D1647" s="258" t="s">
        <v>5345</v>
      </c>
      <c r="E1647" s="19" t="s">
        <v>1</v>
      </c>
      <c r="F1647" s="259">
        <v>0</v>
      </c>
      <c r="G1647" s="38"/>
      <c r="H1647" s="39"/>
    </row>
    <row r="1648" s="2" customFormat="1" ht="16.8" customHeight="1">
      <c r="A1648" s="38"/>
      <c r="B1648" s="39"/>
      <c r="C1648" s="258" t="s">
        <v>1</v>
      </c>
      <c r="D1648" s="258" t="s">
        <v>5256</v>
      </c>
      <c r="E1648" s="19" t="s">
        <v>1</v>
      </c>
      <c r="F1648" s="259">
        <v>1.22</v>
      </c>
      <c r="G1648" s="38"/>
      <c r="H1648" s="39"/>
    </row>
    <row r="1649" s="2" customFormat="1" ht="16.8" customHeight="1">
      <c r="A1649" s="38"/>
      <c r="B1649" s="39"/>
      <c r="C1649" s="258" t="s">
        <v>1</v>
      </c>
      <c r="D1649" s="258" t="s">
        <v>5345</v>
      </c>
      <c r="E1649" s="19" t="s">
        <v>1</v>
      </c>
      <c r="F1649" s="259">
        <v>0</v>
      </c>
      <c r="G1649" s="38"/>
      <c r="H1649" s="39"/>
    </row>
    <row r="1650" s="2" customFormat="1" ht="16.8" customHeight="1">
      <c r="A1650" s="38"/>
      <c r="B1650" s="39"/>
      <c r="C1650" s="258" t="s">
        <v>1</v>
      </c>
      <c r="D1650" s="258" t="s">
        <v>5256</v>
      </c>
      <c r="E1650" s="19" t="s">
        <v>1</v>
      </c>
      <c r="F1650" s="259">
        <v>1.22</v>
      </c>
      <c r="G1650" s="38"/>
      <c r="H1650" s="39"/>
    </row>
    <row r="1651" s="2" customFormat="1" ht="16.8" customHeight="1">
      <c r="A1651" s="38"/>
      <c r="B1651" s="39"/>
      <c r="C1651" s="258" t="s">
        <v>1</v>
      </c>
      <c r="D1651" s="258" t="s">
        <v>5345</v>
      </c>
      <c r="E1651" s="19" t="s">
        <v>1</v>
      </c>
      <c r="F1651" s="259">
        <v>0</v>
      </c>
      <c r="G1651" s="38"/>
      <c r="H1651" s="39"/>
    </row>
    <row r="1652" s="2" customFormat="1" ht="16.8" customHeight="1">
      <c r="A1652" s="38"/>
      <c r="B1652" s="39"/>
      <c r="C1652" s="258" t="s">
        <v>1</v>
      </c>
      <c r="D1652" s="258" t="s">
        <v>5297</v>
      </c>
      <c r="E1652" s="19" t="s">
        <v>1</v>
      </c>
      <c r="F1652" s="259">
        <v>4.1900000000000004</v>
      </c>
      <c r="G1652" s="38"/>
      <c r="H1652" s="39"/>
    </row>
    <row r="1653" s="2" customFormat="1" ht="16.8" customHeight="1">
      <c r="A1653" s="38"/>
      <c r="B1653" s="39"/>
      <c r="C1653" s="258" t="s">
        <v>1</v>
      </c>
      <c r="D1653" s="258" t="s">
        <v>5345</v>
      </c>
      <c r="E1653" s="19" t="s">
        <v>1</v>
      </c>
      <c r="F1653" s="259">
        <v>0</v>
      </c>
      <c r="G1653" s="38"/>
      <c r="H1653" s="39"/>
    </row>
    <row r="1654" s="2" customFormat="1" ht="16.8" customHeight="1">
      <c r="A1654" s="38"/>
      <c r="B1654" s="39"/>
      <c r="C1654" s="258" t="s">
        <v>1</v>
      </c>
      <c r="D1654" s="258" t="s">
        <v>5256</v>
      </c>
      <c r="E1654" s="19" t="s">
        <v>1</v>
      </c>
      <c r="F1654" s="259">
        <v>1.22</v>
      </c>
      <c r="G1654" s="38"/>
      <c r="H1654" s="39"/>
    </row>
    <row r="1655" s="2" customFormat="1" ht="16.8" customHeight="1">
      <c r="A1655" s="38"/>
      <c r="B1655" s="39"/>
      <c r="C1655" s="258" t="s">
        <v>1</v>
      </c>
      <c r="D1655" s="258" t="s">
        <v>5345</v>
      </c>
      <c r="E1655" s="19" t="s">
        <v>1</v>
      </c>
      <c r="F1655" s="259">
        <v>0</v>
      </c>
      <c r="G1655" s="38"/>
      <c r="H1655" s="39"/>
    </row>
    <row r="1656" s="2" customFormat="1" ht="16.8" customHeight="1">
      <c r="A1656" s="38"/>
      <c r="B1656" s="39"/>
      <c r="C1656" s="258" t="s">
        <v>1</v>
      </c>
      <c r="D1656" s="258" t="s">
        <v>5256</v>
      </c>
      <c r="E1656" s="19" t="s">
        <v>1</v>
      </c>
      <c r="F1656" s="259">
        <v>1.22</v>
      </c>
      <c r="G1656" s="38"/>
      <c r="H1656" s="39"/>
    </row>
    <row r="1657" s="2" customFormat="1" ht="16.8" customHeight="1">
      <c r="A1657" s="38"/>
      <c r="B1657" s="39"/>
      <c r="C1657" s="258" t="s">
        <v>1</v>
      </c>
      <c r="D1657" s="258" t="s">
        <v>5345</v>
      </c>
      <c r="E1657" s="19" t="s">
        <v>1</v>
      </c>
      <c r="F1657" s="259">
        <v>0</v>
      </c>
      <c r="G1657" s="38"/>
      <c r="H1657" s="39"/>
    </row>
    <row r="1658" s="2" customFormat="1" ht="16.8" customHeight="1">
      <c r="A1658" s="38"/>
      <c r="B1658" s="39"/>
      <c r="C1658" s="258" t="s">
        <v>1</v>
      </c>
      <c r="D1658" s="258" t="s">
        <v>5380</v>
      </c>
      <c r="E1658" s="19" t="s">
        <v>1</v>
      </c>
      <c r="F1658" s="259">
        <v>209.53</v>
      </c>
      <c r="G1658" s="38"/>
      <c r="H1658" s="39"/>
    </row>
    <row r="1659" s="2" customFormat="1" ht="16.8" customHeight="1">
      <c r="A1659" s="38"/>
      <c r="B1659" s="39"/>
      <c r="C1659" s="258" t="s">
        <v>1</v>
      </c>
      <c r="D1659" s="258" t="s">
        <v>5345</v>
      </c>
      <c r="E1659" s="19" t="s">
        <v>1</v>
      </c>
      <c r="F1659" s="259">
        <v>0</v>
      </c>
      <c r="G1659" s="38"/>
      <c r="H1659" s="39"/>
    </row>
    <row r="1660" s="2" customFormat="1" ht="16.8" customHeight="1">
      <c r="A1660" s="38"/>
      <c r="B1660" s="39"/>
      <c r="C1660" s="258" t="s">
        <v>1</v>
      </c>
      <c r="D1660" s="258" t="s">
        <v>5347</v>
      </c>
      <c r="E1660" s="19" t="s">
        <v>1</v>
      </c>
      <c r="F1660" s="259">
        <v>36.609999999999999</v>
      </c>
      <c r="G1660" s="38"/>
      <c r="H1660" s="39"/>
    </row>
    <row r="1661" s="2" customFormat="1" ht="16.8" customHeight="1">
      <c r="A1661" s="38"/>
      <c r="B1661" s="39"/>
      <c r="C1661" s="258" t="s">
        <v>1</v>
      </c>
      <c r="D1661" s="258" t="s">
        <v>5345</v>
      </c>
      <c r="E1661" s="19" t="s">
        <v>1</v>
      </c>
      <c r="F1661" s="259">
        <v>0</v>
      </c>
      <c r="G1661" s="38"/>
      <c r="H1661" s="39"/>
    </row>
    <row r="1662" s="2" customFormat="1" ht="16.8" customHeight="1">
      <c r="A1662" s="38"/>
      <c r="B1662" s="39"/>
      <c r="C1662" s="258" t="s">
        <v>1</v>
      </c>
      <c r="D1662" s="258" t="s">
        <v>5361</v>
      </c>
      <c r="E1662" s="19" t="s">
        <v>1</v>
      </c>
      <c r="F1662" s="259">
        <v>16.469999999999999</v>
      </c>
      <c r="G1662" s="38"/>
      <c r="H1662" s="39"/>
    </row>
    <row r="1663" s="2" customFormat="1" ht="16.8" customHeight="1">
      <c r="A1663" s="38"/>
      <c r="B1663" s="39"/>
      <c r="C1663" s="258" t="s">
        <v>1</v>
      </c>
      <c r="D1663" s="258" t="s">
        <v>5345</v>
      </c>
      <c r="E1663" s="19" t="s">
        <v>1</v>
      </c>
      <c r="F1663" s="259">
        <v>0</v>
      </c>
      <c r="G1663" s="38"/>
      <c r="H1663" s="39"/>
    </row>
    <row r="1664" s="2" customFormat="1" ht="16.8" customHeight="1">
      <c r="A1664" s="38"/>
      <c r="B1664" s="39"/>
      <c r="C1664" s="258" t="s">
        <v>1</v>
      </c>
      <c r="D1664" s="258" t="s">
        <v>5381</v>
      </c>
      <c r="E1664" s="19" t="s">
        <v>1</v>
      </c>
      <c r="F1664" s="259">
        <v>17.629999999999999</v>
      </c>
      <c r="G1664" s="38"/>
      <c r="H1664" s="39"/>
    </row>
    <row r="1665" s="2" customFormat="1" ht="16.8" customHeight="1">
      <c r="A1665" s="38"/>
      <c r="B1665" s="39"/>
      <c r="C1665" s="258" t="s">
        <v>1</v>
      </c>
      <c r="D1665" s="258" t="s">
        <v>5345</v>
      </c>
      <c r="E1665" s="19" t="s">
        <v>1</v>
      </c>
      <c r="F1665" s="259">
        <v>0</v>
      </c>
      <c r="G1665" s="38"/>
      <c r="H1665" s="39"/>
    </row>
    <row r="1666" s="2" customFormat="1" ht="16.8" customHeight="1">
      <c r="A1666" s="38"/>
      <c r="B1666" s="39"/>
      <c r="C1666" s="258" t="s">
        <v>1</v>
      </c>
      <c r="D1666" s="258" t="s">
        <v>5382</v>
      </c>
      <c r="E1666" s="19" t="s">
        <v>1</v>
      </c>
      <c r="F1666" s="259">
        <v>9.6199999999999992</v>
      </c>
      <c r="G1666" s="38"/>
      <c r="H1666" s="39"/>
    </row>
    <row r="1667" s="2" customFormat="1" ht="16.8" customHeight="1">
      <c r="A1667" s="38"/>
      <c r="B1667" s="39"/>
      <c r="C1667" s="258" t="s">
        <v>1</v>
      </c>
      <c r="D1667" s="258" t="s">
        <v>5345</v>
      </c>
      <c r="E1667" s="19" t="s">
        <v>1</v>
      </c>
      <c r="F1667" s="259">
        <v>0</v>
      </c>
      <c r="G1667" s="38"/>
      <c r="H1667" s="39"/>
    </row>
    <row r="1668" s="2" customFormat="1" ht="16.8" customHeight="1">
      <c r="A1668" s="38"/>
      <c r="B1668" s="39"/>
      <c r="C1668" s="258" t="s">
        <v>1</v>
      </c>
      <c r="D1668" s="258" t="s">
        <v>4945</v>
      </c>
      <c r="E1668" s="19" t="s">
        <v>1</v>
      </c>
      <c r="F1668" s="259">
        <v>7.54</v>
      </c>
      <c r="G1668" s="38"/>
      <c r="H1668" s="39"/>
    </row>
    <row r="1669" s="2" customFormat="1" ht="16.8" customHeight="1">
      <c r="A1669" s="38"/>
      <c r="B1669" s="39"/>
      <c r="C1669" s="258" t="s">
        <v>1</v>
      </c>
      <c r="D1669" s="258" t="s">
        <v>5345</v>
      </c>
      <c r="E1669" s="19" t="s">
        <v>1</v>
      </c>
      <c r="F1669" s="259">
        <v>0</v>
      </c>
      <c r="G1669" s="38"/>
      <c r="H1669" s="39"/>
    </row>
    <row r="1670" s="2" customFormat="1" ht="16.8" customHeight="1">
      <c r="A1670" s="38"/>
      <c r="B1670" s="39"/>
      <c r="C1670" s="258" t="s">
        <v>1</v>
      </c>
      <c r="D1670" s="258" t="s">
        <v>5257</v>
      </c>
      <c r="E1670" s="19" t="s">
        <v>1</v>
      </c>
      <c r="F1670" s="259">
        <v>3.9700000000000002</v>
      </c>
      <c r="G1670" s="38"/>
      <c r="H1670" s="39"/>
    </row>
    <row r="1671" s="2" customFormat="1" ht="16.8" customHeight="1">
      <c r="A1671" s="38"/>
      <c r="B1671" s="39"/>
      <c r="C1671" s="258" t="s">
        <v>1</v>
      </c>
      <c r="D1671" s="258" t="s">
        <v>5345</v>
      </c>
      <c r="E1671" s="19" t="s">
        <v>1</v>
      </c>
      <c r="F1671" s="259">
        <v>0</v>
      </c>
      <c r="G1671" s="38"/>
      <c r="H1671" s="39"/>
    </row>
    <row r="1672" s="2" customFormat="1" ht="16.8" customHeight="1">
      <c r="A1672" s="38"/>
      <c r="B1672" s="39"/>
      <c r="C1672" s="258" t="s">
        <v>1</v>
      </c>
      <c r="D1672" s="258" t="s">
        <v>5256</v>
      </c>
      <c r="E1672" s="19" t="s">
        <v>1</v>
      </c>
      <c r="F1672" s="259">
        <v>1.22</v>
      </c>
      <c r="G1672" s="38"/>
      <c r="H1672" s="39"/>
    </row>
    <row r="1673" s="2" customFormat="1" ht="16.8" customHeight="1">
      <c r="A1673" s="38"/>
      <c r="B1673" s="39"/>
      <c r="C1673" s="258" t="s">
        <v>1</v>
      </c>
      <c r="D1673" s="258" t="s">
        <v>5345</v>
      </c>
      <c r="E1673" s="19" t="s">
        <v>1</v>
      </c>
      <c r="F1673" s="259">
        <v>0</v>
      </c>
      <c r="G1673" s="38"/>
      <c r="H1673" s="39"/>
    </row>
    <row r="1674" s="2" customFormat="1" ht="16.8" customHeight="1">
      <c r="A1674" s="38"/>
      <c r="B1674" s="39"/>
      <c r="C1674" s="258" t="s">
        <v>1</v>
      </c>
      <c r="D1674" s="258" t="s">
        <v>5256</v>
      </c>
      <c r="E1674" s="19" t="s">
        <v>1</v>
      </c>
      <c r="F1674" s="259">
        <v>1.22</v>
      </c>
      <c r="G1674" s="38"/>
      <c r="H1674" s="39"/>
    </row>
    <row r="1675" s="2" customFormat="1" ht="16.8" customHeight="1">
      <c r="A1675" s="38"/>
      <c r="B1675" s="39"/>
      <c r="C1675" s="258" t="s">
        <v>1</v>
      </c>
      <c r="D1675" s="258" t="s">
        <v>5345</v>
      </c>
      <c r="E1675" s="19" t="s">
        <v>1</v>
      </c>
      <c r="F1675" s="259">
        <v>0</v>
      </c>
      <c r="G1675" s="38"/>
      <c r="H1675" s="39"/>
    </row>
    <row r="1676" s="2" customFormat="1" ht="16.8" customHeight="1">
      <c r="A1676" s="38"/>
      <c r="B1676" s="39"/>
      <c r="C1676" s="258" t="s">
        <v>1</v>
      </c>
      <c r="D1676" s="258" t="s">
        <v>4880</v>
      </c>
      <c r="E1676" s="19" t="s">
        <v>1</v>
      </c>
      <c r="F1676" s="259">
        <v>4.0899999999999999</v>
      </c>
      <c r="G1676" s="38"/>
      <c r="H1676" s="39"/>
    </row>
    <row r="1677" s="2" customFormat="1" ht="16.8" customHeight="1">
      <c r="A1677" s="38"/>
      <c r="B1677" s="39"/>
      <c r="C1677" s="258" t="s">
        <v>1</v>
      </c>
      <c r="D1677" s="258" t="s">
        <v>5345</v>
      </c>
      <c r="E1677" s="19" t="s">
        <v>1</v>
      </c>
      <c r="F1677" s="259">
        <v>0</v>
      </c>
      <c r="G1677" s="38"/>
      <c r="H1677" s="39"/>
    </row>
    <row r="1678" s="2" customFormat="1" ht="16.8" customHeight="1">
      <c r="A1678" s="38"/>
      <c r="B1678" s="39"/>
      <c r="C1678" s="258" t="s">
        <v>1</v>
      </c>
      <c r="D1678" s="258" t="s">
        <v>5256</v>
      </c>
      <c r="E1678" s="19" t="s">
        <v>1</v>
      </c>
      <c r="F1678" s="259">
        <v>1.22</v>
      </c>
      <c r="G1678" s="38"/>
      <c r="H1678" s="39"/>
    </row>
    <row r="1679" s="2" customFormat="1" ht="16.8" customHeight="1">
      <c r="A1679" s="38"/>
      <c r="B1679" s="39"/>
      <c r="C1679" s="258" t="s">
        <v>1</v>
      </c>
      <c r="D1679" s="258" t="s">
        <v>5345</v>
      </c>
      <c r="E1679" s="19" t="s">
        <v>1</v>
      </c>
      <c r="F1679" s="259">
        <v>0</v>
      </c>
      <c r="G1679" s="38"/>
      <c r="H1679" s="39"/>
    </row>
    <row r="1680" s="2" customFormat="1" ht="16.8" customHeight="1">
      <c r="A1680" s="38"/>
      <c r="B1680" s="39"/>
      <c r="C1680" s="258" t="s">
        <v>1</v>
      </c>
      <c r="D1680" s="258" t="s">
        <v>5256</v>
      </c>
      <c r="E1680" s="19" t="s">
        <v>1</v>
      </c>
      <c r="F1680" s="259">
        <v>1.22</v>
      </c>
      <c r="G1680" s="38"/>
      <c r="H1680" s="39"/>
    </row>
    <row r="1681" s="2" customFormat="1" ht="16.8" customHeight="1">
      <c r="A1681" s="38"/>
      <c r="B1681" s="39"/>
      <c r="C1681" s="258" t="s">
        <v>1</v>
      </c>
      <c r="D1681" s="258" t="s">
        <v>5345</v>
      </c>
      <c r="E1681" s="19" t="s">
        <v>1</v>
      </c>
      <c r="F1681" s="259">
        <v>0</v>
      </c>
      <c r="G1681" s="38"/>
      <c r="H1681" s="39"/>
    </row>
    <row r="1682" s="2" customFormat="1" ht="16.8" customHeight="1">
      <c r="A1682" s="38"/>
      <c r="B1682" s="39"/>
      <c r="C1682" s="258" t="s">
        <v>1</v>
      </c>
      <c r="D1682" s="258" t="s">
        <v>5383</v>
      </c>
      <c r="E1682" s="19" t="s">
        <v>1</v>
      </c>
      <c r="F1682" s="259">
        <v>25.280000000000001</v>
      </c>
      <c r="G1682" s="38"/>
      <c r="H1682" s="39"/>
    </row>
    <row r="1683" s="2" customFormat="1" ht="16.8" customHeight="1">
      <c r="A1683" s="38"/>
      <c r="B1683" s="39"/>
      <c r="C1683" s="258" t="s">
        <v>1</v>
      </c>
      <c r="D1683" s="258" t="s">
        <v>5345</v>
      </c>
      <c r="E1683" s="19" t="s">
        <v>1</v>
      </c>
      <c r="F1683" s="259">
        <v>0</v>
      </c>
      <c r="G1683" s="38"/>
      <c r="H1683" s="39"/>
    </row>
    <row r="1684" s="2" customFormat="1" ht="16.8" customHeight="1">
      <c r="A1684" s="38"/>
      <c r="B1684" s="39"/>
      <c r="C1684" s="258" t="s">
        <v>1</v>
      </c>
      <c r="D1684" s="258" t="s">
        <v>5384</v>
      </c>
      <c r="E1684" s="19" t="s">
        <v>1</v>
      </c>
      <c r="F1684" s="259">
        <v>23.359999999999999</v>
      </c>
      <c r="G1684" s="38"/>
      <c r="H1684" s="39"/>
    </row>
    <row r="1685" s="2" customFormat="1" ht="16.8" customHeight="1">
      <c r="A1685" s="38"/>
      <c r="B1685" s="39"/>
      <c r="C1685" s="258" t="s">
        <v>1</v>
      </c>
      <c r="D1685" s="258" t="s">
        <v>5345</v>
      </c>
      <c r="E1685" s="19" t="s">
        <v>1</v>
      </c>
      <c r="F1685" s="259">
        <v>0</v>
      </c>
      <c r="G1685" s="38"/>
      <c r="H1685" s="39"/>
    </row>
    <row r="1686" s="2" customFormat="1" ht="16.8" customHeight="1">
      <c r="A1686" s="38"/>
      <c r="B1686" s="39"/>
      <c r="C1686" s="258" t="s">
        <v>1</v>
      </c>
      <c r="D1686" s="258" t="s">
        <v>5384</v>
      </c>
      <c r="E1686" s="19" t="s">
        <v>1</v>
      </c>
      <c r="F1686" s="259">
        <v>23.359999999999999</v>
      </c>
      <c r="G1686" s="38"/>
      <c r="H1686" s="39"/>
    </row>
    <row r="1687" s="2" customFormat="1" ht="16.8" customHeight="1">
      <c r="A1687" s="38"/>
      <c r="B1687" s="39"/>
      <c r="C1687" s="258" t="s">
        <v>1</v>
      </c>
      <c r="D1687" s="258" t="s">
        <v>5345</v>
      </c>
      <c r="E1687" s="19" t="s">
        <v>1</v>
      </c>
      <c r="F1687" s="259">
        <v>0</v>
      </c>
      <c r="G1687" s="38"/>
      <c r="H1687" s="39"/>
    </row>
    <row r="1688" s="2" customFormat="1" ht="16.8" customHeight="1">
      <c r="A1688" s="38"/>
      <c r="B1688" s="39"/>
      <c r="C1688" s="258" t="s">
        <v>1</v>
      </c>
      <c r="D1688" s="258" t="s">
        <v>5384</v>
      </c>
      <c r="E1688" s="19" t="s">
        <v>1</v>
      </c>
      <c r="F1688" s="259">
        <v>23.359999999999999</v>
      </c>
      <c r="G1688" s="38"/>
      <c r="H1688" s="39"/>
    </row>
    <row r="1689" s="2" customFormat="1" ht="16.8" customHeight="1">
      <c r="A1689" s="38"/>
      <c r="B1689" s="39"/>
      <c r="C1689" s="258" t="s">
        <v>1</v>
      </c>
      <c r="D1689" s="258" t="s">
        <v>5345</v>
      </c>
      <c r="E1689" s="19" t="s">
        <v>1</v>
      </c>
      <c r="F1689" s="259">
        <v>0</v>
      </c>
      <c r="G1689" s="38"/>
      <c r="H1689" s="39"/>
    </row>
    <row r="1690" s="2" customFormat="1" ht="16.8" customHeight="1">
      <c r="A1690" s="38"/>
      <c r="B1690" s="39"/>
      <c r="C1690" s="258" t="s">
        <v>1</v>
      </c>
      <c r="D1690" s="258" t="s">
        <v>5385</v>
      </c>
      <c r="E1690" s="19" t="s">
        <v>1</v>
      </c>
      <c r="F1690" s="259">
        <v>23.09</v>
      </c>
      <c r="G1690" s="38"/>
      <c r="H1690" s="39"/>
    </row>
    <row r="1691" s="2" customFormat="1" ht="16.8" customHeight="1">
      <c r="A1691" s="38"/>
      <c r="B1691" s="39"/>
      <c r="C1691" s="258" t="s">
        <v>1</v>
      </c>
      <c r="D1691" s="258" t="s">
        <v>5345</v>
      </c>
      <c r="E1691" s="19" t="s">
        <v>1</v>
      </c>
      <c r="F1691" s="259">
        <v>0</v>
      </c>
      <c r="G1691" s="38"/>
      <c r="H1691" s="39"/>
    </row>
    <row r="1692" s="2" customFormat="1" ht="16.8" customHeight="1">
      <c r="A1692" s="38"/>
      <c r="B1692" s="39"/>
      <c r="C1692" s="258" t="s">
        <v>1</v>
      </c>
      <c r="D1692" s="258" t="s">
        <v>5385</v>
      </c>
      <c r="E1692" s="19" t="s">
        <v>1</v>
      </c>
      <c r="F1692" s="259">
        <v>23.09</v>
      </c>
      <c r="G1692" s="38"/>
      <c r="H1692" s="39"/>
    </row>
    <row r="1693" s="2" customFormat="1" ht="16.8" customHeight="1">
      <c r="A1693" s="38"/>
      <c r="B1693" s="39"/>
      <c r="C1693" s="258" t="s">
        <v>1</v>
      </c>
      <c r="D1693" s="258" t="s">
        <v>5345</v>
      </c>
      <c r="E1693" s="19" t="s">
        <v>1</v>
      </c>
      <c r="F1693" s="259">
        <v>0</v>
      </c>
      <c r="G1693" s="38"/>
      <c r="H1693" s="39"/>
    </row>
    <row r="1694" s="2" customFormat="1" ht="16.8" customHeight="1">
      <c r="A1694" s="38"/>
      <c r="B1694" s="39"/>
      <c r="C1694" s="258" t="s">
        <v>1</v>
      </c>
      <c r="D1694" s="258" t="s">
        <v>5385</v>
      </c>
      <c r="E1694" s="19" t="s">
        <v>1</v>
      </c>
      <c r="F1694" s="259">
        <v>23.09</v>
      </c>
      <c r="G1694" s="38"/>
      <c r="H1694" s="39"/>
    </row>
    <row r="1695" s="2" customFormat="1" ht="16.8" customHeight="1">
      <c r="A1695" s="38"/>
      <c r="B1695" s="39"/>
      <c r="C1695" s="258" t="s">
        <v>1</v>
      </c>
      <c r="D1695" s="258" t="s">
        <v>5345</v>
      </c>
      <c r="E1695" s="19" t="s">
        <v>1</v>
      </c>
      <c r="F1695" s="259">
        <v>0</v>
      </c>
      <c r="G1695" s="38"/>
      <c r="H1695" s="39"/>
    </row>
    <row r="1696" s="2" customFormat="1" ht="16.8" customHeight="1">
      <c r="A1696" s="38"/>
      <c r="B1696" s="39"/>
      <c r="C1696" s="258" t="s">
        <v>1</v>
      </c>
      <c r="D1696" s="258" t="s">
        <v>5384</v>
      </c>
      <c r="E1696" s="19" t="s">
        <v>1</v>
      </c>
      <c r="F1696" s="259">
        <v>23.359999999999999</v>
      </c>
      <c r="G1696" s="38"/>
      <c r="H1696" s="39"/>
    </row>
    <row r="1697" s="2" customFormat="1" ht="16.8" customHeight="1">
      <c r="A1697" s="38"/>
      <c r="B1697" s="39"/>
      <c r="C1697" s="258" t="s">
        <v>1</v>
      </c>
      <c r="D1697" s="258" t="s">
        <v>5345</v>
      </c>
      <c r="E1697" s="19" t="s">
        <v>1</v>
      </c>
      <c r="F1697" s="259">
        <v>0</v>
      </c>
      <c r="G1697" s="38"/>
      <c r="H1697" s="39"/>
    </row>
    <row r="1698" s="2" customFormat="1" ht="16.8" customHeight="1">
      <c r="A1698" s="38"/>
      <c r="B1698" s="39"/>
      <c r="C1698" s="258" t="s">
        <v>1</v>
      </c>
      <c r="D1698" s="258" t="s">
        <v>5384</v>
      </c>
      <c r="E1698" s="19" t="s">
        <v>1</v>
      </c>
      <c r="F1698" s="259">
        <v>23.359999999999999</v>
      </c>
      <c r="G1698" s="38"/>
      <c r="H1698" s="39"/>
    </row>
    <row r="1699" s="2" customFormat="1" ht="16.8" customHeight="1">
      <c r="A1699" s="38"/>
      <c r="B1699" s="39"/>
      <c r="C1699" s="258" t="s">
        <v>1</v>
      </c>
      <c r="D1699" s="258" t="s">
        <v>5345</v>
      </c>
      <c r="E1699" s="19" t="s">
        <v>1</v>
      </c>
      <c r="F1699" s="259">
        <v>0</v>
      </c>
      <c r="G1699" s="38"/>
      <c r="H1699" s="39"/>
    </row>
    <row r="1700" s="2" customFormat="1" ht="16.8" customHeight="1">
      <c r="A1700" s="38"/>
      <c r="B1700" s="39"/>
      <c r="C1700" s="258" t="s">
        <v>1</v>
      </c>
      <c r="D1700" s="258" t="s">
        <v>5384</v>
      </c>
      <c r="E1700" s="19" t="s">
        <v>1</v>
      </c>
      <c r="F1700" s="259">
        <v>23.359999999999999</v>
      </c>
      <c r="G1700" s="38"/>
      <c r="H1700" s="39"/>
    </row>
    <row r="1701" s="2" customFormat="1" ht="16.8" customHeight="1">
      <c r="A1701" s="38"/>
      <c r="B1701" s="39"/>
      <c r="C1701" s="258" t="s">
        <v>1</v>
      </c>
      <c r="D1701" s="258" t="s">
        <v>5345</v>
      </c>
      <c r="E1701" s="19" t="s">
        <v>1</v>
      </c>
      <c r="F1701" s="259">
        <v>0</v>
      </c>
      <c r="G1701" s="38"/>
      <c r="H1701" s="39"/>
    </row>
    <row r="1702" s="2" customFormat="1" ht="16.8" customHeight="1">
      <c r="A1702" s="38"/>
      <c r="B1702" s="39"/>
      <c r="C1702" s="258" t="s">
        <v>1</v>
      </c>
      <c r="D1702" s="258" t="s">
        <v>5384</v>
      </c>
      <c r="E1702" s="19" t="s">
        <v>1</v>
      </c>
      <c r="F1702" s="259">
        <v>23.359999999999999</v>
      </c>
      <c r="G1702" s="38"/>
      <c r="H1702" s="39"/>
    </row>
    <row r="1703" s="2" customFormat="1" ht="16.8" customHeight="1">
      <c r="A1703" s="38"/>
      <c r="B1703" s="39"/>
      <c r="C1703" s="258" t="s">
        <v>1</v>
      </c>
      <c r="D1703" s="258" t="s">
        <v>5345</v>
      </c>
      <c r="E1703" s="19" t="s">
        <v>1</v>
      </c>
      <c r="F1703" s="259">
        <v>0</v>
      </c>
      <c r="G1703" s="38"/>
      <c r="H1703" s="39"/>
    </row>
    <row r="1704" s="2" customFormat="1" ht="16.8" customHeight="1">
      <c r="A1704" s="38"/>
      <c r="B1704" s="39"/>
      <c r="C1704" s="258" t="s">
        <v>1</v>
      </c>
      <c r="D1704" s="258" t="s">
        <v>5384</v>
      </c>
      <c r="E1704" s="19" t="s">
        <v>1</v>
      </c>
      <c r="F1704" s="259">
        <v>23.359999999999999</v>
      </c>
      <c r="G1704" s="38"/>
      <c r="H1704" s="39"/>
    </row>
    <row r="1705" s="2" customFormat="1" ht="16.8" customHeight="1">
      <c r="A1705" s="38"/>
      <c r="B1705" s="39"/>
      <c r="C1705" s="258" t="s">
        <v>1</v>
      </c>
      <c r="D1705" s="258" t="s">
        <v>5345</v>
      </c>
      <c r="E1705" s="19" t="s">
        <v>1</v>
      </c>
      <c r="F1705" s="259">
        <v>0</v>
      </c>
      <c r="G1705" s="38"/>
      <c r="H1705" s="39"/>
    </row>
    <row r="1706" s="2" customFormat="1" ht="16.8" customHeight="1">
      <c r="A1706" s="38"/>
      <c r="B1706" s="39"/>
      <c r="C1706" s="258" t="s">
        <v>1</v>
      </c>
      <c r="D1706" s="258" t="s">
        <v>5384</v>
      </c>
      <c r="E1706" s="19" t="s">
        <v>1</v>
      </c>
      <c r="F1706" s="259">
        <v>23.359999999999999</v>
      </c>
      <c r="G1706" s="38"/>
      <c r="H1706" s="39"/>
    </row>
    <row r="1707" s="2" customFormat="1" ht="16.8" customHeight="1">
      <c r="A1707" s="38"/>
      <c r="B1707" s="39"/>
      <c r="C1707" s="258" t="s">
        <v>1</v>
      </c>
      <c r="D1707" s="258" t="s">
        <v>5345</v>
      </c>
      <c r="E1707" s="19" t="s">
        <v>1</v>
      </c>
      <c r="F1707" s="259">
        <v>0</v>
      </c>
      <c r="G1707" s="38"/>
      <c r="H1707" s="39"/>
    </row>
    <row r="1708" s="2" customFormat="1" ht="16.8" customHeight="1">
      <c r="A1708" s="38"/>
      <c r="B1708" s="39"/>
      <c r="C1708" s="258" t="s">
        <v>1</v>
      </c>
      <c r="D1708" s="258" t="s">
        <v>5386</v>
      </c>
      <c r="E1708" s="19" t="s">
        <v>1</v>
      </c>
      <c r="F1708" s="259">
        <v>29.420000000000002</v>
      </c>
      <c r="G1708" s="38"/>
      <c r="H1708" s="39"/>
    </row>
    <row r="1709" s="2" customFormat="1" ht="16.8" customHeight="1">
      <c r="A1709" s="38"/>
      <c r="B1709" s="39"/>
      <c r="C1709" s="258" t="s">
        <v>1</v>
      </c>
      <c r="D1709" s="258" t="s">
        <v>5345</v>
      </c>
      <c r="E1709" s="19" t="s">
        <v>1</v>
      </c>
      <c r="F1709" s="259">
        <v>0</v>
      </c>
      <c r="G1709" s="38"/>
      <c r="H1709" s="39"/>
    </row>
    <row r="1710" s="2" customFormat="1" ht="16.8" customHeight="1">
      <c r="A1710" s="38"/>
      <c r="B1710" s="39"/>
      <c r="C1710" s="258" t="s">
        <v>1</v>
      </c>
      <c r="D1710" s="258" t="s">
        <v>5387</v>
      </c>
      <c r="E1710" s="19" t="s">
        <v>1</v>
      </c>
      <c r="F1710" s="259">
        <v>25.789999999999999</v>
      </c>
      <c r="G1710" s="38"/>
      <c r="H1710" s="39"/>
    </row>
    <row r="1711" s="2" customFormat="1" ht="16.8" customHeight="1">
      <c r="A1711" s="38"/>
      <c r="B1711" s="39"/>
      <c r="C1711" s="258" t="s">
        <v>1</v>
      </c>
      <c r="D1711" s="258" t="s">
        <v>5345</v>
      </c>
      <c r="E1711" s="19" t="s">
        <v>1</v>
      </c>
      <c r="F1711" s="259">
        <v>0</v>
      </c>
      <c r="G1711" s="38"/>
      <c r="H1711" s="39"/>
    </row>
    <row r="1712" s="2" customFormat="1" ht="16.8" customHeight="1">
      <c r="A1712" s="38"/>
      <c r="B1712" s="39"/>
      <c r="C1712" s="258" t="s">
        <v>1</v>
      </c>
      <c r="D1712" s="258" t="s">
        <v>5388</v>
      </c>
      <c r="E1712" s="19" t="s">
        <v>1</v>
      </c>
      <c r="F1712" s="259">
        <v>24.329999999999998</v>
      </c>
      <c r="G1712" s="38"/>
      <c r="H1712" s="39"/>
    </row>
    <row r="1713" s="2" customFormat="1" ht="16.8" customHeight="1">
      <c r="A1713" s="38"/>
      <c r="B1713" s="39"/>
      <c r="C1713" s="258" t="s">
        <v>1</v>
      </c>
      <c r="D1713" s="258" t="s">
        <v>5345</v>
      </c>
      <c r="E1713" s="19" t="s">
        <v>1</v>
      </c>
      <c r="F1713" s="259">
        <v>0</v>
      </c>
      <c r="G1713" s="38"/>
      <c r="H1713" s="39"/>
    </row>
    <row r="1714" s="2" customFormat="1" ht="16.8" customHeight="1">
      <c r="A1714" s="38"/>
      <c r="B1714" s="39"/>
      <c r="C1714" s="258" t="s">
        <v>1</v>
      </c>
      <c r="D1714" s="258" t="s">
        <v>5314</v>
      </c>
      <c r="E1714" s="19" t="s">
        <v>1</v>
      </c>
      <c r="F1714" s="259">
        <v>14.24</v>
      </c>
      <c r="G1714" s="38"/>
      <c r="H1714" s="39"/>
    </row>
    <row r="1715" s="2" customFormat="1" ht="16.8" customHeight="1">
      <c r="A1715" s="38"/>
      <c r="B1715" s="39"/>
      <c r="C1715" s="258" t="s">
        <v>1</v>
      </c>
      <c r="D1715" s="258" t="s">
        <v>5345</v>
      </c>
      <c r="E1715" s="19" t="s">
        <v>1</v>
      </c>
      <c r="F1715" s="259">
        <v>0</v>
      </c>
      <c r="G1715" s="38"/>
      <c r="H1715" s="39"/>
    </row>
    <row r="1716" s="2" customFormat="1" ht="16.8" customHeight="1">
      <c r="A1716" s="38"/>
      <c r="B1716" s="39"/>
      <c r="C1716" s="258" t="s">
        <v>1</v>
      </c>
      <c r="D1716" s="258" t="s">
        <v>5313</v>
      </c>
      <c r="E1716" s="19" t="s">
        <v>1</v>
      </c>
      <c r="F1716" s="259">
        <v>7.1299999999999999</v>
      </c>
      <c r="G1716" s="38"/>
      <c r="H1716" s="39"/>
    </row>
    <row r="1717" s="2" customFormat="1" ht="16.8" customHeight="1">
      <c r="A1717" s="38"/>
      <c r="B1717" s="39"/>
      <c r="C1717" s="258" t="s">
        <v>1</v>
      </c>
      <c r="D1717" s="258" t="s">
        <v>5345</v>
      </c>
      <c r="E1717" s="19" t="s">
        <v>1</v>
      </c>
      <c r="F1717" s="259">
        <v>0</v>
      </c>
      <c r="G1717" s="38"/>
      <c r="H1717" s="39"/>
    </row>
    <row r="1718" s="2" customFormat="1" ht="16.8" customHeight="1">
      <c r="A1718" s="38"/>
      <c r="B1718" s="39"/>
      <c r="C1718" s="258" t="s">
        <v>1</v>
      </c>
      <c r="D1718" s="258" t="s">
        <v>5312</v>
      </c>
      <c r="E1718" s="19" t="s">
        <v>1</v>
      </c>
      <c r="F1718" s="259">
        <v>3.4300000000000002</v>
      </c>
      <c r="G1718" s="38"/>
      <c r="H1718" s="39"/>
    </row>
    <row r="1719" s="2" customFormat="1" ht="16.8" customHeight="1">
      <c r="A1719" s="38"/>
      <c r="B1719" s="39"/>
      <c r="C1719" s="258" t="s">
        <v>1</v>
      </c>
      <c r="D1719" s="258" t="s">
        <v>5345</v>
      </c>
      <c r="E1719" s="19" t="s">
        <v>1</v>
      </c>
      <c r="F1719" s="259">
        <v>0</v>
      </c>
      <c r="G1719" s="38"/>
      <c r="H1719" s="39"/>
    </row>
    <row r="1720" s="2" customFormat="1" ht="16.8" customHeight="1">
      <c r="A1720" s="38"/>
      <c r="B1720" s="39"/>
      <c r="C1720" s="258" t="s">
        <v>1</v>
      </c>
      <c r="D1720" s="258" t="s">
        <v>5389</v>
      </c>
      <c r="E1720" s="19" t="s">
        <v>1</v>
      </c>
      <c r="F1720" s="259">
        <v>25.32</v>
      </c>
      <c r="G1720" s="38"/>
      <c r="H1720" s="39"/>
    </row>
    <row r="1721" s="2" customFormat="1" ht="16.8" customHeight="1">
      <c r="A1721" s="38"/>
      <c r="B1721" s="39"/>
      <c r="C1721" s="258" t="s">
        <v>1</v>
      </c>
      <c r="D1721" s="258" t="s">
        <v>5345</v>
      </c>
      <c r="E1721" s="19" t="s">
        <v>1</v>
      </c>
      <c r="F1721" s="259">
        <v>0</v>
      </c>
      <c r="G1721" s="38"/>
      <c r="H1721" s="39"/>
    </row>
    <row r="1722" s="2" customFormat="1" ht="16.8" customHeight="1">
      <c r="A1722" s="38"/>
      <c r="B1722" s="39"/>
      <c r="C1722" s="258" t="s">
        <v>1</v>
      </c>
      <c r="D1722" s="258" t="s">
        <v>5008</v>
      </c>
      <c r="E1722" s="19" t="s">
        <v>1</v>
      </c>
      <c r="F1722" s="259">
        <v>19.73</v>
      </c>
      <c r="G1722" s="38"/>
      <c r="H1722" s="39"/>
    </row>
    <row r="1723" s="2" customFormat="1" ht="16.8" customHeight="1">
      <c r="A1723" s="38"/>
      <c r="B1723" s="39"/>
      <c r="C1723" s="258" t="s">
        <v>1</v>
      </c>
      <c r="D1723" s="258" t="s">
        <v>5345</v>
      </c>
      <c r="E1723" s="19" t="s">
        <v>1</v>
      </c>
      <c r="F1723" s="259">
        <v>0</v>
      </c>
      <c r="G1723" s="38"/>
      <c r="H1723" s="39"/>
    </row>
    <row r="1724" s="2" customFormat="1" ht="16.8" customHeight="1">
      <c r="A1724" s="38"/>
      <c r="B1724" s="39"/>
      <c r="C1724" s="258" t="s">
        <v>1</v>
      </c>
      <c r="D1724" s="258" t="s">
        <v>5317</v>
      </c>
      <c r="E1724" s="19" t="s">
        <v>1</v>
      </c>
      <c r="F1724" s="259">
        <v>18.190000000000001</v>
      </c>
      <c r="G1724" s="38"/>
      <c r="H1724" s="39"/>
    </row>
    <row r="1725" s="2" customFormat="1" ht="16.8" customHeight="1">
      <c r="A1725" s="38"/>
      <c r="B1725" s="39"/>
      <c r="C1725" s="258" t="s">
        <v>1</v>
      </c>
      <c r="D1725" s="258" t="s">
        <v>5345</v>
      </c>
      <c r="E1725" s="19" t="s">
        <v>1</v>
      </c>
      <c r="F1725" s="259">
        <v>0</v>
      </c>
      <c r="G1725" s="38"/>
      <c r="H1725" s="39"/>
    </row>
    <row r="1726" s="2" customFormat="1" ht="16.8" customHeight="1">
      <c r="A1726" s="38"/>
      <c r="B1726" s="39"/>
      <c r="C1726" s="258" t="s">
        <v>1</v>
      </c>
      <c r="D1726" s="258" t="s">
        <v>4922</v>
      </c>
      <c r="E1726" s="19" t="s">
        <v>1</v>
      </c>
      <c r="F1726" s="259">
        <v>10.130000000000001</v>
      </c>
      <c r="G1726" s="38"/>
      <c r="H1726" s="39"/>
    </row>
    <row r="1727" s="2" customFormat="1" ht="16.8" customHeight="1">
      <c r="A1727" s="38"/>
      <c r="B1727" s="39"/>
      <c r="C1727" s="258" t="s">
        <v>1</v>
      </c>
      <c r="D1727" s="258" t="s">
        <v>5345</v>
      </c>
      <c r="E1727" s="19" t="s">
        <v>1</v>
      </c>
      <c r="F1727" s="259">
        <v>0</v>
      </c>
      <c r="G1727" s="38"/>
      <c r="H1727" s="39"/>
    </row>
    <row r="1728" s="2" customFormat="1" ht="16.8" customHeight="1">
      <c r="A1728" s="38"/>
      <c r="B1728" s="39"/>
      <c r="C1728" s="258" t="s">
        <v>1</v>
      </c>
      <c r="D1728" s="258" t="s">
        <v>5318</v>
      </c>
      <c r="E1728" s="19" t="s">
        <v>1</v>
      </c>
      <c r="F1728" s="259">
        <v>3.6000000000000001</v>
      </c>
      <c r="G1728" s="38"/>
      <c r="H1728" s="39"/>
    </row>
    <row r="1729" s="2" customFormat="1" ht="16.8" customHeight="1">
      <c r="A1729" s="38"/>
      <c r="B1729" s="39"/>
      <c r="C1729" s="258" t="s">
        <v>1</v>
      </c>
      <c r="D1729" s="258" t="s">
        <v>5345</v>
      </c>
      <c r="E1729" s="19" t="s">
        <v>1</v>
      </c>
      <c r="F1729" s="259">
        <v>0</v>
      </c>
      <c r="G1729" s="38"/>
      <c r="H1729" s="39"/>
    </row>
    <row r="1730" s="2" customFormat="1" ht="16.8" customHeight="1">
      <c r="A1730" s="38"/>
      <c r="B1730" s="39"/>
      <c r="C1730" s="258" t="s">
        <v>1</v>
      </c>
      <c r="D1730" s="258" t="s">
        <v>5318</v>
      </c>
      <c r="E1730" s="19" t="s">
        <v>1</v>
      </c>
      <c r="F1730" s="259">
        <v>3.6000000000000001</v>
      </c>
      <c r="G1730" s="38"/>
      <c r="H1730" s="39"/>
    </row>
    <row r="1731" s="2" customFormat="1" ht="16.8" customHeight="1">
      <c r="A1731" s="38"/>
      <c r="B1731" s="39"/>
      <c r="C1731" s="258" t="s">
        <v>1</v>
      </c>
      <c r="D1731" s="258" t="s">
        <v>5345</v>
      </c>
      <c r="E1731" s="19" t="s">
        <v>1</v>
      </c>
      <c r="F1731" s="259">
        <v>0</v>
      </c>
      <c r="G1731" s="38"/>
      <c r="H1731" s="39"/>
    </row>
    <row r="1732" s="2" customFormat="1" ht="16.8" customHeight="1">
      <c r="A1732" s="38"/>
      <c r="B1732" s="39"/>
      <c r="C1732" s="258" t="s">
        <v>1</v>
      </c>
      <c r="D1732" s="258" t="s">
        <v>4922</v>
      </c>
      <c r="E1732" s="19" t="s">
        <v>1</v>
      </c>
      <c r="F1732" s="259">
        <v>10.130000000000001</v>
      </c>
      <c r="G1732" s="38"/>
      <c r="H1732" s="39"/>
    </row>
    <row r="1733" s="2" customFormat="1" ht="16.8" customHeight="1">
      <c r="A1733" s="38"/>
      <c r="B1733" s="39"/>
      <c r="C1733" s="258" t="s">
        <v>1</v>
      </c>
      <c r="D1733" s="258" t="s">
        <v>5345</v>
      </c>
      <c r="E1733" s="19" t="s">
        <v>1</v>
      </c>
      <c r="F1733" s="259">
        <v>0</v>
      </c>
      <c r="G1733" s="38"/>
      <c r="H1733" s="39"/>
    </row>
    <row r="1734" s="2" customFormat="1" ht="16.8" customHeight="1">
      <c r="A1734" s="38"/>
      <c r="B1734" s="39"/>
      <c r="C1734" s="258" t="s">
        <v>1</v>
      </c>
      <c r="D1734" s="258" t="s">
        <v>5320</v>
      </c>
      <c r="E1734" s="19" t="s">
        <v>1</v>
      </c>
      <c r="F1734" s="259">
        <v>10.039999999999999</v>
      </c>
      <c r="G1734" s="38"/>
      <c r="H1734" s="39"/>
    </row>
    <row r="1735" s="2" customFormat="1" ht="16.8" customHeight="1">
      <c r="A1735" s="38"/>
      <c r="B1735" s="39"/>
      <c r="C1735" s="258" t="s">
        <v>1</v>
      </c>
      <c r="D1735" s="258" t="s">
        <v>5345</v>
      </c>
      <c r="E1735" s="19" t="s">
        <v>1</v>
      </c>
      <c r="F1735" s="259">
        <v>0</v>
      </c>
      <c r="G1735" s="38"/>
      <c r="H1735" s="39"/>
    </row>
    <row r="1736" s="2" customFormat="1" ht="16.8" customHeight="1">
      <c r="A1736" s="38"/>
      <c r="B1736" s="39"/>
      <c r="C1736" s="258" t="s">
        <v>1</v>
      </c>
      <c r="D1736" s="258" t="s">
        <v>5318</v>
      </c>
      <c r="E1736" s="19" t="s">
        <v>1</v>
      </c>
      <c r="F1736" s="259">
        <v>3.6000000000000001</v>
      </c>
      <c r="G1736" s="38"/>
      <c r="H1736" s="39"/>
    </row>
    <row r="1737" s="2" customFormat="1" ht="16.8" customHeight="1">
      <c r="A1737" s="38"/>
      <c r="B1737" s="39"/>
      <c r="C1737" s="258" t="s">
        <v>1</v>
      </c>
      <c r="D1737" s="258" t="s">
        <v>5345</v>
      </c>
      <c r="E1737" s="19" t="s">
        <v>1</v>
      </c>
      <c r="F1737" s="259">
        <v>0</v>
      </c>
      <c r="G1737" s="38"/>
      <c r="H1737" s="39"/>
    </row>
    <row r="1738" s="2" customFormat="1" ht="16.8" customHeight="1">
      <c r="A1738" s="38"/>
      <c r="B1738" s="39"/>
      <c r="C1738" s="258" t="s">
        <v>1</v>
      </c>
      <c r="D1738" s="258" t="s">
        <v>5092</v>
      </c>
      <c r="E1738" s="19" t="s">
        <v>1</v>
      </c>
      <c r="F1738" s="259">
        <v>9.1500000000000004</v>
      </c>
      <c r="G1738" s="38"/>
      <c r="H1738" s="39"/>
    </row>
    <row r="1739" s="2" customFormat="1" ht="16.8" customHeight="1">
      <c r="A1739" s="38"/>
      <c r="B1739" s="39"/>
      <c r="C1739" s="258" t="s">
        <v>1</v>
      </c>
      <c r="D1739" s="258" t="s">
        <v>5345</v>
      </c>
      <c r="E1739" s="19" t="s">
        <v>1</v>
      </c>
      <c r="F1739" s="259">
        <v>0</v>
      </c>
      <c r="G1739" s="38"/>
      <c r="H1739" s="39"/>
    </row>
    <row r="1740" s="2" customFormat="1" ht="16.8" customHeight="1">
      <c r="A1740" s="38"/>
      <c r="B1740" s="39"/>
      <c r="C1740" s="258" t="s">
        <v>1</v>
      </c>
      <c r="D1740" s="258" t="s">
        <v>5390</v>
      </c>
      <c r="E1740" s="19" t="s">
        <v>1</v>
      </c>
      <c r="F1740" s="259">
        <v>9.4199999999999999</v>
      </c>
      <c r="G1740" s="38"/>
      <c r="H1740" s="39"/>
    </row>
    <row r="1741" s="2" customFormat="1" ht="16.8" customHeight="1">
      <c r="A1741" s="38"/>
      <c r="B1741" s="39"/>
      <c r="C1741" s="258" t="s">
        <v>1</v>
      </c>
      <c r="D1741" s="258" t="s">
        <v>5345</v>
      </c>
      <c r="E1741" s="19" t="s">
        <v>1</v>
      </c>
      <c r="F1741" s="259">
        <v>0</v>
      </c>
      <c r="G1741" s="38"/>
      <c r="H1741" s="39"/>
    </row>
    <row r="1742" s="2" customFormat="1" ht="16.8" customHeight="1">
      <c r="A1742" s="38"/>
      <c r="B1742" s="39"/>
      <c r="C1742" s="258" t="s">
        <v>1</v>
      </c>
      <c r="D1742" s="258" t="s">
        <v>5391</v>
      </c>
      <c r="E1742" s="19" t="s">
        <v>1</v>
      </c>
      <c r="F1742" s="259">
        <v>18.780000000000001</v>
      </c>
      <c r="G1742" s="38"/>
      <c r="H1742" s="39"/>
    </row>
    <row r="1743" s="2" customFormat="1" ht="16.8" customHeight="1">
      <c r="A1743" s="38"/>
      <c r="B1743" s="39"/>
      <c r="C1743" s="258" t="s">
        <v>1</v>
      </c>
      <c r="D1743" s="258" t="s">
        <v>5345</v>
      </c>
      <c r="E1743" s="19" t="s">
        <v>1</v>
      </c>
      <c r="F1743" s="259">
        <v>0</v>
      </c>
      <c r="G1743" s="38"/>
      <c r="H1743" s="39"/>
    </row>
    <row r="1744" s="2" customFormat="1" ht="16.8" customHeight="1">
      <c r="A1744" s="38"/>
      <c r="B1744" s="39"/>
      <c r="C1744" s="258" t="s">
        <v>1</v>
      </c>
      <c r="D1744" s="258" t="s">
        <v>5392</v>
      </c>
      <c r="E1744" s="19" t="s">
        <v>1</v>
      </c>
      <c r="F1744" s="259">
        <v>17.859999999999999</v>
      </c>
      <c r="G1744" s="38"/>
      <c r="H1744" s="39"/>
    </row>
    <row r="1745" s="2" customFormat="1" ht="16.8" customHeight="1">
      <c r="A1745" s="38"/>
      <c r="B1745" s="39"/>
      <c r="C1745" s="258" t="s">
        <v>1</v>
      </c>
      <c r="D1745" s="258" t="s">
        <v>5345</v>
      </c>
      <c r="E1745" s="19" t="s">
        <v>1</v>
      </c>
      <c r="F1745" s="259">
        <v>0</v>
      </c>
      <c r="G1745" s="38"/>
      <c r="H1745" s="39"/>
    </row>
    <row r="1746" s="2" customFormat="1" ht="16.8" customHeight="1">
      <c r="A1746" s="38"/>
      <c r="B1746" s="39"/>
      <c r="C1746" s="258" t="s">
        <v>1</v>
      </c>
      <c r="D1746" s="258" t="s">
        <v>5393</v>
      </c>
      <c r="E1746" s="19" t="s">
        <v>1</v>
      </c>
      <c r="F1746" s="259">
        <v>19.789999999999999</v>
      </c>
      <c r="G1746" s="38"/>
      <c r="H1746" s="39"/>
    </row>
    <row r="1747" s="2" customFormat="1" ht="16.8" customHeight="1">
      <c r="A1747" s="38"/>
      <c r="B1747" s="39"/>
      <c r="C1747" s="258" t="s">
        <v>1</v>
      </c>
      <c r="D1747" s="258" t="s">
        <v>5345</v>
      </c>
      <c r="E1747" s="19" t="s">
        <v>1</v>
      </c>
      <c r="F1747" s="259">
        <v>0</v>
      </c>
      <c r="G1747" s="38"/>
      <c r="H1747" s="39"/>
    </row>
    <row r="1748" s="2" customFormat="1" ht="16.8" customHeight="1">
      <c r="A1748" s="38"/>
      <c r="B1748" s="39"/>
      <c r="C1748" s="258" t="s">
        <v>1</v>
      </c>
      <c r="D1748" s="258" t="s">
        <v>5238</v>
      </c>
      <c r="E1748" s="19" t="s">
        <v>1</v>
      </c>
      <c r="F1748" s="259">
        <v>12.810000000000001</v>
      </c>
      <c r="G1748" s="38"/>
      <c r="H1748" s="39"/>
    </row>
    <row r="1749" s="2" customFormat="1" ht="16.8" customHeight="1">
      <c r="A1749" s="38"/>
      <c r="B1749" s="39"/>
      <c r="C1749" s="258" t="s">
        <v>1</v>
      </c>
      <c r="D1749" s="258" t="s">
        <v>5345</v>
      </c>
      <c r="E1749" s="19" t="s">
        <v>1</v>
      </c>
      <c r="F1749" s="259">
        <v>0</v>
      </c>
      <c r="G1749" s="38"/>
      <c r="H1749" s="39"/>
    </row>
    <row r="1750" s="2" customFormat="1" ht="16.8" customHeight="1">
      <c r="A1750" s="38"/>
      <c r="B1750" s="39"/>
      <c r="C1750" s="258" t="s">
        <v>1</v>
      </c>
      <c r="D1750" s="258" t="s">
        <v>5238</v>
      </c>
      <c r="E1750" s="19" t="s">
        <v>1</v>
      </c>
      <c r="F1750" s="259">
        <v>12.810000000000001</v>
      </c>
      <c r="G1750" s="38"/>
      <c r="H1750" s="39"/>
    </row>
    <row r="1751" s="2" customFormat="1" ht="16.8" customHeight="1">
      <c r="A1751" s="38"/>
      <c r="B1751" s="39"/>
      <c r="C1751" s="258" t="s">
        <v>1</v>
      </c>
      <c r="D1751" s="258" t="s">
        <v>5345</v>
      </c>
      <c r="E1751" s="19" t="s">
        <v>1</v>
      </c>
      <c r="F1751" s="259">
        <v>0</v>
      </c>
      <c r="G1751" s="38"/>
      <c r="H1751" s="39"/>
    </row>
    <row r="1752" s="2" customFormat="1" ht="16.8" customHeight="1">
      <c r="A1752" s="38"/>
      <c r="B1752" s="39"/>
      <c r="C1752" s="258" t="s">
        <v>1</v>
      </c>
      <c r="D1752" s="258" t="s">
        <v>5238</v>
      </c>
      <c r="E1752" s="19" t="s">
        <v>1</v>
      </c>
      <c r="F1752" s="259">
        <v>12.810000000000001</v>
      </c>
      <c r="G1752" s="38"/>
      <c r="H1752" s="39"/>
    </row>
    <row r="1753" s="2" customFormat="1" ht="16.8" customHeight="1">
      <c r="A1753" s="38"/>
      <c r="B1753" s="39"/>
      <c r="C1753" s="258" t="s">
        <v>1</v>
      </c>
      <c r="D1753" s="258" t="s">
        <v>5345</v>
      </c>
      <c r="E1753" s="19" t="s">
        <v>1</v>
      </c>
      <c r="F1753" s="259">
        <v>0</v>
      </c>
      <c r="G1753" s="38"/>
      <c r="H1753" s="39"/>
    </row>
    <row r="1754" s="2" customFormat="1" ht="16.8" customHeight="1">
      <c r="A1754" s="38"/>
      <c r="B1754" s="39"/>
      <c r="C1754" s="258" t="s">
        <v>1</v>
      </c>
      <c r="D1754" s="258" t="s">
        <v>5238</v>
      </c>
      <c r="E1754" s="19" t="s">
        <v>1</v>
      </c>
      <c r="F1754" s="259">
        <v>12.810000000000001</v>
      </c>
      <c r="G1754" s="38"/>
      <c r="H1754" s="39"/>
    </row>
    <row r="1755" s="2" customFormat="1" ht="16.8" customHeight="1">
      <c r="A1755" s="38"/>
      <c r="B1755" s="39"/>
      <c r="C1755" s="258" t="s">
        <v>1</v>
      </c>
      <c r="D1755" s="258" t="s">
        <v>5345</v>
      </c>
      <c r="E1755" s="19" t="s">
        <v>1</v>
      </c>
      <c r="F1755" s="259">
        <v>0</v>
      </c>
      <c r="G1755" s="38"/>
      <c r="H1755" s="39"/>
    </row>
    <row r="1756" s="2" customFormat="1" ht="16.8" customHeight="1">
      <c r="A1756" s="38"/>
      <c r="B1756" s="39"/>
      <c r="C1756" s="258" t="s">
        <v>1</v>
      </c>
      <c r="D1756" s="258" t="s">
        <v>5394</v>
      </c>
      <c r="E1756" s="19" t="s">
        <v>1</v>
      </c>
      <c r="F1756" s="259">
        <v>16.48</v>
      </c>
      <c r="G1756" s="38"/>
      <c r="H1756" s="39"/>
    </row>
    <row r="1757" s="2" customFormat="1" ht="16.8" customHeight="1">
      <c r="A1757" s="38"/>
      <c r="B1757" s="39"/>
      <c r="C1757" s="258" t="s">
        <v>1</v>
      </c>
      <c r="D1757" s="258" t="s">
        <v>5345</v>
      </c>
      <c r="E1757" s="19" t="s">
        <v>1</v>
      </c>
      <c r="F1757" s="259">
        <v>0</v>
      </c>
      <c r="G1757" s="38"/>
      <c r="H1757" s="39"/>
    </row>
    <row r="1758" s="2" customFormat="1" ht="16.8" customHeight="1">
      <c r="A1758" s="38"/>
      <c r="B1758" s="39"/>
      <c r="C1758" s="258" t="s">
        <v>1</v>
      </c>
      <c r="D1758" s="258" t="s">
        <v>5395</v>
      </c>
      <c r="E1758" s="19" t="s">
        <v>1</v>
      </c>
      <c r="F1758" s="259">
        <v>5.1200000000000001</v>
      </c>
      <c r="G1758" s="38"/>
      <c r="H1758" s="39"/>
    </row>
    <row r="1759" s="2" customFormat="1" ht="16.8" customHeight="1">
      <c r="A1759" s="38"/>
      <c r="B1759" s="39"/>
      <c r="C1759" s="258" t="s">
        <v>1</v>
      </c>
      <c r="D1759" s="258" t="s">
        <v>5345</v>
      </c>
      <c r="E1759" s="19" t="s">
        <v>1</v>
      </c>
      <c r="F1759" s="259">
        <v>0</v>
      </c>
      <c r="G1759" s="38"/>
      <c r="H1759" s="39"/>
    </row>
    <row r="1760" s="2" customFormat="1" ht="16.8" customHeight="1">
      <c r="A1760" s="38"/>
      <c r="B1760" s="39"/>
      <c r="C1760" s="258" t="s">
        <v>1</v>
      </c>
      <c r="D1760" s="258" t="s">
        <v>305</v>
      </c>
      <c r="E1760" s="19" t="s">
        <v>1</v>
      </c>
      <c r="F1760" s="259">
        <v>8</v>
      </c>
      <c r="G1760" s="38"/>
      <c r="H1760" s="39"/>
    </row>
    <row r="1761" s="2" customFormat="1" ht="16.8" customHeight="1">
      <c r="A1761" s="38"/>
      <c r="B1761" s="39"/>
      <c r="C1761" s="258" t="s">
        <v>1</v>
      </c>
      <c r="D1761" s="258" t="s">
        <v>5345</v>
      </c>
      <c r="E1761" s="19" t="s">
        <v>1</v>
      </c>
      <c r="F1761" s="259">
        <v>0</v>
      </c>
      <c r="G1761" s="38"/>
      <c r="H1761" s="39"/>
    </row>
    <row r="1762" s="2" customFormat="1" ht="16.8" customHeight="1">
      <c r="A1762" s="38"/>
      <c r="B1762" s="39"/>
      <c r="C1762" s="258" t="s">
        <v>1</v>
      </c>
      <c r="D1762" s="258" t="s">
        <v>85</v>
      </c>
      <c r="E1762" s="19" t="s">
        <v>1</v>
      </c>
      <c r="F1762" s="259">
        <v>2</v>
      </c>
      <c r="G1762" s="38"/>
      <c r="H1762" s="39"/>
    </row>
    <row r="1763" s="2" customFormat="1" ht="16.8" customHeight="1">
      <c r="A1763" s="38"/>
      <c r="B1763" s="39"/>
      <c r="C1763" s="258" t="s">
        <v>1</v>
      </c>
      <c r="D1763" s="258" t="s">
        <v>5345</v>
      </c>
      <c r="E1763" s="19" t="s">
        <v>1</v>
      </c>
      <c r="F1763" s="259">
        <v>0</v>
      </c>
      <c r="G1763" s="38"/>
      <c r="H1763" s="39"/>
    </row>
    <row r="1764" s="2" customFormat="1" ht="16.8" customHeight="1">
      <c r="A1764" s="38"/>
      <c r="B1764" s="39"/>
      <c r="C1764" s="258" t="s">
        <v>1</v>
      </c>
      <c r="D1764" s="258" t="s">
        <v>5396</v>
      </c>
      <c r="E1764" s="19" t="s">
        <v>1</v>
      </c>
      <c r="F1764" s="259">
        <v>21.510000000000002</v>
      </c>
      <c r="G1764" s="38"/>
      <c r="H1764" s="39"/>
    </row>
    <row r="1765" s="2" customFormat="1" ht="16.8" customHeight="1">
      <c r="A1765" s="38"/>
      <c r="B1765" s="39"/>
      <c r="C1765" s="258" t="s">
        <v>1</v>
      </c>
      <c r="D1765" s="258" t="s">
        <v>5345</v>
      </c>
      <c r="E1765" s="19" t="s">
        <v>1</v>
      </c>
      <c r="F1765" s="259">
        <v>0</v>
      </c>
      <c r="G1765" s="38"/>
      <c r="H1765" s="39"/>
    </row>
    <row r="1766" s="2" customFormat="1" ht="16.8" customHeight="1">
      <c r="A1766" s="38"/>
      <c r="B1766" s="39"/>
      <c r="C1766" s="258" t="s">
        <v>1</v>
      </c>
      <c r="D1766" s="258" t="s">
        <v>5339</v>
      </c>
      <c r="E1766" s="19" t="s">
        <v>1</v>
      </c>
      <c r="F1766" s="259">
        <v>21.41</v>
      </c>
      <c r="G1766" s="38"/>
      <c r="H1766" s="39"/>
    </row>
    <row r="1767" s="2" customFormat="1" ht="16.8" customHeight="1">
      <c r="A1767" s="38"/>
      <c r="B1767" s="39"/>
      <c r="C1767" s="258" t="s">
        <v>1</v>
      </c>
      <c r="D1767" s="258" t="s">
        <v>5397</v>
      </c>
      <c r="E1767" s="19" t="s">
        <v>1</v>
      </c>
      <c r="F1767" s="259">
        <v>0</v>
      </c>
      <c r="G1767" s="38"/>
      <c r="H1767" s="39"/>
    </row>
    <row r="1768" s="2" customFormat="1" ht="16.8" customHeight="1">
      <c r="A1768" s="38"/>
      <c r="B1768" s="39"/>
      <c r="C1768" s="258" t="s">
        <v>1</v>
      </c>
      <c r="D1768" s="258" t="s">
        <v>5398</v>
      </c>
      <c r="E1768" s="19" t="s">
        <v>1</v>
      </c>
      <c r="F1768" s="259">
        <v>209.63</v>
      </c>
      <c r="G1768" s="38"/>
      <c r="H1768" s="39"/>
    </row>
    <row r="1769" s="2" customFormat="1" ht="16.8" customHeight="1">
      <c r="A1769" s="38"/>
      <c r="B1769" s="39"/>
      <c r="C1769" s="258" t="s">
        <v>1</v>
      </c>
      <c r="D1769" s="258" t="s">
        <v>5397</v>
      </c>
      <c r="E1769" s="19" t="s">
        <v>1</v>
      </c>
      <c r="F1769" s="259">
        <v>0</v>
      </c>
      <c r="G1769" s="38"/>
      <c r="H1769" s="39"/>
    </row>
    <row r="1770" s="2" customFormat="1" ht="16.8" customHeight="1">
      <c r="A1770" s="38"/>
      <c r="B1770" s="39"/>
      <c r="C1770" s="258" t="s">
        <v>1</v>
      </c>
      <c r="D1770" s="258" t="s">
        <v>5347</v>
      </c>
      <c r="E1770" s="19" t="s">
        <v>1</v>
      </c>
      <c r="F1770" s="259">
        <v>36.609999999999999</v>
      </c>
      <c r="G1770" s="38"/>
      <c r="H1770" s="39"/>
    </row>
    <row r="1771" s="2" customFormat="1" ht="16.8" customHeight="1">
      <c r="A1771" s="38"/>
      <c r="B1771" s="39"/>
      <c r="C1771" s="258" t="s">
        <v>1</v>
      </c>
      <c r="D1771" s="258" t="s">
        <v>5397</v>
      </c>
      <c r="E1771" s="19" t="s">
        <v>1</v>
      </c>
      <c r="F1771" s="259">
        <v>0</v>
      </c>
      <c r="G1771" s="38"/>
      <c r="H1771" s="39"/>
    </row>
    <row r="1772" s="2" customFormat="1" ht="16.8" customHeight="1">
      <c r="A1772" s="38"/>
      <c r="B1772" s="39"/>
      <c r="C1772" s="258" t="s">
        <v>1</v>
      </c>
      <c r="D1772" s="258" t="s">
        <v>305</v>
      </c>
      <c r="E1772" s="19" t="s">
        <v>1</v>
      </c>
      <c r="F1772" s="259">
        <v>8</v>
      </c>
      <c r="G1772" s="38"/>
      <c r="H1772" s="39"/>
    </row>
    <row r="1773" s="2" customFormat="1" ht="16.8" customHeight="1">
      <c r="A1773" s="38"/>
      <c r="B1773" s="39"/>
      <c r="C1773" s="258" t="s">
        <v>1</v>
      </c>
      <c r="D1773" s="258" t="s">
        <v>5397</v>
      </c>
      <c r="E1773" s="19" t="s">
        <v>1</v>
      </c>
      <c r="F1773" s="259">
        <v>0</v>
      </c>
      <c r="G1773" s="38"/>
      <c r="H1773" s="39"/>
    </row>
    <row r="1774" s="2" customFormat="1" ht="16.8" customHeight="1">
      <c r="A1774" s="38"/>
      <c r="B1774" s="39"/>
      <c r="C1774" s="258" t="s">
        <v>1</v>
      </c>
      <c r="D1774" s="258" t="s">
        <v>5074</v>
      </c>
      <c r="E1774" s="19" t="s">
        <v>1</v>
      </c>
      <c r="F1774" s="259">
        <v>5.3399999999999999</v>
      </c>
      <c r="G1774" s="38"/>
      <c r="H1774" s="39"/>
    </row>
    <row r="1775" s="2" customFormat="1" ht="16.8" customHeight="1">
      <c r="A1775" s="38"/>
      <c r="B1775" s="39"/>
      <c r="C1775" s="258" t="s">
        <v>1</v>
      </c>
      <c r="D1775" s="258" t="s">
        <v>5397</v>
      </c>
      <c r="E1775" s="19" t="s">
        <v>1</v>
      </c>
      <c r="F1775" s="259">
        <v>0</v>
      </c>
      <c r="G1775" s="38"/>
      <c r="H1775" s="39"/>
    </row>
    <row r="1776" s="2" customFormat="1" ht="16.8" customHeight="1">
      <c r="A1776" s="38"/>
      <c r="B1776" s="39"/>
      <c r="C1776" s="258" t="s">
        <v>1</v>
      </c>
      <c r="D1776" s="258" t="s">
        <v>5349</v>
      </c>
      <c r="E1776" s="19" t="s">
        <v>1</v>
      </c>
      <c r="F1776" s="259">
        <v>18.329999999999998</v>
      </c>
      <c r="G1776" s="38"/>
      <c r="H1776" s="39"/>
    </row>
    <row r="1777" s="2" customFormat="1" ht="16.8" customHeight="1">
      <c r="A1777" s="38"/>
      <c r="B1777" s="39"/>
      <c r="C1777" s="258" t="s">
        <v>1</v>
      </c>
      <c r="D1777" s="258" t="s">
        <v>5397</v>
      </c>
      <c r="E1777" s="19" t="s">
        <v>1</v>
      </c>
      <c r="F1777" s="259">
        <v>0</v>
      </c>
      <c r="G1777" s="38"/>
      <c r="H1777" s="39"/>
    </row>
    <row r="1778" s="2" customFormat="1" ht="16.8" customHeight="1">
      <c r="A1778" s="38"/>
      <c r="B1778" s="39"/>
      <c r="C1778" s="258" t="s">
        <v>1</v>
      </c>
      <c r="D1778" s="258" t="s">
        <v>5238</v>
      </c>
      <c r="E1778" s="19" t="s">
        <v>1</v>
      </c>
      <c r="F1778" s="259">
        <v>12.810000000000001</v>
      </c>
      <c r="G1778" s="38"/>
      <c r="H1778" s="39"/>
    </row>
    <row r="1779" s="2" customFormat="1" ht="16.8" customHeight="1">
      <c r="A1779" s="38"/>
      <c r="B1779" s="39"/>
      <c r="C1779" s="258" t="s">
        <v>1</v>
      </c>
      <c r="D1779" s="258" t="s">
        <v>5397</v>
      </c>
      <c r="E1779" s="19" t="s">
        <v>1</v>
      </c>
      <c r="F1779" s="259">
        <v>0</v>
      </c>
      <c r="G1779" s="38"/>
      <c r="H1779" s="39"/>
    </row>
    <row r="1780" s="2" customFormat="1" ht="16.8" customHeight="1">
      <c r="A1780" s="38"/>
      <c r="B1780" s="39"/>
      <c r="C1780" s="258" t="s">
        <v>1</v>
      </c>
      <c r="D1780" s="258" t="s">
        <v>5238</v>
      </c>
      <c r="E1780" s="19" t="s">
        <v>1</v>
      </c>
      <c r="F1780" s="259">
        <v>12.810000000000001</v>
      </c>
      <c r="G1780" s="38"/>
      <c r="H1780" s="39"/>
    </row>
    <row r="1781" s="2" customFormat="1" ht="16.8" customHeight="1">
      <c r="A1781" s="38"/>
      <c r="B1781" s="39"/>
      <c r="C1781" s="258" t="s">
        <v>1</v>
      </c>
      <c r="D1781" s="258" t="s">
        <v>5397</v>
      </c>
      <c r="E1781" s="19" t="s">
        <v>1</v>
      </c>
      <c r="F1781" s="259">
        <v>0</v>
      </c>
      <c r="G1781" s="38"/>
      <c r="H1781" s="39"/>
    </row>
    <row r="1782" s="2" customFormat="1" ht="16.8" customHeight="1">
      <c r="A1782" s="38"/>
      <c r="B1782" s="39"/>
      <c r="C1782" s="258" t="s">
        <v>1</v>
      </c>
      <c r="D1782" s="258" t="s">
        <v>5238</v>
      </c>
      <c r="E1782" s="19" t="s">
        <v>1</v>
      </c>
      <c r="F1782" s="259">
        <v>12.810000000000001</v>
      </c>
      <c r="G1782" s="38"/>
      <c r="H1782" s="39"/>
    </row>
    <row r="1783" s="2" customFormat="1" ht="16.8" customHeight="1">
      <c r="A1783" s="38"/>
      <c r="B1783" s="39"/>
      <c r="C1783" s="258" t="s">
        <v>1</v>
      </c>
      <c r="D1783" s="258" t="s">
        <v>5397</v>
      </c>
      <c r="E1783" s="19" t="s">
        <v>1</v>
      </c>
      <c r="F1783" s="259">
        <v>0</v>
      </c>
      <c r="G1783" s="38"/>
      <c r="H1783" s="39"/>
    </row>
    <row r="1784" s="2" customFormat="1" ht="16.8" customHeight="1">
      <c r="A1784" s="38"/>
      <c r="B1784" s="39"/>
      <c r="C1784" s="258" t="s">
        <v>1</v>
      </c>
      <c r="D1784" s="258" t="s">
        <v>5238</v>
      </c>
      <c r="E1784" s="19" t="s">
        <v>1</v>
      </c>
      <c r="F1784" s="259">
        <v>12.810000000000001</v>
      </c>
      <c r="G1784" s="38"/>
      <c r="H1784" s="39"/>
    </row>
    <row r="1785" s="2" customFormat="1" ht="16.8" customHeight="1">
      <c r="A1785" s="38"/>
      <c r="B1785" s="39"/>
      <c r="C1785" s="258" t="s">
        <v>1</v>
      </c>
      <c r="D1785" s="258" t="s">
        <v>5397</v>
      </c>
      <c r="E1785" s="19" t="s">
        <v>1</v>
      </c>
      <c r="F1785" s="259">
        <v>0</v>
      </c>
      <c r="G1785" s="38"/>
      <c r="H1785" s="39"/>
    </row>
    <row r="1786" s="2" customFormat="1" ht="16.8" customHeight="1">
      <c r="A1786" s="38"/>
      <c r="B1786" s="39"/>
      <c r="C1786" s="258" t="s">
        <v>1</v>
      </c>
      <c r="D1786" s="258" t="s">
        <v>5350</v>
      </c>
      <c r="E1786" s="19" t="s">
        <v>1</v>
      </c>
      <c r="F1786" s="259">
        <v>19.02</v>
      </c>
      <c r="G1786" s="38"/>
      <c r="H1786" s="39"/>
    </row>
    <row r="1787" s="2" customFormat="1" ht="16.8" customHeight="1">
      <c r="A1787" s="38"/>
      <c r="B1787" s="39"/>
      <c r="C1787" s="258" t="s">
        <v>1</v>
      </c>
      <c r="D1787" s="258" t="s">
        <v>5397</v>
      </c>
      <c r="E1787" s="19" t="s">
        <v>1</v>
      </c>
      <c r="F1787" s="259">
        <v>0</v>
      </c>
      <c r="G1787" s="38"/>
      <c r="H1787" s="39"/>
    </row>
    <row r="1788" s="2" customFormat="1" ht="16.8" customHeight="1">
      <c r="A1788" s="38"/>
      <c r="B1788" s="39"/>
      <c r="C1788" s="258" t="s">
        <v>1</v>
      </c>
      <c r="D1788" s="258" t="s">
        <v>5351</v>
      </c>
      <c r="E1788" s="19" t="s">
        <v>1</v>
      </c>
      <c r="F1788" s="259">
        <v>18.620000000000001</v>
      </c>
      <c r="G1788" s="38"/>
      <c r="H1788" s="39"/>
    </row>
    <row r="1789" s="2" customFormat="1" ht="16.8" customHeight="1">
      <c r="A1789" s="38"/>
      <c r="B1789" s="39"/>
      <c r="C1789" s="258" t="s">
        <v>1</v>
      </c>
      <c r="D1789" s="258" t="s">
        <v>5397</v>
      </c>
      <c r="E1789" s="19" t="s">
        <v>1</v>
      </c>
      <c r="F1789" s="259">
        <v>0</v>
      </c>
      <c r="G1789" s="38"/>
      <c r="H1789" s="39"/>
    </row>
    <row r="1790" s="2" customFormat="1" ht="16.8" customHeight="1">
      <c r="A1790" s="38"/>
      <c r="B1790" s="39"/>
      <c r="C1790" s="258" t="s">
        <v>1</v>
      </c>
      <c r="D1790" s="258" t="s">
        <v>5352</v>
      </c>
      <c r="E1790" s="19" t="s">
        <v>1</v>
      </c>
      <c r="F1790" s="259">
        <v>15.359999999999999</v>
      </c>
      <c r="G1790" s="38"/>
      <c r="H1790" s="39"/>
    </row>
    <row r="1791" s="2" customFormat="1" ht="16.8" customHeight="1">
      <c r="A1791" s="38"/>
      <c r="B1791" s="39"/>
      <c r="C1791" s="258" t="s">
        <v>1</v>
      </c>
      <c r="D1791" s="258" t="s">
        <v>5397</v>
      </c>
      <c r="E1791" s="19" t="s">
        <v>1</v>
      </c>
      <c r="F1791" s="259">
        <v>0</v>
      </c>
      <c r="G1791" s="38"/>
      <c r="H1791" s="39"/>
    </row>
    <row r="1792" s="2" customFormat="1" ht="16.8" customHeight="1">
      <c r="A1792" s="38"/>
      <c r="B1792" s="39"/>
      <c r="C1792" s="258" t="s">
        <v>1</v>
      </c>
      <c r="D1792" s="258" t="s">
        <v>5399</v>
      </c>
      <c r="E1792" s="19" t="s">
        <v>1</v>
      </c>
      <c r="F1792" s="259">
        <v>9.4900000000000002</v>
      </c>
      <c r="G1792" s="38"/>
      <c r="H1792" s="39"/>
    </row>
    <row r="1793" s="2" customFormat="1" ht="16.8" customHeight="1">
      <c r="A1793" s="38"/>
      <c r="B1793" s="39"/>
      <c r="C1793" s="258" t="s">
        <v>1</v>
      </c>
      <c r="D1793" s="258" t="s">
        <v>5397</v>
      </c>
      <c r="E1793" s="19" t="s">
        <v>1</v>
      </c>
      <c r="F1793" s="259">
        <v>0</v>
      </c>
      <c r="G1793" s="38"/>
      <c r="H1793" s="39"/>
    </row>
    <row r="1794" s="2" customFormat="1" ht="16.8" customHeight="1">
      <c r="A1794" s="38"/>
      <c r="B1794" s="39"/>
      <c r="C1794" s="258" t="s">
        <v>1</v>
      </c>
      <c r="D1794" s="258" t="s">
        <v>5354</v>
      </c>
      <c r="E1794" s="19" t="s">
        <v>1</v>
      </c>
      <c r="F1794" s="259">
        <v>9.2200000000000006</v>
      </c>
      <c r="G1794" s="38"/>
      <c r="H1794" s="39"/>
    </row>
    <row r="1795" s="2" customFormat="1" ht="16.8" customHeight="1">
      <c r="A1795" s="38"/>
      <c r="B1795" s="39"/>
      <c r="C1795" s="258" t="s">
        <v>1</v>
      </c>
      <c r="D1795" s="258" t="s">
        <v>5397</v>
      </c>
      <c r="E1795" s="19" t="s">
        <v>1</v>
      </c>
      <c r="F1795" s="259">
        <v>0</v>
      </c>
      <c r="G1795" s="38"/>
      <c r="H1795" s="39"/>
    </row>
    <row r="1796" s="2" customFormat="1" ht="16.8" customHeight="1">
      <c r="A1796" s="38"/>
      <c r="B1796" s="39"/>
      <c r="C1796" s="258" t="s">
        <v>1</v>
      </c>
      <c r="D1796" s="258" t="s">
        <v>5400</v>
      </c>
      <c r="E1796" s="19" t="s">
        <v>1</v>
      </c>
      <c r="F1796" s="259">
        <v>81.459999999999994</v>
      </c>
      <c r="G1796" s="38"/>
      <c r="H1796" s="39"/>
    </row>
    <row r="1797" s="2" customFormat="1" ht="16.8" customHeight="1">
      <c r="A1797" s="38"/>
      <c r="B1797" s="39"/>
      <c r="C1797" s="258" t="s">
        <v>1</v>
      </c>
      <c r="D1797" s="258" t="s">
        <v>5397</v>
      </c>
      <c r="E1797" s="19" t="s">
        <v>1</v>
      </c>
      <c r="F1797" s="259">
        <v>0</v>
      </c>
      <c r="G1797" s="38"/>
      <c r="H1797" s="39"/>
    </row>
    <row r="1798" s="2" customFormat="1" ht="16.8" customHeight="1">
      <c r="A1798" s="38"/>
      <c r="B1798" s="39"/>
      <c r="C1798" s="258" t="s">
        <v>1</v>
      </c>
      <c r="D1798" s="258" t="s">
        <v>5401</v>
      </c>
      <c r="E1798" s="19" t="s">
        <v>1</v>
      </c>
      <c r="F1798" s="259">
        <v>25.039999999999999</v>
      </c>
      <c r="G1798" s="38"/>
      <c r="H1798" s="39"/>
    </row>
    <row r="1799" s="2" customFormat="1" ht="16.8" customHeight="1">
      <c r="A1799" s="38"/>
      <c r="B1799" s="39"/>
      <c r="C1799" s="258" t="s">
        <v>1</v>
      </c>
      <c r="D1799" s="258" t="s">
        <v>5397</v>
      </c>
      <c r="E1799" s="19" t="s">
        <v>1</v>
      </c>
      <c r="F1799" s="259">
        <v>0</v>
      </c>
      <c r="G1799" s="38"/>
      <c r="H1799" s="39"/>
    </row>
    <row r="1800" s="2" customFormat="1" ht="16.8" customHeight="1">
      <c r="A1800" s="38"/>
      <c r="B1800" s="39"/>
      <c r="C1800" s="258" t="s">
        <v>1</v>
      </c>
      <c r="D1800" s="258" t="s">
        <v>5402</v>
      </c>
      <c r="E1800" s="19" t="s">
        <v>1</v>
      </c>
      <c r="F1800" s="259">
        <v>25.050000000000001</v>
      </c>
      <c r="G1800" s="38"/>
      <c r="H1800" s="39"/>
    </row>
    <row r="1801" s="2" customFormat="1" ht="16.8" customHeight="1">
      <c r="A1801" s="38"/>
      <c r="B1801" s="39"/>
      <c r="C1801" s="258" t="s">
        <v>1</v>
      </c>
      <c r="D1801" s="258" t="s">
        <v>5397</v>
      </c>
      <c r="E1801" s="19" t="s">
        <v>1</v>
      </c>
      <c r="F1801" s="259">
        <v>0</v>
      </c>
      <c r="G1801" s="38"/>
      <c r="H1801" s="39"/>
    </row>
    <row r="1802" s="2" customFormat="1" ht="16.8" customHeight="1">
      <c r="A1802" s="38"/>
      <c r="B1802" s="39"/>
      <c r="C1802" s="258" t="s">
        <v>1</v>
      </c>
      <c r="D1802" s="258" t="s">
        <v>5246</v>
      </c>
      <c r="E1802" s="19" t="s">
        <v>1</v>
      </c>
      <c r="F1802" s="259">
        <v>26.140000000000001</v>
      </c>
      <c r="G1802" s="38"/>
      <c r="H1802" s="39"/>
    </row>
    <row r="1803" s="2" customFormat="1" ht="16.8" customHeight="1">
      <c r="A1803" s="38"/>
      <c r="B1803" s="39"/>
      <c r="C1803" s="258" t="s">
        <v>1</v>
      </c>
      <c r="D1803" s="258" t="s">
        <v>5397</v>
      </c>
      <c r="E1803" s="19" t="s">
        <v>1</v>
      </c>
      <c r="F1803" s="259">
        <v>0</v>
      </c>
      <c r="G1803" s="38"/>
      <c r="H1803" s="39"/>
    </row>
    <row r="1804" s="2" customFormat="1" ht="16.8" customHeight="1">
      <c r="A1804" s="38"/>
      <c r="B1804" s="39"/>
      <c r="C1804" s="258" t="s">
        <v>1</v>
      </c>
      <c r="D1804" s="258" t="s">
        <v>5403</v>
      </c>
      <c r="E1804" s="19" t="s">
        <v>1</v>
      </c>
      <c r="F1804" s="259">
        <v>52.159999999999997</v>
      </c>
      <c r="G1804" s="38"/>
      <c r="H1804" s="39"/>
    </row>
    <row r="1805" s="2" customFormat="1" ht="16.8" customHeight="1">
      <c r="A1805" s="38"/>
      <c r="B1805" s="39"/>
      <c r="C1805" s="258" t="s">
        <v>1</v>
      </c>
      <c r="D1805" s="258" t="s">
        <v>5397</v>
      </c>
      <c r="E1805" s="19" t="s">
        <v>1</v>
      </c>
      <c r="F1805" s="259">
        <v>0</v>
      </c>
      <c r="G1805" s="38"/>
      <c r="H1805" s="39"/>
    </row>
    <row r="1806" s="2" customFormat="1" ht="16.8" customHeight="1">
      <c r="A1806" s="38"/>
      <c r="B1806" s="39"/>
      <c r="C1806" s="258" t="s">
        <v>1</v>
      </c>
      <c r="D1806" s="258" t="s">
        <v>5358</v>
      </c>
      <c r="E1806" s="19" t="s">
        <v>1</v>
      </c>
      <c r="F1806" s="259">
        <v>29.640000000000001</v>
      </c>
      <c r="G1806" s="38"/>
      <c r="H1806" s="39"/>
    </row>
    <row r="1807" s="2" customFormat="1" ht="16.8" customHeight="1">
      <c r="A1807" s="38"/>
      <c r="B1807" s="39"/>
      <c r="C1807" s="258" t="s">
        <v>1</v>
      </c>
      <c r="D1807" s="258" t="s">
        <v>5397</v>
      </c>
      <c r="E1807" s="19" t="s">
        <v>1</v>
      </c>
      <c r="F1807" s="259">
        <v>0</v>
      </c>
      <c r="G1807" s="38"/>
      <c r="H1807" s="39"/>
    </row>
    <row r="1808" s="2" customFormat="1" ht="16.8" customHeight="1">
      <c r="A1808" s="38"/>
      <c r="B1808" s="39"/>
      <c r="C1808" s="258" t="s">
        <v>1</v>
      </c>
      <c r="D1808" s="258" t="s">
        <v>5251</v>
      </c>
      <c r="E1808" s="19" t="s">
        <v>1</v>
      </c>
      <c r="F1808" s="259">
        <v>23.34</v>
      </c>
      <c r="G1808" s="38"/>
      <c r="H1808" s="39"/>
    </row>
    <row r="1809" s="2" customFormat="1" ht="16.8" customHeight="1">
      <c r="A1809" s="38"/>
      <c r="B1809" s="39"/>
      <c r="C1809" s="258" t="s">
        <v>1</v>
      </c>
      <c r="D1809" s="258" t="s">
        <v>5397</v>
      </c>
      <c r="E1809" s="19" t="s">
        <v>1</v>
      </c>
      <c r="F1809" s="259">
        <v>0</v>
      </c>
      <c r="G1809" s="38"/>
      <c r="H1809" s="39"/>
    </row>
    <row r="1810" s="2" customFormat="1" ht="16.8" customHeight="1">
      <c r="A1810" s="38"/>
      <c r="B1810" s="39"/>
      <c r="C1810" s="258" t="s">
        <v>1</v>
      </c>
      <c r="D1810" s="258" t="s">
        <v>5251</v>
      </c>
      <c r="E1810" s="19" t="s">
        <v>1</v>
      </c>
      <c r="F1810" s="259">
        <v>23.34</v>
      </c>
      <c r="G1810" s="38"/>
      <c r="H1810" s="39"/>
    </row>
    <row r="1811" s="2" customFormat="1" ht="16.8" customHeight="1">
      <c r="A1811" s="38"/>
      <c r="B1811" s="39"/>
      <c r="C1811" s="258" t="s">
        <v>1</v>
      </c>
      <c r="D1811" s="258" t="s">
        <v>5397</v>
      </c>
      <c r="E1811" s="19" t="s">
        <v>1</v>
      </c>
      <c r="F1811" s="259">
        <v>0</v>
      </c>
      <c r="G1811" s="38"/>
      <c r="H1811" s="39"/>
    </row>
    <row r="1812" s="2" customFormat="1" ht="16.8" customHeight="1">
      <c r="A1812" s="38"/>
      <c r="B1812" s="39"/>
      <c r="C1812" s="258" t="s">
        <v>1</v>
      </c>
      <c r="D1812" s="258" t="s">
        <v>5251</v>
      </c>
      <c r="E1812" s="19" t="s">
        <v>1</v>
      </c>
      <c r="F1812" s="259">
        <v>23.34</v>
      </c>
      <c r="G1812" s="38"/>
      <c r="H1812" s="39"/>
    </row>
    <row r="1813" s="2" customFormat="1" ht="16.8" customHeight="1">
      <c r="A1813" s="38"/>
      <c r="B1813" s="39"/>
      <c r="C1813" s="258" t="s">
        <v>1</v>
      </c>
      <c r="D1813" s="258" t="s">
        <v>5397</v>
      </c>
      <c r="E1813" s="19" t="s">
        <v>1</v>
      </c>
      <c r="F1813" s="259">
        <v>0</v>
      </c>
      <c r="G1813" s="38"/>
      <c r="H1813" s="39"/>
    </row>
    <row r="1814" s="2" customFormat="1" ht="16.8" customHeight="1">
      <c r="A1814" s="38"/>
      <c r="B1814" s="39"/>
      <c r="C1814" s="258" t="s">
        <v>1</v>
      </c>
      <c r="D1814" s="258" t="s">
        <v>5251</v>
      </c>
      <c r="E1814" s="19" t="s">
        <v>1</v>
      </c>
      <c r="F1814" s="259">
        <v>23.34</v>
      </c>
      <c r="G1814" s="38"/>
      <c r="H1814" s="39"/>
    </row>
    <row r="1815" s="2" customFormat="1" ht="16.8" customHeight="1">
      <c r="A1815" s="38"/>
      <c r="B1815" s="39"/>
      <c r="C1815" s="258" t="s">
        <v>1</v>
      </c>
      <c r="D1815" s="258" t="s">
        <v>5397</v>
      </c>
      <c r="E1815" s="19" t="s">
        <v>1</v>
      </c>
      <c r="F1815" s="259">
        <v>0</v>
      </c>
      <c r="G1815" s="38"/>
      <c r="H1815" s="39"/>
    </row>
    <row r="1816" s="2" customFormat="1" ht="16.8" customHeight="1">
      <c r="A1816" s="38"/>
      <c r="B1816" s="39"/>
      <c r="C1816" s="258" t="s">
        <v>1</v>
      </c>
      <c r="D1816" s="258" t="s">
        <v>5251</v>
      </c>
      <c r="E1816" s="19" t="s">
        <v>1</v>
      </c>
      <c r="F1816" s="259">
        <v>23.34</v>
      </c>
      <c r="G1816" s="38"/>
      <c r="H1816" s="39"/>
    </row>
    <row r="1817" s="2" customFormat="1" ht="16.8" customHeight="1">
      <c r="A1817" s="38"/>
      <c r="B1817" s="39"/>
      <c r="C1817" s="258" t="s">
        <v>1</v>
      </c>
      <c r="D1817" s="258" t="s">
        <v>5397</v>
      </c>
      <c r="E1817" s="19" t="s">
        <v>1</v>
      </c>
      <c r="F1817" s="259">
        <v>0</v>
      </c>
      <c r="G1817" s="38"/>
      <c r="H1817" s="39"/>
    </row>
    <row r="1818" s="2" customFormat="1" ht="16.8" customHeight="1">
      <c r="A1818" s="38"/>
      <c r="B1818" s="39"/>
      <c r="C1818" s="258" t="s">
        <v>1</v>
      </c>
      <c r="D1818" s="258" t="s">
        <v>5251</v>
      </c>
      <c r="E1818" s="19" t="s">
        <v>1</v>
      </c>
      <c r="F1818" s="259">
        <v>23.34</v>
      </c>
      <c r="G1818" s="38"/>
      <c r="H1818" s="39"/>
    </row>
    <row r="1819" s="2" customFormat="1" ht="16.8" customHeight="1">
      <c r="A1819" s="38"/>
      <c r="B1819" s="39"/>
      <c r="C1819" s="258" t="s">
        <v>1</v>
      </c>
      <c r="D1819" s="258" t="s">
        <v>5397</v>
      </c>
      <c r="E1819" s="19" t="s">
        <v>1</v>
      </c>
      <c r="F1819" s="259">
        <v>0</v>
      </c>
      <c r="G1819" s="38"/>
      <c r="H1819" s="39"/>
    </row>
    <row r="1820" s="2" customFormat="1" ht="16.8" customHeight="1">
      <c r="A1820" s="38"/>
      <c r="B1820" s="39"/>
      <c r="C1820" s="258" t="s">
        <v>1</v>
      </c>
      <c r="D1820" s="258" t="s">
        <v>5252</v>
      </c>
      <c r="E1820" s="19" t="s">
        <v>1</v>
      </c>
      <c r="F1820" s="259">
        <v>23.07</v>
      </c>
      <c r="G1820" s="38"/>
      <c r="H1820" s="39"/>
    </row>
    <row r="1821" s="2" customFormat="1" ht="16.8" customHeight="1">
      <c r="A1821" s="38"/>
      <c r="B1821" s="39"/>
      <c r="C1821" s="258" t="s">
        <v>1</v>
      </c>
      <c r="D1821" s="258" t="s">
        <v>5397</v>
      </c>
      <c r="E1821" s="19" t="s">
        <v>1</v>
      </c>
      <c r="F1821" s="259">
        <v>0</v>
      </c>
      <c r="G1821" s="38"/>
      <c r="H1821" s="39"/>
    </row>
    <row r="1822" s="2" customFormat="1" ht="16.8" customHeight="1">
      <c r="A1822" s="38"/>
      <c r="B1822" s="39"/>
      <c r="C1822" s="258" t="s">
        <v>1</v>
      </c>
      <c r="D1822" s="258" t="s">
        <v>5252</v>
      </c>
      <c r="E1822" s="19" t="s">
        <v>1</v>
      </c>
      <c r="F1822" s="259">
        <v>23.07</v>
      </c>
      <c r="G1822" s="38"/>
      <c r="H1822" s="39"/>
    </row>
    <row r="1823" s="2" customFormat="1" ht="16.8" customHeight="1">
      <c r="A1823" s="38"/>
      <c r="B1823" s="39"/>
      <c r="C1823" s="258" t="s">
        <v>1</v>
      </c>
      <c r="D1823" s="258" t="s">
        <v>5397</v>
      </c>
      <c r="E1823" s="19" t="s">
        <v>1</v>
      </c>
      <c r="F1823" s="259">
        <v>0</v>
      </c>
      <c r="G1823" s="38"/>
      <c r="H1823" s="39"/>
    </row>
    <row r="1824" s="2" customFormat="1" ht="16.8" customHeight="1">
      <c r="A1824" s="38"/>
      <c r="B1824" s="39"/>
      <c r="C1824" s="258" t="s">
        <v>1</v>
      </c>
      <c r="D1824" s="258" t="s">
        <v>5252</v>
      </c>
      <c r="E1824" s="19" t="s">
        <v>1</v>
      </c>
      <c r="F1824" s="259">
        <v>23.07</v>
      </c>
      <c r="G1824" s="38"/>
      <c r="H1824" s="39"/>
    </row>
    <row r="1825" s="2" customFormat="1" ht="16.8" customHeight="1">
      <c r="A1825" s="38"/>
      <c r="B1825" s="39"/>
      <c r="C1825" s="258" t="s">
        <v>1</v>
      </c>
      <c r="D1825" s="258" t="s">
        <v>5397</v>
      </c>
      <c r="E1825" s="19" t="s">
        <v>1</v>
      </c>
      <c r="F1825" s="259">
        <v>0</v>
      </c>
      <c r="G1825" s="38"/>
      <c r="H1825" s="39"/>
    </row>
    <row r="1826" s="2" customFormat="1" ht="16.8" customHeight="1">
      <c r="A1826" s="38"/>
      <c r="B1826" s="39"/>
      <c r="C1826" s="258" t="s">
        <v>1</v>
      </c>
      <c r="D1826" s="258" t="s">
        <v>5251</v>
      </c>
      <c r="E1826" s="19" t="s">
        <v>1</v>
      </c>
      <c r="F1826" s="259">
        <v>23.34</v>
      </c>
      <c r="G1826" s="38"/>
      <c r="H1826" s="39"/>
    </row>
    <row r="1827" s="2" customFormat="1" ht="16.8" customHeight="1">
      <c r="A1827" s="38"/>
      <c r="B1827" s="39"/>
      <c r="C1827" s="258" t="s">
        <v>1</v>
      </c>
      <c r="D1827" s="258" t="s">
        <v>5397</v>
      </c>
      <c r="E1827" s="19" t="s">
        <v>1</v>
      </c>
      <c r="F1827" s="259">
        <v>0</v>
      </c>
      <c r="G1827" s="38"/>
      <c r="H1827" s="39"/>
    </row>
    <row r="1828" s="2" customFormat="1" ht="16.8" customHeight="1">
      <c r="A1828" s="38"/>
      <c r="B1828" s="39"/>
      <c r="C1828" s="258" t="s">
        <v>1</v>
      </c>
      <c r="D1828" s="258" t="s">
        <v>5251</v>
      </c>
      <c r="E1828" s="19" t="s">
        <v>1</v>
      </c>
      <c r="F1828" s="259">
        <v>23.34</v>
      </c>
      <c r="G1828" s="38"/>
      <c r="H1828" s="39"/>
    </row>
    <row r="1829" s="2" customFormat="1" ht="16.8" customHeight="1">
      <c r="A1829" s="38"/>
      <c r="B1829" s="39"/>
      <c r="C1829" s="258" t="s">
        <v>1</v>
      </c>
      <c r="D1829" s="258" t="s">
        <v>5397</v>
      </c>
      <c r="E1829" s="19" t="s">
        <v>1</v>
      </c>
      <c r="F1829" s="259">
        <v>0</v>
      </c>
      <c r="G1829" s="38"/>
      <c r="H1829" s="39"/>
    </row>
    <row r="1830" s="2" customFormat="1" ht="16.8" customHeight="1">
      <c r="A1830" s="38"/>
      <c r="B1830" s="39"/>
      <c r="C1830" s="258" t="s">
        <v>1</v>
      </c>
      <c r="D1830" s="258" t="s">
        <v>5251</v>
      </c>
      <c r="E1830" s="19" t="s">
        <v>1</v>
      </c>
      <c r="F1830" s="259">
        <v>23.34</v>
      </c>
      <c r="G1830" s="38"/>
      <c r="H1830" s="39"/>
    </row>
    <row r="1831" s="2" customFormat="1" ht="16.8" customHeight="1">
      <c r="A1831" s="38"/>
      <c r="B1831" s="39"/>
      <c r="C1831" s="258" t="s">
        <v>1</v>
      </c>
      <c r="D1831" s="258" t="s">
        <v>5397</v>
      </c>
      <c r="E1831" s="19" t="s">
        <v>1</v>
      </c>
      <c r="F1831" s="259">
        <v>0</v>
      </c>
      <c r="G1831" s="38"/>
      <c r="H1831" s="39"/>
    </row>
    <row r="1832" s="2" customFormat="1" ht="16.8" customHeight="1">
      <c r="A1832" s="38"/>
      <c r="B1832" s="39"/>
      <c r="C1832" s="258" t="s">
        <v>1</v>
      </c>
      <c r="D1832" s="258" t="s">
        <v>5255</v>
      </c>
      <c r="E1832" s="19" t="s">
        <v>1</v>
      </c>
      <c r="F1832" s="259">
        <v>25.27</v>
      </c>
      <c r="G1832" s="38"/>
      <c r="H1832" s="39"/>
    </row>
    <row r="1833" s="2" customFormat="1" ht="16.8" customHeight="1">
      <c r="A1833" s="38"/>
      <c r="B1833" s="39"/>
      <c r="C1833" s="258" t="s">
        <v>1</v>
      </c>
      <c r="D1833" s="258" t="s">
        <v>5397</v>
      </c>
      <c r="E1833" s="19" t="s">
        <v>1</v>
      </c>
      <c r="F1833" s="259">
        <v>0</v>
      </c>
      <c r="G1833" s="38"/>
      <c r="H1833" s="39"/>
    </row>
    <row r="1834" s="2" customFormat="1" ht="16.8" customHeight="1">
      <c r="A1834" s="38"/>
      <c r="B1834" s="39"/>
      <c r="C1834" s="258" t="s">
        <v>1</v>
      </c>
      <c r="D1834" s="258" t="s">
        <v>4880</v>
      </c>
      <c r="E1834" s="19" t="s">
        <v>1</v>
      </c>
      <c r="F1834" s="259">
        <v>4.0899999999999999</v>
      </c>
      <c r="G1834" s="38"/>
      <c r="H1834" s="39"/>
    </row>
    <row r="1835" s="2" customFormat="1" ht="16.8" customHeight="1">
      <c r="A1835" s="38"/>
      <c r="B1835" s="39"/>
      <c r="C1835" s="258" t="s">
        <v>1</v>
      </c>
      <c r="D1835" s="258" t="s">
        <v>5397</v>
      </c>
      <c r="E1835" s="19" t="s">
        <v>1</v>
      </c>
      <c r="F1835" s="259">
        <v>0</v>
      </c>
      <c r="G1835" s="38"/>
      <c r="H1835" s="39"/>
    </row>
    <row r="1836" s="2" customFormat="1" ht="16.8" customHeight="1">
      <c r="A1836" s="38"/>
      <c r="B1836" s="39"/>
      <c r="C1836" s="258" t="s">
        <v>1</v>
      </c>
      <c r="D1836" s="258" t="s">
        <v>4968</v>
      </c>
      <c r="E1836" s="19" t="s">
        <v>1</v>
      </c>
      <c r="F1836" s="259">
        <v>1.2</v>
      </c>
      <c r="G1836" s="38"/>
      <c r="H1836" s="39"/>
    </row>
    <row r="1837" s="2" customFormat="1" ht="16.8" customHeight="1">
      <c r="A1837" s="38"/>
      <c r="B1837" s="39"/>
      <c r="C1837" s="258" t="s">
        <v>1</v>
      </c>
      <c r="D1837" s="258" t="s">
        <v>5397</v>
      </c>
      <c r="E1837" s="19" t="s">
        <v>1</v>
      </c>
      <c r="F1837" s="259">
        <v>0</v>
      </c>
      <c r="G1837" s="38"/>
      <c r="H1837" s="39"/>
    </row>
    <row r="1838" s="2" customFormat="1" ht="16.8" customHeight="1">
      <c r="A1838" s="38"/>
      <c r="B1838" s="39"/>
      <c r="C1838" s="258" t="s">
        <v>1</v>
      </c>
      <c r="D1838" s="258" t="s">
        <v>4968</v>
      </c>
      <c r="E1838" s="19" t="s">
        <v>1</v>
      </c>
      <c r="F1838" s="259">
        <v>1.2</v>
      </c>
      <c r="G1838" s="38"/>
      <c r="H1838" s="39"/>
    </row>
    <row r="1839" s="2" customFormat="1" ht="16.8" customHeight="1">
      <c r="A1839" s="38"/>
      <c r="B1839" s="39"/>
      <c r="C1839" s="258" t="s">
        <v>1</v>
      </c>
      <c r="D1839" s="258" t="s">
        <v>5397</v>
      </c>
      <c r="E1839" s="19" t="s">
        <v>1</v>
      </c>
      <c r="F1839" s="259">
        <v>0</v>
      </c>
      <c r="G1839" s="38"/>
      <c r="H1839" s="39"/>
    </row>
    <row r="1840" s="2" customFormat="1" ht="16.8" customHeight="1">
      <c r="A1840" s="38"/>
      <c r="B1840" s="39"/>
      <c r="C1840" s="258" t="s">
        <v>1</v>
      </c>
      <c r="D1840" s="258" t="s">
        <v>5257</v>
      </c>
      <c r="E1840" s="19" t="s">
        <v>1</v>
      </c>
      <c r="F1840" s="259">
        <v>3.9700000000000002</v>
      </c>
      <c r="G1840" s="38"/>
      <c r="H1840" s="39"/>
    </row>
    <row r="1841" s="2" customFormat="1" ht="16.8" customHeight="1">
      <c r="A1841" s="38"/>
      <c r="B1841" s="39"/>
      <c r="C1841" s="258" t="s">
        <v>1</v>
      </c>
      <c r="D1841" s="258" t="s">
        <v>5397</v>
      </c>
      <c r="E1841" s="19" t="s">
        <v>1</v>
      </c>
      <c r="F1841" s="259">
        <v>0</v>
      </c>
      <c r="G1841" s="38"/>
      <c r="H1841" s="39"/>
    </row>
    <row r="1842" s="2" customFormat="1" ht="16.8" customHeight="1">
      <c r="A1842" s="38"/>
      <c r="B1842" s="39"/>
      <c r="C1842" s="258" t="s">
        <v>1</v>
      </c>
      <c r="D1842" s="258" t="s">
        <v>4968</v>
      </c>
      <c r="E1842" s="19" t="s">
        <v>1</v>
      </c>
      <c r="F1842" s="259">
        <v>1.2</v>
      </c>
      <c r="G1842" s="38"/>
      <c r="H1842" s="39"/>
    </row>
    <row r="1843" s="2" customFormat="1" ht="16.8" customHeight="1">
      <c r="A1843" s="38"/>
      <c r="B1843" s="39"/>
      <c r="C1843" s="258" t="s">
        <v>1</v>
      </c>
      <c r="D1843" s="258" t="s">
        <v>5397</v>
      </c>
      <c r="E1843" s="19" t="s">
        <v>1</v>
      </c>
      <c r="F1843" s="259">
        <v>0</v>
      </c>
      <c r="G1843" s="38"/>
      <c r="H1843" s="39"/>
    </row>
    <row r="1844" s="2" customFormat="1" ht="16.8" customHeight="1">
      <c r="A1844" s="38"/>
      <c r="B1844" s="39"/>
      <c r="C1844" s="258" t="s">
        <v>1</v>
      </c>
      <c r="D1844" s="258" t="s">
        <v>4968</v>
      </c>
      <c r="E1844" s="19" t="s">
        <v>1</v>
      </c>
      <c r="F1844" s="259">
        <v>1.2</v>
      </c>
      <c r="G1844" s="38"/>
      <c r="H1844" s="39"/>
    </row>
    <row r="1845" s="2" customFormat="1" ht="16.8" customHeight="1">
      <c r="A1845" s="38"/>
      <c r="B1845" s="39"/>
      <c r="C1845" s="258" t="s">
        <v>1</v>
      </c>
      <c r="D1845" s="258" t="s">
        <v>5397</v>
      </c>
      <c r="E1845" s="19" t="s">
        <v>1</v>
      </c>
      <c r="F1845" s="259">
        <v>0</v>
      </c>
      <c r="G1845" s="38"/>
      <c r="H1845" s="39"/>
    </row>
    <row r="1846" s="2" customFormat="1" ht="16.8" customHeight="1">
      <c r="A1846" s="38"/>
      <c r="B1846" s="39"/>
      <c r="C1846" s="258" t="s">
        <v>1</v>
      </c>
      <c r="D1846" s="258" t="s">
        <v>4945</v>
      </c>
      <c r="E1846" s="19" t="s">
        <v>1</v>
      </c>
      <c r="F1846" s="259">
        <v>7.54</v>
      </c>
      <c r="G1846" s="38"/>
      <c r="H1846" s="39"/>
    </row>
    <row r="1847" s="2" customFormat="1" ht="16.8" customHeight="1">
      <c r="A1847" s="38"/>
      <c r="B1847" s="39"/>
      <c r="C1847" s="258" t="s">
        <v>1</v>
      </c>
      <c r="D1847" s="258" t="s">
        <v>5397</v>
      </c>
      <c r="E1847" s="19" t="s">
        <v>1</v>
      </c>
      <c r="F1847" s="259">
        <v>0</v>
      </c>
      <c r="G1847" s="38"/>
      <c r="H1847" s="39"/>
    </row>
    <row r="1848" s="2" customFormat="1" ht="16.8" customHeight="1">
      <c r="A1848" s="38"/>
      <c r="B1848" s="39"/>
      <c r="C1848" s="258" t="s">
        <v>1</v>
      </c>
      <c r="D1848" s="258" t="s">
        <v>4879</v>
      </c>
      <c r="E1848" s="19" t="s">
        <v>1</v>
      </c>
      <c r="F1848" s="259">
        <v>9.5999999999999996</v>
      </c>
      <c r="G1848" s="38"/>
      <c r="H1848" s="39"/>
    </row>
    <row r="1849" s="2" customFormat="1" ht="16.8" customHeight="1">
      <c r="A1849" s="38"/>
      <c r="B1849" s="39"/>
      <c r="C1849" s="258" t="s">
        <v>1</v>
      </c>
      <c r="D1849" s="258" t="s">
        <v>5397</v>
      </c>
      <c r="E1849" s="19" t="s">
        <v>1</v>
      </c>
      <c r="F1849" s="259">
        <v>0</v>
      </c>
      <c r="G1849" s="38"/>
      <c r="H1849" s="39"/>
    </row>
    <row r="1850" s="2" customFormat="1" ht="16.8" customHeight="1">
      <c r="A1850" s="38"/>
      <c r="B1850" s="39"/>
      <c r="C1850" s="258" t="s">
        <v>1</v>
      </c>
      <c r="D1850" s="258" t="s">
        <v>5360</v>
      </c>
      <c r="E1850" s="19" t="s">
        <v>1</v>
      </c>
      <c r="F1850" s="259">
        <v>17.600000000000001</v>
      </c>
      <c r="G1850" s="38"/>
      <c r="H1850" s="39"/>
    </row>
    <row r="1851" s="2" customFormat="1" ht="16.8" customHeight="1">
      <c r="A1851" s="38"/>
      <c r="B1851" s="39"/>
      <c r="C1851" s="258" t="s">
        <v>1</v>
      </c>
      <c r="D1851" s="258" t="s">
        <v>5397</v>
      </c>
      <c r="E1851" s="19" t="s">
        <v>1</v>
      </c>
      <c r="F1851" s="259">
        <v>0</v>
      </c>
      <c r="G1851" s="38"/>
      <c r="H1851" s="39"/>
    </row>
    <row r="1852" s="2" customFormat="1" ht="16.8" customHeight="1">
      <c r="A1852" s="38"/>
      <c r="B1852" s="39"/>
      <c r="C1852" s="258" t="s">
        <v>1</v>
      </c>
      <c r="D1852" s="258" t="s">
        <v>5361</v>
      </c>
      <c r="E1852" s="19" t="s">
        <v>1</v>
      </c>
      <c r="F1852" s="259">
        <v>16.469999999999999</v>
      </c>
      <c r="G1852" s="38"/>
      <c r="H1852" s="39"/>
    </row>
    <row r="1853" s="2" customFormat="1" ht="16.8" customHeight="1">
      <c r="A1853" s="38"/>
      <c r="B1853" s="39"/>
      <c r="C1853" s="258" t="s">
        <v>1</v>
      </c>
      <c r="D1853" s="258" t="s">
        <v>5397</v>
      </c>
      <c r="E1853" s="19" t="s">
        <v>1</v>
      </c>
      <c r="F1853" s="259">
        <v>0</v>
      </c>
      <c r="G1853" s="38"/>
      <c r="H1853" s="39"/>
    </row>
    <row r="1854" s="2" customFormat="1" ht="16.8" customHeight="1">
      <c r="A1854" s="38"/>
      <c r="B1854" s="39"/>
      <c r="C1854" s="258" t="s">
        <v>1</v>
      </c>
      <c r="D1854" s="258" t="s">
        <v>5316</v>
      </c>
      <c r="E1854" s="19" t="s">
        <v>1</v>
      </c>
      <c r="F1854" s="259">
        <v>17.719999999999999</v>
      </c>
      <c r="G1854" s="38"/>
      <c r="H1854" s="39"/>
    </row>
    <row r="1855" s="2" customFormat="1" ht="16.8" customHeight="1">
      <c r="A1855" s="38"/>
      <c r="B1855" s="39"/>
      <c r="C1855" s="258" t="s">
        <v>1</v>
      </c>
      <c r="D1855" s="258" t="s">
        <v>5397</v>
      </c>
      <c r="E1855" s="19" t="s">
        <v>1</v>
      </c>
      <c r="F1855" s="259">
        <v>0</v>
      </c>
      <c r="G1855" s="38"/>
      <c r="H1855" s="39"/>
    </row>
    <row r="1856" s="2" customFormat="1" ht="16.8" customHeight="1">
      <c r="A1856" s="38"/>
      <c r="B1856" s="39"/>
      <c r="C1856" s="258" t="s">
        <v>1</v>
      </c>
      <c r="D1856" s="258" t="s">
        <v>5033</v>
      </c>
      <c r="E1856" s="19" t="s">
        <v>1</v>
      </c>
      <c r="F1856" s="259">
        <v>4.54</v>
      </c>
      <c r="G1856" s="38"/>
      <c r="H1856" s="39"/>
    </row>
    <row r="1857" s="2" customFormat="1" ht="16.8" customHeight="1">
      <c r="A1857" s="38"/>
      <c r="B1857" s="39"/>
      <c r="C1857" s="258" t="s">
        <v>1</v>
      </c>
      <c r="D1857" s="258" t="s">
        <v>5397</v>
      </c>
      <c r="E1857" s="19" t="s">
        <v>1</v>
      </c>
      <c r="F1857" s="259">
        <v>0</v>
      </c>
      <c r="G1857" s="38"/>
      <c r="H1857" s="39"/>
    </row>
    <row r="1858" s="2" customFormat="1" ht="16.8" customHeight="1">
      <c r="A1858" s="38"/>
      <c r="B1858" s="39"/>
      <c r="C1858" s="258" t="s">
        <v>1</v>
      </c>
      <c r="D1858" s="258" t="s">
        <v>5262</v>
      </c>
      <c r="E1858" s="19" t="s">
        <v>1</v>
      </c>
      <c r="F1858" s="259">
        <v>17.579999999999998</v>
      </c>
      <c r="G1858" s="38"/>
      <c r="H1858" s="39"/>
    </row>
    <row r="1859" s="2" customFormat="1" ht="16.8" customHeight="1">
      <c r="A1859" s="38"/>
      <c r="B1859" s="39"/>
      <c r="C1859" s="258" t="s">
        <v>1</v>
      </c>
      <c r="D1859" s="258" t="s">
        <v>5397</v>
      </c>
      <c r="E1859" s="19" t="s">
        <v>1</v>
      </c>
      <c r="F1859" s="259">
        <v>0</v>
      </c>
      <c r="G1859" s="38"/>
      <c r="H1859" s="39"/>
    </row>
    <row r="1860" s="2" customFormat="1" ht="16.8" customHeight="1">
      <c r="A1860" s="38"/>
      <c r="B1860" s="39"/>
      <c r="C1860" s="258" t="s">
        <v>1</v>
      </c>
      <c r="D1860" s="258" t="s">
        <v>5262</v>
      </c>
      <c r="E1860" s="19" t="s">
        <v>1</v>
      </c>
      <c r="F1860" s="259">
        <v>17.579999999999998</v>
      </c>
      <c r="G1860" s="38"/>
      <c r="H1860" s="39"/>
    </row>
    <row r="1861" s="2" customFormat="1" ht="16.8" customHeight="1">
      <c r="A1861" s="38"/>
      <c r="B1861" s="39"/>
      <c r="C1861" s="258" t="s">
        <v>1</v>
      </c>
      <c r="D1861" s="258" t="s">
        <v>5397</v>
      </c>
      <c r="E1861" s="19" t="s">
        <v>1</v>
      </c>
      <c r="F1861" s="259">
        <v>0</v>
      </c>
      <c r="G1861" s="38"/>
      <c r="H1861" s="39"/>
    </row>
    <row r="1862" s="2" customFormat="1" ht="16.8" customHeight="1">
      <c r="A1862" s="38"/>
      <c r="B1862" s="39"/>
      <c r="C1862" s="258" t="s">
        <v>1</v>
      </c>
      <c r="D1862" s="258" t="s">
        <v>5262</v>
      </c>
      <c r="E1862" s="19" t="s">
        <v>1</v>
      </c>
      <c r="F1862" s="259">
        <v>17.579999999999998</v>
      </c>
      <c r="G1862" s="38"/>
      <c r="H1862" s="39"/>
    </row>
    <row r="1863" s="2" customFormat="1" ht="16.8" customHeight="1">
      <c r="A1863" s="38"/>
      <c r="B1863" s="39"/>
      <c r="C1863" s="258" t="s">
        <v>1</v>
      </c>
      <c r="D1863" s="258" t="s">
        <v>5397</v>
      </c>
      <c r="E1863" s="19" t="s">
        <v>1</v>
      </c>
      <c r="F1863" s="259">
        <v>0</v>
      </c>
      <c r="G1863" s="38"/>
      <c r="H1863" s="39"/>
    </row>
    <row r="1864" s="2" customFormat="1" ht="16.8" customHeight="1">
      <c r="A1864" s="38"/>
      <c r="B1864" s="39"/>
      <c r="C1864" s="258" t="s">
        <v>1</v>
      </c>
      <c r="D1864" s="258" t="s">
        <v>5033</v>
      </c>
      <c r="E1864" s="19" t="s">
        <v>1</v>
      </c>
      <c r="F1864" s="259">
        <v>4.54</v>
      </c>
      <c r="G1864" s="38"/>
      <c r="H1864" s="39"/>
    </row>
    <row r="1865" s="2" customFormat="1" ht="16.8" customHeight="1">
      <c r="A1865" s="38"/>
      <c r="B1865" s="39"/>
      <c r="C1865" s="258" t="s">
        <v>1</v>
      </c>
      <c r="D1865" s="258" t="s">
        <v>5397</v>
      </c>
      <c r="E1865" s="19" t="s">
        <v>1</v>
      </c>
      <c r="F1865" s="259">
        <v>0</v>
      </c>
      <c r="G1865" s="38"/>
      <c r="H1865" s="39"/>
    </row>
    <row r="1866" s="2" customFormat="1" ht="16.8" customHeight="1">
      <c r="A1866" s="38"/>
      <c r="B1866" s="39"/>
      <c r="C1866" s="258" t="s">
        <v>1</v>
      </c>
      <c r="D1866" s="258" t="s">
        <v>5263</v>
      </c>
      <c r="E1866" s="19" t="s">
        <v>1</v>
      </c>
      <c r="F1866" s="259">
        <v>17.329999999999998</v>
      </c>
      <c r="G1866" s="38"/>
      <c r="H1866" s="39"/>
    </row>
    <row r="1867" s="2" customFormat="1" ht="16.8" customHeight="1">
      <c r="A1867" s="38"/>
      <c r="B1867" s="39"/>
      <c r="C1867" s="258" t="s">
        <v>1</v>
      </c>
      <c r="D1867" s="258" t="s">
        <v>5397</v>
      </c>
      <c r="E1867" s="19" t="s">
        <v>1</v>
      </c>
      <c r="F1867" s="259">
        <v>0</v>
      </c>
      <c r="G1867" s="38"/>
      <c r="H1867" s="39"/>
    </row>
    <row r="1868" s="2" customFormat="1" ht="16.8" customHeight="1">
      <c r="A1868" s="38"/>
      <c r="B1868" s="39"/>
      <c r="C1868" s="258" t="s">
        <v>1</v>
      </c>
      <c r="D1868" s="258" t="s">
        <v>5363</v>
      </c>
      <c r="E1868" s="19" t="s">
        <v>1</v>
      </c>
      <c r="F1868" s="259">
        <v>2.96</v>
      </c>
      <c r="G1868" s="38"/>
      <c r="H1868" s="39"/>
    </row>
    <row r="1869" s="2" customFormat="1" ht="16.8" customHeight="1">
      <c r="A1869" s="38"/>
      <c r="B1869" s="39"/>
      <c r="C1869" s="258" t="s">
        <v>1</v>
      </c>
      <c r="D1869" s="258" t="s">
        <v>5397</v>
      </c>
      <c r="E1869" s="19" t="s">
        <v>1</v>
      </c>
      <c r="F1869" s="259">
        <v>0</v>
      </c>
      <c r="G1869" s="38"/>
      <c r="H1869" s="39"/>
    </row>
    <row r="1870" s="2" customFormat="1" ht="16.8" customHeight="1">
      <c r="A1870" s="38"/>
      <c r="B1870" s="39"/>
      <c r="C1870" s="258" t="s">
        <v>1</v>
      </c>
      <c r="D1870" s="258" t="s">
        <v>5265</v>
      </c>
      <c r="E1870" s="19" t="s">
        <v>1</v>
      </c>
      <c r="F1870" s="259">
        <v>1.72</v>
      </c>
      <c r="G1870" s="38"/>
      <c r="H1870" s="39"/>
    </row>
    <row r="1871" s="2" customFormat="1" ht="16.8" customHeight="1">
      <c r="A1871" s="38"/>
      <c r="B1871" s="39"/>
      <c r="C1871" s="258" t="s">
        <v>1</v>
      </c>
      <c r="D1871" s="258" t="s">
        <v>5397</v>
      </c>
      <c r="E1871" s="19" t="s">
        <v>1</v>
      </c>
      <c r="F1871" s="259">
        <v>0</v>
      </c>
      <c r="G1871" s="38"/>
      <c r="H1871" s="39"/>
    </row>
    <row r="1872" s="2" customFormat="1" ht="16.8" customHeight="1">
      <c r="A1872" s="38"/>
      <c r="B1872" s="39"/>
      <c r="C1872" s="258" t="s">
        <v>1</v>
      </c>
      <c r="D1872" s="258" t="s">
        <v>4949</v>
      </c>
      <c r="E1872" s="19" t="s">
        <v>1</v>
      </c>
      <c r="F1872" s="259">
        <v>1.45</v>
      </c>
      <c r="G1872" s="38"/>
      <c r="H1872" s="39"/>
    </row>
    <row r="1873" s="2" customFormat="1" ht="16.8" customHeight="1">
      <c r="A1873" s="38"/>
      <c r="B1873" s="39"/>
      <c r="C1873" s="258" t="s">
        <v>1</v>
      </c>
      <c r="D1873" s="258" t="s">
        <v>5397</v>
      </c>
      <c r="E1873" s="19" t="s">
        <v>1</v>
      </c>
      <c r="F1873" s="259">
        <v>0</v>
      </c>
      <c r="G1873" s="38"/>
      <c r="H1873" s="39"/>
    </row>
    <row r="1874" s="2" customFormat="1" ht="16.8" customHeight="1">
      <c r="A1874" s="38"/>
      <c r="B1874" s="39"/>
      <c r="C1874" s="258" t="s">
        <v>1</v>
      </c>
      <c r="D1874" s="258" t="s">
        <v>5266</v>
      </c>
      <c r="E1874" s="19" t="s">
        <v>1</v>
      </c>
      <c r="F1874" s="259">
        <v>1.6799999999999999</v>
      </c>
      <c r="G1874" s="38"/>
      <c r="H1874" s="39"/>
    </row>
    <row r="1875" s="2" customFormat="1" ht="16.8" customHeight="1">
      <c r="A1875" s="38"/>
      <c r="B1875" s="39"/>
      <c r="C1875" s="258" t="s">
        <v>1</v>
      </c>
      <c r="D1875" s="258" t="s">
        <v>5397</v>
      </c>
      <c r="E1875" s="19" t="s">
        <v>1</v>
      </c>
      <c r="F1875" s="259">
        <v>0</v>
      </c>
      <c r="G1875" s="38"/>
      <c r="H1875" s="39"/>
    </row>
    <row r="1876" s="2" customFormat="1" ht="16.8" customHeight="1">
      <c r="A1876" s="38"/>
      <c r="B1876" s="39"/>
      <c r="C1876" s="258" t="s">
        <v>1</v>
      </c>
      <c r="D1876" s="258" t="s">
        <v>5267</v>
      </c>
      <c r="E1876" s="19" t="s">
        <v>1</v>
      </c>
      <c r="F1876" s="259">
        <v>1.4199999999999999</v>
      </c>
      <c r="G1876" s="38"/>
      <c r="H1876" s="39"/>
    </row>
    <row r="1877" s="2" customFormat="1" ht="16.8" customHeight="1">
      <c r="A1877" s="38"/>
      <c r="B1877" s="39"/>
      <c r="C1877" s="258" t="s">
        <v>1</v>
      </c>
      <c r="D1877" s="258" t="s">
        <v>5397</v>
      </c>
      <c r="E1877" s="19" t="s">
        <v>1</v>
      </c>
      <c r="F1877" s="259">
        <v>0</v>
      </c>
      <c r="G1877" s="38"/>
      <c r="H1877" s="39"/>
    </row>
    <row r="1878" s="2" customFormat="1" ht="16.8" customHeight="1">
      <c r="A1878" s="38"/>
      <c r="B1878" s="39"/>
      <c r="C1878" s="258" t="s">
        <v>1</v>
      </c>
      <c r="D1878" s="258" t="s">
        <v>5404</v>
      </c>
      <c r="E1878" s="19" t="s">
        <v>1</v>
      </c>
      <c r="F1878" s="259">
        <v>19.489999999999998</v>
      </c>
      <c r="G1878" s="38"/>
      <c r="H1878" s="39"/>
    </row>
    <row r="1879" s="2" customFormat="1" ht="16.8" customHeight="1">
      <c r="A1879" s="38"/>
      <c r="B1879" s="39"/>
      <c r="C1879" s="258" t="s">
        <v>1</v>
      </c>
      <c r="D1879" s="258" t="s">
        <v>5397</v>
      </c>
      <c r="E1879" s="19" t="s">
        <v>1</v>
      </c>
      <c r="F1879" s="259">
        <v>0</v>
      </c>
      <c r="G1879" s="38"/>
      <c r="H1879" s="39"/>
    </row>
    <row r="1880" s="2" customFormat="1" ht="16.8" customHeight="1">
      <c r="A1880" s="38"/>
      <c r="B1880" s="39"/>
      <c r="C1880" s="258" t="s">
        <v>1</v>
      </c>
      <c r="D1880" s="258" t="s">
        <v>5405</v>
      </c>
      <c r="E1880" s="19" t="s">
        <v>1</v>
      </c>
      <c r="F1880" s="259">
        <v>116.92</v>
      </c>
      <c r="G1880" s="38"/>
      <c r="H1880" s="39"/>
    </row>
    <row r="1881" s="2" customFormat="1" ht="16.8" customHeight="1">
      <c r="A1881" s="38"/>
      <c r="B1881" s="39"/>
      <c r="C1881" s="258" t="s">
        <v>1</v>
      </c>
      <c r="D1881" s="258" t="s">
        <v>5397</v>
      </c>
      <c r="E1881" s="19" t="s">
        <v>1</v>
      </c>
      <c r="F1881" s="259">
        <v>0</v>
      </c>
      <c r="G1881" s="38"/>
      <c r="H1881" s="39"/>
    </row>
    <row r="1882" s="2" customFormat="1" ht="16.8" customHeight="1">
      <c r="A1882" s="38"/>
      <c r="B1882" s="39"/>
      <c r="C1882" s="258" t="s">
        <v>1</v>
      </c>
      <c r="D1882" s="258" t="s">
        <v>5364</v>
      </c>
      <c r="E1882" s="19" t="s">
        <v>1</v>
      </c>
      <c r="F1882" s="259">
        <v>28.109999999999999</v>
      </c>
      <c r="G1882" s="38"/>
      <c r="H1882" s="39"/>
    </row>
    <row r="1883" s="2" customFormat="1" ht="16.8" customHeight="1">
      <c r="A1883" s="38"/>
      <c r="B1883" s="39"/>
      <c r="C1883" s="258" t="s">
        <v>1</v>
      </c>
      <c r="D1883" s="258" t="s">
        <v>5397</v>
      </c>
      <c r="E1883" s="19" t="s">
        <v>1</v>
      </c>
      <c r="F1883" s="259">
        <v>0</v>
      </c>
      <c r="G1883" s="38"/>
      <c r="H1883" s="39"/>
    </row>
    <row r="1884" s="2" customFormat="1" ht="16.8" customHeight="1">
      <c r="A1884" s="38"/>
      <c r="B1884" s="39"/>
      <c r="C1884" s="258" t="s">
        <v>1</v>
      </c>
      <c r="D1884" s="258" t="s">
        <v>5365</v>
      </c>
      <c r="E1884" s="19" t="s">
        <v>1</v>
      </c>
      <c r="F1884" s="259">
        <v>280.68000000000001</v>
      </c>
      <c r="G1884" s="38"/>
      <c r="H1884" s="39"/>
    </row>
    <row r="1885" s="2" customFormat="1" ht="16.8" customHeight="1">
      <c r="A1885" s="38"/>
      <c r="B1885" s="39"/>
      <c r="C1885" s="258" t="s">
        <v>1</v>
      </c>
      <c r="D1885" s="258" t="s">
        <v>5397</v>
      </c>
      <c r="E1885" s="19" t="s">
        <v>1</v>
      </c>
      <c r="F1885" s="259">
        <v>0</v>
      </c>
      <c r="G1885" s="38"/>
      <c r="H1885" s="39"/>
    </row>
    <row r="1886" s="2" customFormat="1" ht="16.8" customHeight="1">
      <c r="A1886" s="38"/>
      <c r="B1886" s="39"/>
      <c r="C1886" s="258" t="s">
        <v>1</v>
      </c>
      <c r="D1886" s="258" t="s">
        <v>5366</v>
      </c>
      <c r="E1886" s="19" t="s">
        <v>1</v>
      </c>
      <c r="F1886" s="259">
        <v>32.450000000000003</v>
      </c>
      <c r="G1886" s="38"/>
      <c r="H1886" s="39"/>
    </row>
    <row r="1887" s="2" customFormat="1" ht="16.8" customHeight="1">
      <c r="A1887" s="38"/>
      <c r="B1887" s="39"/>
      <c r="C1887" s="258" t="s">
        <v>1</v>
      </c>
      <c r="D1887" s="258" t="s">
        <v>5397</v>
      </c>
      <c r="E1887" s="19" t="s">
        <v>1</v>
      </c>
      <c r="F1887" s="259">
        <v>0</v>
      </c>
      <c r="G1887" s="38"/>
      <c r="H1887" s="39"/>
    </row>
    <row r="1888" s="2" customFormat="1" ht="16.8" customHeight="1">
      <c r="A1888" s="38"/>
      <c r="B1888" s="39"/>
      <c r="C1888" s="258" t="s">
        <v>1</v>
      </c>
      <c r="D1888" s="258" t="s">
        <v>5271</v>
      </c>
      <c r="E1888" s="19" t="s">
        <v>1</v>
      </c>
      <c r="F1888" s="259">
        <v>27.050000000000001</v>
      </c>
      <c r="G1888" s="38"/>
      <c r="H1888" s="39"/>
    </row>
    <row r="1889" s="2" customFormat="1" ht="16.8" customHeight="1">
      <c r="A1889" s="38"/>
      <c r="B1889" s="39"/>
      <c r="C1889" s="258" t="s">
        <v>1</v>
      </c>
      <c r="D1889" s="258" t="s">
        <v>5397</v>
      </c>
      <c r="E1889" s="19" t="s">
        <v>1</v>
      </c>
      <c r="F1889" s="259">
        <v>0</v>
      </c>
      <c r="G1889" s="38"/>
      <c r="H1889" s="39"/>
    </row>
    <row r="1890" s="2" customFormat="1" ht="16.8" customHeight="1">
      <c r="A1890" s="38"/>
      <c r="B1890" s="39"/>
      <c r="C1890" s="258" t="s">
        <v>1</v>
      </c>
      <c r="D1890" s="258" t="s">
        <v>5273</v>
      </c>
      <c r="E1890" s="19" t="s">
        <v>1</v>
      </c>
      <c r="F1890" s="259">
        <v>20.960000000000001</v>
      </c>
      <c r="G1890" s="38"/>
      <c r="H1890" s="39"/>
    </row>
    <row r="1891" s="2" customFormat="1" ht="16.8" customHeight="1">
      <c r="A1891" s="38"/>
      <c r="B1891" s="39"/>
      <c r="C1891" s="258" t="s">
        <v>1</v>
      </c>
      <c r="D1891" s="258" t="s">
        <v>5397</v>
      </c>
      <c r="E1891" s="19" t="s">
        <v>1</v>
      </c>
      <c r="F1891" s="259">
        <v>0</v>
      </c>
      <c r="G1891" s="38"/>
      <c r="H1891" s="39"/>
    </row>
    <row r="1892" s="2" customFormat="1" ht="16.8" customHeight="1">
      <c r="A1892" s="38"/>
      <c r="B1892" s="39"/>
      <c r="C1892" s="258" t="s">
        <v>1</v>
      </c>
      <c r="D1892" s="258" t="s">
        <v>5273</v>
      </c>
      <c r="E1892" s="19" t="s">
        <v>1</v>
      </c>
      <c r="F1892" s="259">
        <v>20.960000000000001</v>
      </c>
      <c r="G1892" s="38"/>
      <c r="H1892" s="39"/>
    </row>
    <row r="1893" s="2" customFormat="1" ht="16.8" customHeight="1">
      <c r="A1893" s="38"/>
      <c r="B1893" s="39"/>
      <c r="C1893" s="258" t="s">
        <v>1</v>
      </c>
      <c r="D1893" s="258" t="s">
        <v>5397</v>
      </c>
      <c r="E1893" s="19" t="s">
        <v>1</v>
      </c>
      <c r="F1893" s="259">
        <v>0</v>
      </c>
      <c r="G1893" s="38"/>
      <c r="H1893" s="39"/>
    </row>
    <row r="1894" s="2" customFormat="1" ht="16.8" customHeight="1">
      <c r="A1894" s="38"/>
      <c r="B1894" s="39"/>
      <c r="C1894" s="258" t="s">
        <v>1</v>
      </c>
      <c r="D1894" s="258" t="s">
        <v>5406</v>
      </c>
      <c r="E1894" s="19" t="s">
        <v>1</v>
      </c>
      <c r="F1894" s="259">
        <v>27.550000000000001</v>
      </c>
      <c r="G1894" s="38"/>
      <c r="H1894" s="39"/>
    </row>
    <row r="1895" s="2" customFormat="1" ht="16.8" customHeight="1">
      <c r="A1895" s="38"/>
      <c r="B1895" s="39"/>
      <c r="C1895" s="258" t="s">
        <v>1</v>
      </c>
      <c r="D1895" s="258" t="s">
        <v>5397</v>
      </c>
      <c r="E1895" s="19" t="s">
        <v>1</v>
      </c>
      <c r="F1895" s="259">
        <v>0</v>
      </c>
      <c r="G1895" s="38"/>
      <c r="H1895" s="39"/>
    </row>
    <row r="1896" s="2" customFormat="1" ht="16.8" customHeight="1">
      <c r="A1896" s="38"/>
      <c r="B1896" s="39"/>
      <c r="C1896" s="258" t="s">
        <v>1</v>
      </c>
      <c r="D1896" s="258" t="s">
        <v>5368</v>
      </c>
      <c r="E1896" s="19" t="s">
        <v>1</v>
      </c>
      <c r="F1896" s="259">
        <v>28.039999999999999</v>
      </c>
      <c r="G1896" s="38"/>
      <c r="H1896" s="39"/>
    </row>
    <row r="1897" s="2" customFormat="1" ht="16.8" customHeight="1">
      <c r="A1897" s="38"/>
      <c r="B1897" s="39"/>
      <c r="C1897" s="258" t="s">
        <v>1</v>
      </c>
      <c r="D1897" s="258" t="s">
        <v>5397</v>
      </c>
      <c r="E1897" s="19" t="s">
        <v>1</v>
      </c>
      <c r="F1897" s="259">
        <v>0</v>
      </c>
      <c r="G1897" s="38"/>
      <c r="H1897" s="39"/>
    </row>
    <row r="1898" s="2" customFormat="1" ht="16.8" customHeight="1">
      <c r="A1898" s="38"/>
      <c r="B1898" s="39"/>
      <c r="C1898" s="258" t="s">
        <v>1</v>
      </c>
      <c r="D1898" s="258" t="s">
        <v>5277</v>
      </c>
      <c r="E1898" s="19" t="s">
        <v>1</v>
      </c>
      <c r="F1898" s="259">
        <v>4.8399999999999999</v>
      </c>
      <c r="G1898" s="38"/>
      <c r="H1898" s="39"/>
    </row>
    <row r="1899" s="2" customFormat="1" ht="16.8" customHeight="1">
      <c r="A1899" s="38"/>
      <c r="B1899" s="39"/>
      <c r="C1899" s="258" t="s">
        <v>1</v>
      </c>
      <c r="D1899" s="258" t="s">
        <v>5397</v>
      </c>
      <c r="E1899" s="19" t="s">
        <v>1</v>
      </c>
      <c r="F1899" s="259">
        <v>0</v>
      </c>
      <c r="G1899" s="38"/>
      <c r="H1899" s="39"/>
    </row>
    <row r="1900" s="2" customFormat="1" ht="16.8" customHeight="1">
      <c r="A1900" s="38"/>
      <c r="B1900" s="39"/>
      <c r="C1900" s="258" t="s">
        <v>1</v>
      </c>
      <c r="D1900" s="258" t="s">
        <v>4987</v>
      </c>
      <c r="E1900" s="19" t="s">
        <v>1</v>
      </c>
      <c r="F1900" s="259">
        <v>20.850000000000001</v>
      </c>
      <c r="G1900" s="38"/>
      <c r="H1900" s="39"/>
    </row>
    <row r="1901" s="2" customFormat="1" ht="16.8" customHeight="1">
      <c r="A1901" s="38"/>
      <c r="B1901" s="39"/>
      <c r="C1901" s="258" t="s">
        <v>1</v>
      </c>
      <c r="D1901" s="258" t="s">
        <v>5397</v>
      </c>
      <c r="E1901" s="19" t="s">
        <v>1</v>
      </c>
      <c r="F1901" s="259">
        <v>0</v>
      </c>
      <c r="G1901" s="38"/>
      <c r="H1901" s="39"/>
    </row>
    <row r="1902" s="2" customFormat="1" ht="16.8" customHeight="1">
      <c r="A1902" s="38"/>
      <c r="B1902" s="39"/>
      <c r="C1902" s="258" t="s">
        <v>1</v>
      </c>
      <c r="D1902" s="258" t="s">
        <v>5277</v>
      </c>
      <c r="E1902" s="19" t="s">
        <v>1</v>
      </c>
      <c r="F1902" s="259">
        <v>4.8399999999999999</v>
      </c>
      <c r="G1902" s="38"/>
      <c r="H1902" s="39"/>
    </row>
    <row r="1903" s="2" customFormat="1" ht="16.8" customHeight="1">
      <c r="A1903" s="38"/>
      <c r="B1903" s="39"/>
      <c r="C1903" s="258" t="s">
        <v>1</v>
      </c>
      <c r="D1903" s="258" t="s">
        <v>5397</v>
      </c>
      <c r="E1903" s="19" t="s">
        <v>1</v>
      </c>
      <c r="F1903" s="259">
        <v>0</v>
      </c>
      <c r="G1903" s="38"/>
      <c r="H1903" s="39"/>
    </row>
    <row r="1904" s="2" customFormat="1" ht="16.8" customHeight="1">
      <c r="A1904" s="38"/>
      <c r="B1904" s="39"/>
      <c r="C1904" s="258" t="s">
        <v>1</v>
      </c>
      <c r="D1904" s="258" t="s">
        <v>5273</v>
      </c>
      <c r="E1904" s="19" t="s">
        <v>1</v>
      </c>
      <c r="F1904" s="259">
        <v>20.960000000000001</v>
      </c>
      <c r="G1904" s="38"/>
      <c r="H1904" s="39"/>
    </row>
    <row r="1905" s="2" customFormat="1" ht="16.8" customHeight="1">
      <c r="A1905" s="38"/>
      <c r="B1905" s="39"/>
      <c r="C1905" s="258" t="s">
        <v>1</v>
      </c>
      <c r="D1905" s="258" t="s">
        <v>5397</v>
      </c>
      <c r="E1905" s="19" t="s">
        <v>1</v>
      </c>
      <c r="F1905" s="259">
        <v>0</v>
      </c>
      <c r="G1905" s="38"/>
      <c r="H1905" s="39"/>
    </row>
    <row r="1906" s="2" customFormat="1" ht="16.8" customHeight="1">
      <c r="A1906" s="38"/>
      <c r="B1906" s="39"/>
      <c r="C1906" s="258" t="s">
        <v>1</v>
      </c>
      <c r="D1906" s="258" t="s">
        <v>5273</v>
      </c>
      <c r="E1906" s="19" t="s">
        <v>1</v>
      </c>
      <c r="F1906" s="259">
        <v>20.960000000000001</v>
      </c>
      <c r="G1906" s="38"/>
      <c r="H1906" s="39"/>
    </row>
    <row r="1907" s="2" customFormat="1" ht="16.8" customHeight="1">
      <c r="A1907" s="38"/>
      <c r="B1907" s="39"/>
      <c r="C1907" s="258" t="s">
        <v>1</v>
      </c>
      <c r="D1907" s="258" t="s">
        <v>5397</v>
      </c>
      <c r="E1907" s="19" t="s">
        <v>1</v>
      </c>
      <c r="F1907" s="259">
        <v>0</v>
      </c>
      <c r="G1907" s="38"/>
      <c r="H1907" s="39"/>
    </row>
    <row r="1908" s="2" customFormat="1" ht="16.8" customHeight="1">
      <c r="A1908" s="38"/>
      <c r="B1908" s="39"/>
      <c r="C1908" s="258" t="s">
        <v>1</v>
      </c>
      <c r="D1908" s="258" t="s">
        <v>5273</v>
      </c>
      <c r="E1908" s="19" t="s">
        <v>1</v>
      </c>
      <c r="F1908" s="259">
        <v>20.960000000000001</v>
      </c>
      <c r="G1908" s="38"/>
      <c r="H1908" s="39"/>
    </row>
    <row r="1909" s="2" customFormat="1" ht="16.8" customHeight="1">
      <c r="A1909" s="38"/>
      <c r="B1909" s="39"/>
      <c r="C1909" s="258" t="s">
        <v>1</v>
      </c>
      <c r="D1909" s="258" t="s">
        <v>5397</v>
      </c>
      <c r="E1909" s="19" t="s">
        <v>1</v>
      </c>
      <c r="F1909" s="259">
        <v>0</v>
      </c>
      <c r="G1909" s="38"/>
      <c r="H1909" s="39"/>
    </row>
    <row r="1910" s="2" customFormat="1" ht="16.8" customHeight="1">
      <c r="A1910" s="38"/>
      <c r="B1910" s="39"/>
      <c r="C1910" s="258" t="s">
        <v>1</v>
      </c>
      <c r="D1910" s="258" t="s">
        <v>5278</v>
      </c>
      <c r="E1910" s="19" t="s">
        <v>1</v>
      </c>
      <c r="F1910" s="259">
        <v>22.050000000000001</v>
      </c>
      <c r="G1910" s="38"/>
      <c r="H1910" s="39"/>
    </row>
    <row r="1911" s="2" customFormat="1" ht="16.8" customHeight="1">
      <c r="A1911" s="38"/>
      <c r="B1911" s="39"/>
      <c r="C1911" s="258" t="s">
        <v>1</v>
      </c>
      <c r="D1911" s="258" t="s">
        <v>5397</v>
      </c>
      <c r="E1911" s="19" t="s">
        <v>1</v>
      </c>
      <c r="F1911" s="259">
        <v>0</v>
      </c>
      <c r="G1911" s="38"/>
      <c r="H1911" s="39"/>
    </row>
    <row r="1912" s="2" customFormat="1" ht="16.8" customHeight="1">
      <c r="A1912" s="38"/>
      <c r="B1912" s="39"/>
      <c r="C1912" s="258" t="s">
        <v>1</v>
      </c>
      <c r="D1912" s="258" t="s">
        <v>5407</v>
      </c>
      <c r="E1912" s="19" t="s">
        <v>1</v>
      </c>
      <c r="F1912" s="259">
        <v>175.5</v>
      </c>
      <c r="G1912" s="38"/>
      <c r="H1912" s="39"/>
    </row>
    <row r="1913" s="2" customFormat="1" ht="16.8" customHeight="1">
      <c r="A1913" s="38"/>
      <c r="B1913" s="39"/>
      <c r="C1913" s="258" t="s">
        <v>1</v>
      </c>
      <c r="D1913" s="258" t="s">
        <v>5397</v>
      </c>
      <c r="E1913" s="19" t="s">
        <v>1</v>
      </c>
      <c r="F1913" s="259">
        <v>0</v>
      </c>
      <c r="G1913" s="38"/>
      <c r="H1913" s="39"/>
    </row>
    <row r="1914" s="2" customFormat="1" ht="16.8" customHeight="1">
      <c r="A1914" s="38"/>
      <c r="B1914" s="39"/>
      <c r="C1914" s="258" t="s">
        <v>1</v>
      </c>
      <c r="D1914" s="258" t="s">
        <v>302</v>
      </c>
      <c r="E1914" s="19" t="s">
        <v>1</v>
      </c>
      <c r="F1914" s="259">
        <v>17.100000000000001</v>
      </c>
      <c r="G1914" s="38"/>
      <c r="H1914" s="39"/>
    </row>
    <row r="1915" s="2" customFormat="1" ht="16.8" customHeight="1">
      <c r="A1915" s="38"/>
      <c r="B1915" s="39"/>
      <c r="C1915" s="258" t="s">
        <v>1</v>
      </c>
      <c r="D1915" s="258" t="s">
        <v>5397</v>
      </c>
      <c r="E1915" s="19" t="s">
        <v>1</v>
      </c>
      <c r="F1915" s="259">
        <v>0</v>
      </c>
      <c r="G1915" s="38"/>
      <c r="H1915" s="39"/>
    </row>
    <row r="1916" s="2" customFormat="1" ht="16.8" customHeight="1">
      <c r="A1916" s="38"/>
      <c r="B1916" s="39"/>
      <c r="C1916" s="258" t="s">
        <v>1</v>
      </c>
      <c r="D1916" s="258" t="s">
        <v>5408</v>
      </c>
      <c r="E1916" s="19" t="s">
        <v>1</v>
      </c>
      <c r="F1916" s="259">
        <v>16.82</v>
      </c>
      <c r="G1916" s="38"/>
      <c r="H1916" s="39"/>
    </row>
    <row r="1917" s="2" customFormat="1" ht="16.8" customHeight="1">
      <c r="A1917" s="38"/>
      <c r="B1917" s="39"/>
      <c r="C1917" s="258" t="s">
        <v>1</v>
      </c>
      <c r="D1917" s="258" t="s">
        <v>5397</v>
      </c>
      <c r="E1917" s="19" t="s">
        <v>1</v>
      </c>
      <c r="F1917" s="259">
        <v>0</v>
      </c>
      <c r="G1917" s="38"/>
      <c r="H1917" s="39"/>
    </row>
    <row r="1918" s="2" customFormat="1" ht="16.8" customHeight="1">
      <c r="A1918" s="38"/>
      <c r="B1918" s="39"/>
      <c r="C1918" s="258" t="s">
        <v>1</v>
      </c>
      <c r="D1918" s="258" t="s">
        <v>5285</v>
      </c>
      <c r="E1918" s="19" t="s">
        <v>1</v>
      </c>
      <c r="F1918" s="259">
        <v>20.52</v>
      </c>
      <c r="G1918" s="38"/>
      <c r="H1918" s="39"/>
    </row>
    <row r="1919" s="2" customFormat="1" ht="16.8" customHeight="1">
      <c r="A1919" s="38"/>
      <c r="B1919" s="39"/>
      <c r="C1919" s="258" t="s">
        <v>1</v>
      </c>
      <c r="D1919" s="258" t="s">
        <v>5397</v>
      </c>
      <c r="E1919" s="19" t="s">
        <v>1</v>
      </c>
      <c r="F1919" s="259">
        <v>0</v>
      </c>
      <c r="G1919" s="38"/>
      <c r="H1919" s="39"/>
    </row>
    <row r="1920" s="2" customFormat="1" ht="16.8" customHeight="1">
      <c r="A1920" s="38"/>
      <c r="B1920" s="39"/>
      <c r="C1920" s="258" t="s">
        <v>1</v>
      </c>
      <c r="D1920" s="258" t="s">
        <v>5281</v>
      </c>
      <c r="E1920" s="19" t="s">
        <v>1</v>
      </c>
      <c r="F1920" s="259">
        <v>20.059999999999999</v>
      </c>
      <c r="G1920" s="38"/>
      <c r="H1920" s="39"/>
    </row>
    <row r="1921" s="2" customFormat="1" ht="16.8" customHeight="1">
      <c r="A1921" s="38"/>
      <c r="B1921" s="39"/>
      <c r="C1921" s="258" t="s">
        <v>1</v>
      </c>
      <c r="D1921" s="258" t="s">
        <v>5397</v>
      </c>
      <c r="E1921" s="19" t="s">
        <v>1</v>
      </c>
      <c r="F1921" s="259">
        <v>0</v>
      </c>
      <c r="G1921" s="38"/>
      <c r="H1921" s="39"/>
    </row>
    <row r="1922" s="2" customFormat="1" ht="16.8" customHeight="1">
      <c r="A1922" s="38"/>
      <c r="B1922" s="39"/>
      <c r="C1922" s="258" t="s">
        <v>1</v>
      </c>
      <c r="D1922" s="258" t="s">
        <v>5098</v>
      </c>
      <c r="E1922" s="19" t="s">
        <v>1</v>
      </c>
      <c r="F1922" s="259">
        <v>19.98</v>
      </c>
      <c r="G1922" s="38"/>
      <c r="H1922" s="39"/>
    </row>
    <row r="1923" s="2" customFormat="1" ht="16.8" customHeight="1">
      <c r="A1923" s="38"/>
      <c r="B1923" s="39"/>
      <c r="C1923" s="258" t="s">
        <v>1</v>
      </c>
      <c r="D1923" s="258" t="s">
        <v>5397</v>
      </c>
      <c r="E1923" s="19" t="s">
        <v>1</v>
      </c>
      <c r="F1923" s="259">
        <v>0</v>
      </c>
      <c r="G1923" s="38"/>
      <c r="H1923" s="39"/>
    </row>
    <row r="1924" s="2" customFormat="1" ht="16.8" customHeight="1">
      <c r="A1924" s="38"/>
      <c r="B1924" s="39"/>
      <c r="C1924" s="258" t="s">
        <v>1</v>
      </c>
      <c r="D1924" s="258" t="s">
        <v>5151</v>
      </c>
      <c r="E1924" s="19" t="s">
        <v>1</v>
      </c>
      <c r="F1924" s="259">
        <v>10.380000000000001</v>
      </c>
      <c r="G1924" s="38"/>
      <c r="H1924" s="39"/>
    </row>
    <row r="1925" s="2" customFormat="1" ht="16.8" customHeight="1">
      <c r="A1925" s="38"/>
      <c r="B1925" s="39"/>
      <c r="C1925" s="258" t="s">
        <v>1</v>
      </c>
      <c r="D1925" s="258" t="s">
        <v>5397</v>
      </c>
      <c r="E1925" s="19" t="s">
        <v>1</v>
      </c>
      <c r="F1925" s="259">
        <v>0</v>
      </c>
      <c r="G1925" s="38"/>
      <c r="H1925" s="39"/>
    </row>
    <row r="1926" s="2" customFormat="1" ht="16.8" customHeight="1">
      <c r="A1926" s="38"/>
      <c r="B1926" s="39"/>
      <c r="C1926" s="258" t="s">
        <v>1</v>
      </c>
      <c r="D1926" s="258" t="s">
        <v>5409</v>
      </c>
      <c r="E1926" s="19" t="s">
        <v>1</v>
      </c>
      <c r="F1926" s="259">
        <v>6.5199999999999996</v>
      </c>
      <c r="G1926" s="38"/>
      <c r="H1926" s="39"/>
    </row>
    <row r="1927" s="2" customFormat="1" ht="16.8" customHeight="1">
      <c r="A1927" s="38"/>
      <c r="B1927" s="39"/>
      <c r="C1927" s="258" t="s">
        <v>1</v>
      </c>
      <c r="D1927" s="258" t="s">
        <v>5397</v>
      </c>
      <c r="E1927" s="19" t="s">
        <v>1</v>
      </c>
      <c r="F1927" s="259">
        <v>0</v>
      </c>
      <c r="G1927" s="38"/>
      <c r="H1927" s="39"/>
    </row>
    <row r="1928" s="2" customFormat="1" ht="16.8" customHeight="1">
      <c r="A1928" s="38"/>
      <c r="B1928" s="39"/>
      <c r="C1928" s="258" t="s">
        <v>1</v>
      </c>
      <c r="D1928" s="258" t="s">
        <v>5410</v>
      </c>
      <c r="E1928" s="19" t="s">
        <v>1</v>
      </c>
      <c r="F1928" s="259">
        <v>3.1400000000000001</v>
      </c>
      <c r="G1928" s="38"/>
      <c r="H1928" s="39"/>
    </row>
    <row r="1929" s="2" customFormat="1" ht="16.8" customHeight="1">
      <c r="A1929" s="38"/>
      <c r="B1929" s="39"/>
      <c r="C1929" s="258" t="s">
        <v>1</v>
      </c>
      <c r="D1929" s="258" t="s">
        <v>5397</v>
      </c>
      <c r="E1929" s="19" t="s">
        <v>1</v>
      </c>
      <c r="F1929" s="259">
        <v>0</v>
      </c>
      <c r="G1929" s="38"/>
      <c r="H1929" s="39"/>
    </row>
    <row r="1930" s="2" customFormat="1" ht="16.8" customHeight="1">
      <c r="A1930" s="38"/>
      <c r="B1930" s="39"/>
      <c r="C1930" s="258" t="s">
        <v>1</v>
      </c>
      <c r="D1930" s="258" t="s">
        <v>5285</v>
      </c>
      <c r="E1930" s="19" t="s">
        <v>1</v>
      </c>
      <c r="F1930" s="259">
        <v>20.52</v>
      </c>
      <c r="G1930" s="38"/>
      <c r="H1930" s="39"/>
    </row>
    <row r="1931" s="2" customFormat="1" ht="16.8" customHeight="1">
      <c r="A1931" s="38"/>
      <c r="B1931" s="39"/>
      <c r="C1931" s="258" t="s">
        <v>1</v>
      </c>
      <c r="D1931" s="258" t="s">
        <v>5397</v>
      </c>
      <c r="E1931" s="19" t="s">
        <v>1</v>
      </c>
      <c r="F1931" s="259">
        <v>0</v>
      </c>
      <c r="G1931" s="38"/>
      <c r="H1931" s="39"/>
    </row>
    <row r="1932" s="2" customFormat="1" ht="16.8" customHeight="1">
      <c r="A1932" s="38"/>
      <c r="B1932" s="39"/>
      <c r="C1932" s="258" t="s">
        <v>1</v>
      </c>
      <c r="D1932" s="258" t="s">
        <v>5284</v>
      </c>
      <c r="E1932" s="19" t="s">
        <v>1</v>
      </c>
      <c r="F1932" s="259">
        <v>20.640000000000001</v>
      </c>
      <c r="G1932" s="38"/>
      <c r="H1932" s="39"/>
    </row>
    <row r="1933" s="2" customFormat="1" ht="16.8" customHeight="1">
      <c r="A1933" s="38"/>
      <c r="B1933" s="39"/>
      <c r="C1933" s="258" t="s">
        <v>1</v>
      </c>
      <c r="D1933" s="258" t="s">
        <v>5397</v>
      </c>
      <c r="E1933" s="19" t="s">
        <v>1</v>
      </c>
      <c r="F1933" s="259">
        <v>0</v>
      </c>
      <c r="G1933" s="38"/>
      <c r="H1933" s="39"/>
    </row>
    <row r="1934" s="2" customFormat="1" ht="16.8" customHeight="1">
      <c r="A1934" s="38"/>
      <c r="B1934" s="39"/>
      <c r="C1934" s="258" t="s">
        <v>1</v>
      </c>
      <c r="D1934" s="258" t="s">
        <v>5285</v>
      </c>
      <c r="E1934" s="19" t="s">
        <v>1</v>
      </c>
      <c r="F1934" s="259">
        <v>20.52</v>
      </c>
      <c r="G1934" s="38"/>
      <c r="H1934" s="39"/>
    </row>
    <row r="1935" s="2" customFormat="1" ht="16.8" customHeight="1">
      <c r="A1935" s="38"/>
      <c r="B1935" s="39"/>
      <c r="C1935" s="258" t="s">
        <v>1</v>
      </c>
      <c r="D1935" s="258" t="s">
        <v>5397</v>
      </c>
      <c r="E1935" s="19" t="s">
        <v>1</v>
      </c>
      <c r="F1935" s="259">
        <v>0</v>
      </c>
      <c r="G1935" s="38"/>
      <c r="H1935" s="39"/>
    </row>
    <row r="1936" s="2" customFormat="1" ht="16.8" customHeight="1">
      <c r="A1936" s="38"/>
      <c r="B1936" s="39"/>
      <c r="C1936" s="258" t="s">
        <v>1</v>
      </c>
      <c r="D1936" s="258" t="s">
        <v>5411</v>
      </c>
      <c r="E1936" s="19" t="s">
        <v>1</v>
      </c>
      <c r="F1936" s="259">
        <v>16.670000000000002</v>
      </c>
      <c r="G1936" s="38"/>
      <c r="H1936" s="39"/>
    </row>
    <row r="1937" s="2" customFormat="1" ht="16.8" customHeight="1">
      <c r="A1937" s="38"/>
      <c r="B1937" s="39"/>
      <c r="C1937" s="258" t="s">
        <v>1</v>
      </c>
      <c r="D1937" s="258" t="s">
        <v>5397</v>
      </c>
      <c r="E1937" s="19" t="s">
        <v>1</v>
      </c>
      <c r="F1937" s="259">
        <v>0</v>
      </c>
      <c r="G1937" s="38"/>
      <c r="H1937" s="39"/>
    </row>
    <row r="1938" s="2" customFormat="1" ht="16.8" customHeight="1">
      <c r="A1938" s="38"/>
      <c r="B1938" s="39"/>
      <c r="C1938" s="258" t="s">
        <v>1</v>
      </c>
      <c r="D1938" s="258" t="s">
        <v>5287</v>
      </c>
      <c r="E1938" s="19" t="s">
        <v>1</v>
      </c>
      <c r="F1938" s="259">
        <v>22.059999999999999</v>
      </c>
      <c r="G1938" s="38"/>
      <c r="H1938" s="39"/>
    </row>
    <row r="1939" s="2" customFormat="1" ht="16.8" customHeight="1">
      <c r="A1939" s="38"/>
      <c r="B1939" s="39"/>
      <c r="C1939" s="258" t="s">
        <v>1</v>
      </c>
      <c r="D1939" s="258" t="s">
        <v>5397</v>
      </c>
      <c r="E1939" s="19" t="s">
        <v>1</v>
      </c>
      <c r="F1939" s="259">
        <v>0</v>
      </c>
      <c r="G1939" s="38"/>
      <c r="H1939" s="39"/>
    </row>
    <row r="1940" s="2" customFormat="1" ht="16.8" customHeight="1">
      <c r="A1940" s="38"/>
      <c r="B1940" s="39"/>
      <c r="C1940" s="258" t="s">
        <v>1</v>
      </c>
      <c r="D1940" s="258" t="s">
        <v>5273</v>
      </c>
      <c r="E1940" s="19" t="s">
        <v>1</v>
      </c>
      <c r="F1940" s="259">
        <v>20.960000000000001</v>
      </c>
      <c r="G1940" s="38"/>
      <c r="H1940" s="39"/>
    </row>
    <row r="1941" s="2" customFormat="1" ht="16.8" customHeight="1">
      <c r="A1941" s="38"/>
      <c r="B1941" s="39"/>
      <c r="C1941" s="258" t="s">
        <v>1</v>
      </c>
      <c r="D1941" s="258" t="s">
        <v>5397</v>
      </c>
      <c r="E1941" s="19" t="s">
        <v>1</v>
      </c>
      <c r="F1941" s="259">
        <v>0</v>
      </c>
      <c r="G1941" s="38"/>
      <c r="H1941" s="39"/>
    </row>
    <row r="1942" s="2" customFormat="1" ht="16.8" customHeight="1">
      <c r="A1942" s="38"/>
      <c r="B1942" s="39"/>
      <c r="C1942" s="258" t="s">
        <v>1</v>
      </c>
      <c r="D1942" s="258" t="s">
        <v>5273</v>
      </c>
      <c r="E1942" s="19" t="s">
        <v>1</v>
      </c>
      <c r="F1942" s="259">
        <v>20.960000000000001</v>
      </c>
      <c r="G1942" s="38"/>
      <c r="H1942" s="39"/>
    </row>
    <row r="1943" s="2" customFormat="1" ht="16.8" customHeight="1">
      <c r="A1943" s="38"/>
      <c r="B1943" s="39"/>
      <c r="C1943" s="258" t="s">
        <v>1</v>
      </c>
      <c r="D1943" s="258" t="s">
        <v>5397</v>
      </c>
      <c r="E1943" s="19" t="s">
        <v>1</v>
      </c>
      <c r="F1943" s="259">
        <v>0</v>
      </c>
      <c r="G1943" s="38"/>
      <c r="H1943" s="39"/>
    </row>
    <row r="1944" s="2" customFormat="1" ht="16.8" customHeight="1">
      <c r="A1944" s="38"/>
      <c r="B1944" s="39"/>
      <c r="C1944" s="258" t="s">
        <v>1</v>
      </c>
      <c r="D1944" s="258" t="s">
        <v>5273</v>
      </c>
      <c r="E1944" s="19" t="s">
        <v>1</v>
      </c>
      <c r="F1944" s="259">
        <v>20.960000000000001</v>
      </c>
      <c r="G1944" s="38"/>
      <c r="H1944" s="39"/>
    </row>
    <row r="1945" s="2" customFormat="1" ht="16.8" customHeight="1">
      <c r="A1945" s="38"/>
      <c r="B1945" s="39"/>
      <c r="C1945" s="258" t="s">
        <v>1</v>
      </c>
      <c r="D1945" s="258" t="s">
        <v>5397</v>
      </c>
      <c r="E1945" s="19" t="s">
        <v>1</v>
      </c>
      <c r="F1945" s="259">
        <v>0</v>
      </c>
      <c r="G1945" s="38"/>
      <c r="H1945" s="39"/>
    </row>
    <row r="1946" s="2" customFormat="1" ht="16.8" customHeight="1">
      <c r="A1946" s="38"/>
      <c r="B1946" s="39"/>
      <c r="C1946" s="258" t="s">
        <v>1</v>
      </c>
      <c r="D1946" s="258" t="s">
        <v>5273</v>
      </c>
      <c r="E1946" s="19" t="s">
        <v>1</v>
      </c>
      <c r="F1946" s="259">
        <v>20.960000000000001</v>
      </c>
      <c r="G1946" s="38"/>
      <c r="H1946" s="39"/>
    </row>
    <row r="1947" s="2" customFormat="1" ht="16.8" customHeight="1">
      <c r="A1947" s="38"/>
      <c r="B1947" s="39"/>
      <c r="C1947" s="258" t="s">
        <v>1</v>
      </c>
      <c r="D1947" s="258" t="s">
        <v>5397</v>
      </c>
      <c r="E1947" s="19" t="s">
        <v>1</v>
      </c>
      <c r="F1947" s="259">
        <v>0</v>
      </c>
      <c r="G1947" s="38"/>
      <c r="H1947" s="39"/>
    </row>
    <row r="1948" s="2" customFormat="1" ht="16.8" customHeight="1">
      <c r="A1948" s="38"/>
      <c r="B1948" s="39"/>
      <c r="C1948" s="258" t="s">
        <v>1</v>
      </c>
      <c r="D1948" s="258" t="s">
        <v>5288</v>
      </c>
      <c r="E1948" s="19" t="s">
        <v>1</v>
      </c>
      <c r="F1948" s="259">
        <v>20.710000000000001</v>
      </c>
      <c r="G1948" s="38"/>
      <c r="H1948" s="39"/>
    </row>
    <row r="1949" s="2" customFormat="1" ht="16.8" customHeight="1">
      <c r="A1949" s="38"/>
      <c r="B1949" s="39"/>
      <c r="C1949" s="258" t="s">
        <v>1</v>
      </c>
      <c r="D1949" s="258" t="s">
        <v>5397</v>
      </c>
      <c r="E1949" s="19" t="s">
        <v>1</v>
      </c>
      <c r="F1949" s="259">
        <v>0</v>
      </c>
      <c r="G1949" s="38"/>
      <c r="H1949" s="39"/>
    </row>
    <row r="1950" s="2" customFormat="1" ht="16.8" customHeight="1">
      <c r="A1950" s="38"/>
      <c r="B1950" s="39"/>
      <c r="C1950" s="258" t="s">
        <v>1</v>
      </c>
      <c r="D1950" s="258" t="s">
        <v>5288</v>
      </c>
      <c r="E1950" s="19" t="s">
        <v>1</v>
      </c>
      <c r="F1950" s="259">
        <v>20.710000000000001</v>
      </c>
      <c r="G1950" s="38"/>
      <c r="H1950" s="39"/>
    </row>
    <row r="1951" s="2" customFormat="1" ht="16.8" customHeight="1">
      <c r="A1951" s="38"/>
      <c r="B1951" s="39"/>
      <c r="C1951" s="258" t="s">
        <v>1</v>
      </c>
      <c r="D1951" s="258" t="s">
        <v>5397</v>
      </c>
      <c r="E1951" s="19" t="s">
        <v>1</v>
      </c>
      <c r="F1951" s="259">
        <v>0</v>
      </c>
      <c r="G1951" s="38"/>
      <c r="H1951" s="39"/>
    </row>
    <row r="1952" s="2" customFormat="1" ht="16.8" customHeight="1">
      <c r="A1952" s="38"/>
      <c r="B1952" s="39"/>
      <c r="C1952" s="258" t="s">
        <v>1</v>
      </c>
      <c r="D1952" s="258" t="s">
        <v>5289</v>
      </c>
      <c r="E1952" s="19" t="s">
        <v>1</v>
      </c>
      <c r="F1952" s="259">
        <v>20.68</v>
      </c>
      <c r="G1952" s="38"/>
      <c r="H1952" s="39"/>
    </row>
    <row r="1953" s="2" customFormat="1" ht="16.8" customHeight="1">
      <c r="A1953" s="38"/>
      <c r="B1953" s="39"/>
      <c r="C1953" s="258" t="s">
        <v>1</v>
      </c>
      <c r="D1953" s="258" t="s">
        <v>5397</v>
      </c>
      <c r="E1953" s="19" t="s">
        <v>1</v>
      </c>
      <c r="F1953" s="259">
        <v>0</v>
      </c>
      <c r="G1953" s="38"/>
      <c r="H1953" s="39"/>
    </row>
    <row r="1954" s="2" customFormat="1" ht="16.8" customHeight="1">
      <c r="A1954" s="38"/>
      <c r="B1954" s="39"/>
      <c r="C1954" s="258" t="s">
        <v>1</v>
      </c>
      <c r="D1954" s="258" t="s">
        <v>5273</v>
      </c>
      <c r="E1954" s="19" t="s">
        <v>1</v>
      </c>
      <c r="F1954" s="259">
        <v>20.960000000000001</v>
      </c>
      <c r="G1954" s="38"/>
      <c r="H1954" s="39"/>
    </row>
    <row r="1955" s="2" customFormat="1" ht="16.8" customHeight="1">
      <c r="A1955" s="38"/>
      <c r="B1955" s="39"/>
      <c r="C1955" s="258" t="s">
        <v>1</v>
      </c>
      <c r="D1955" s="258" t="s">
        <v>5397</v>
      </c>
      <c r="E1955" s="19" t="s">
        <v>1</v>
      </c>
      <c r="F1955" s="259">
        <v>0</v>
      </c>
      <c r="G1955" s="38"/>
      <c r="H1955" s="39"/>
    </row>
    <row r="1956" s="2" customFormat="1" ht="16.8" customHeight="1">
      <c r="A1956" s="38"/>
      <c r="B1956" s="39"/>
      <c r="C1956" s="258" t="s">
        <v>1</v>
      </c>
      <c r="D1956" s="258" t="s">
        <v>5273</v>
      </c>
      <c r="E1956" s="19" t="s">
        <v>1</v>
      </c>
      <c r="F1956" s="259">
        <v>20.960000000000001</v>
      </c>
      <c r="G1956" s="38"/>
      <c r="H1956" s="39"/>
    </row>
    <row r="1957" s="2" customFormat="1" ht="16.8" customHeight="1">
      <c r="A1957" s="38"/>
      <c r="B1957" s="39"/>
      <c r="C1957" s="258" t="s">
        <v>1</v>
      </c>
      <c r="D1957" s="258" t="s">
        <v>5397</v>
      </c>
      <c r="E1957" s="19" t="s">
        <v>1</v>
      </c>
      <c r="F1957" s="259">
        <v>0</v>
      </c>
      <c r="G1957" s="38"/>
      <c r="H1957" s="39"/>
    </row>
    <row r="1958" s="2" customFormat="1" ht="16.8" customHeight="1">
      <c r="A1958" s="38"/>
      <c r="B1958" s="39"/>
      <c r="C1958" s="258" t="s">
        <v>1</v>
      </c>
      <c r="D1958" s="258" t="s">
        <v>5311</v>
      </c>
      <c r="E1958" s="19" t="s">
        <v>1</v>
      </c>
      <c r="F1958" s="259">
        <v>24.34</v>
      </c>
      <c r="G1958" s="38"/>
      <c r="H1958" s="39"/>
    </row>
    <row r="1959" s="2" customFormat="1" ht="16.8" customHeight="1">
      <c r="A1959" s="38"/>
      <c r="B1959" s="39"/>
      <c r="C1959" s="258" t="s">
        <v>1</v>
      </c>
      <c r="D1959" s="258" t="s">
        <v>5397</v>
      </c>
      <c r="E1959" s="19" t="s">
        <v>1</v>
      </c>
      <c r="F1959" s="259">
        <v>0</v>
      </c>
      <c r="G1959" s="38"/>
      <c r="H1959" s="39"/>
    </row>
    <row r="1960" s="2" customFormat="1" ht="16.8" customHeight="1">
      <c r="A1960" s="38"/>
      <c r="B1960" s="39"/>
      <c r="C1960" s="258" t="s">
        <v>1</v>
      </c>
      <c r="D1960" s="258" t="s">
        <v>5412</v>
      </c>
      <c r="E1960" s="19" t="s">
        <v>1</v>
      </c>
      <c r="F1960" s="259">
        <v>9.3499999999999996</v>
      </c>
      <c r="G1960" s="38"/>
      <c r="H1960" s="39"/>
    </row>
    <row r="1961" s="2" customFormat="1" ht="16.8" customHeight="1">
      <c r="A1961" s="38"/>
      <c r="B1961" s="39"/>
      <c r="C1961" s="258" t="s">
        <v>1</v>
      </c>
      <c r="D1961" s="258" t="s">
        <v>5397</v>
      </c>
      <c r="E1961" s="19" t="s">
        <v>1</v>
      </c>
      <c r="F1961" s="259">
        <v>0</v>
      </c>
      <c r="G1961" s="38"/>
      <c r="H1961" s="39"/>
    </row>
    <row r="1962" s="2" customFormat="1" ht="16.8" customHeight="1">
      <c r="A1962" s="38"/>
      <c r="B1962" s="39"/>
      <c r="C1962" s="258" t="s">
        <v>1</v>
      </c>
      <c r="D1962" s="258" t="s">
        <v>5378</v>
      </c>
      <c r="E1962" s="19" t="s">
        <v>1</v>
      </c>
      <c r="F1962" s="259">
        <v>10.41</v>
      </c>
      <c r="G1962" s="38"/>
      <c r="H1962" s="39"/>
    </row>
    <row r="1963" s="2" customFormat="1" ht="16.8" customHeight="1">
      <c r="A1963" s="38"/>
      <c r="B1963" s="39"/>
      <c r="C1963" s="258" t="s">
        <v>1</v>
      </c>
      <c r="D1963" s="258" t="s">
        <v>5397</v>
      </c>
      <c r="E1963" s="19" t="s">
        <v>1</v>
      </c>
      <c r="F1963" s="259">
        <v>0</v>
      </c>
      <c r="G1963" s="38"/>
      <c r="H1963" s="39"/>
    </row>
    <row r="1964" s="2" customFormat="1" ht="16.8" customHeight="1">
      <c r="A1964" s="38"/>
      <c r="B1964" s="39"/>
      <c r="C1964" s="258" t="s">
        <v>1</v>
      </c>
      <c r="D1964" s="258" t="s">
        <v>5295</v>
      </c>
      <c r="E1964" s="19" t="s">
        <v>1</v>
      </c>
      <c r="F1964" s="259">
        <v>10.550000000000001</v>
      </c>
      <c r="G1964" s="38"/>
      <c r="H1964" s="39"/>
    </row>
    <row r="1965" s="2" customFormat="1" ht="16.8" customHeight="1">
      <c r="A1965" s="38"/>
      <c r="B1965" s="39"/>
      <c r="C1965" s="258" t="s">
        <v>1</v>
      </c>
      <c r="D1965" s="258" t="s">
        <v>5397</v>
      </c>
      <c r="E1965" s="19" t="s">
        <v>1</v>
      </c>
      <c r="F1965" s="259">
        <v>0</v>
      </c>
      <c r="G1965" s="38"/>
      <c r="H1965" s="39"/>
    </row>
    <row r="1966" s="2" customFormat="1" ht="16.8" customHeight="1">
      <c r="A1966" s="38"/>
      <c r="B1966" s="39"/>
      <c r="C1966" s="258" t="s">
        <v>1</v>
      </c>
      <c r="D1966" s="258" t="s">
        <v>324</v>
      </c>
      <c r="E1966" s="19" t="s">
        <v>1</v>
      </c>
      <c r="F1966" s="259">
        <v>12</v>
      </c>
      <c r="G1966" s="38"/>
      <c r="H1966" s="39"/>
    </row>
    <row r="1967" s="2" customFormat="1" ht="16.8" customHeight="1">
      <c r="A1967" s="38"/>
      <c r="B1967" s="39"/>
      <c r="C1967" s="258" t="s">
        <v>1</v>
      </c>
      <c r="D1967" s="258" t="s">
        <v>5397</v>
      </c>
      <c r="E1967" s="19" t="s">
        <v>1</v>
      </c>
      <c r="F1967" s="259">
        <v>0</v>
      </c>
      <c r="G1967" s="38"/>
      <c r="H1967" s="39"/>
    </row>
    <row r="1968" s="2" customFormat="1" ht="16.8" customHeight="1">
      <c r="A1968" s="38"/>
      <c r="B1968" s="39"/>
      <c r="C1968" s="258" t="s">
        <v>1</v>
      </c>
      <c r="D1968" s="258" t="s">
        <v>5297</v>
      </c>
      <c r="E1968" s="19" t="s">
        <v>1</v>
      </c>
      <c r="F1968" s="259">
        <v>4.1900000000000004</v>
      </c>
      <c r="G1968" s="38"/>
      <c r="H1968" s="39"/>
    </row>
    <row r="1969" s="2" customFormat="1" ht="16.8" customHeight="1">
      <c r="A1969" s="38"/>
      <c r="B1969" s="39"/>
      <c r="C1969" s="258" t="s">
        <v>1</v>
      </c>
      <c r="D1969" s="258" t="s">
        <v>5397</v>
      </c>
      <c r="E1969" s="19" t="s">
        <v>1</v>
      </c>
      <c r="F1969" s="259">
        <v>0</v>
      </c>
      <c r="G1969" s="38"/>
      <c r="H1969" s="39"/>
    </row>
    <row r="1970" s="2" customFormat="1" ht="16.8" customHeight="1">
      <c r="A1970" s="38"/>
      <c r="B1970" s="39"/>
      <c r="C1970" s="258" t="s">
        <v>1</v>
      </c>
      <c r="D1970" s="258" t="s">
        <v>4968</v>
      </c>
      <c r="E1970" s="19" t="s">
        <v>1</v>
      </c>
      <c r="F1970" s="259">
        <v>1.2</v>
      </c>
      <c r="G1970" s="38"/>
      <c r="H1970" s="39"/>
    </row>
    <row r="1971" s="2" customFormat="1" ht="16.8" customHeight="1">
      <c r="A1971" s="38"/>
      <c r="B1971" s="39"/>
      <c r="C1971" s="258" t="s">
        <v>1</v>
      </c>
      <c r="D1971" s="258" t="s">
        <v>5397</v>
      </c>
      <c r="E1971" s="19" t="s">
        <v>1</v>
      </c>
      <c r="F1971" s="259">
        <v>0</v>
      </c>
      <c r="G1971" s="38"/>
      <c r="H1971" s="39"/>
    </row>
    <row r="1972" s="2" customFormat="1" ht="16.8" customHeight="1">
      <c r="A1972" s="38"/>
      <c r="B1972" s="39"/>
      <c r="C1972" s="258" t="s">
        <v>1</v>
      </c>
      <c r="D1972" s="258" t="s">
        <v>4968</v>
      </c>
      <c r="E1972" s="19" t="s">
        <v>1</v>
      </c>
      <c r="F1972" s="259">
        <v>1.2</v>
      </c>
      <c r="G1972" s="38"/>
      <c r="H1972" s="39"/>
    </row>
    <row r="1973" s="2" customFormat="1" ht="16.8" customHeight="1">
      <c r="A1973" s="38"/>
      <c r="B1973" s="39"/>
      <c r="C1973" s="258" t="s">
        <v>1</v>
      </c>
      <c r="D1973" s="258" t="s">
        <v>5397</v>
      </c>
      <c r="E1973" s="19" t="s">
        <v>1</v>
      </c>
      <c r="F1973" s="259">
        <v>0</v>
      </c>
      <c r="G1973" s="38"/>
      <c r="H1973" s="39"/>
    </row>
    <row r="1974" s="2" customFormat="1" ht="16.8" customHeight="1">
      <c r="A1974" s="38"/>
      <c r="B1974" s="39"/>
      <c r="C1974" s="258" t="s">
        <v>1</v>
      </c>
      <c r="D1974" s="258" t="s">
        <v>4968</v>
      </c>
      <c r="E1974" s="19" t="s">
        <v>1</v>
      </c>
      <c r="F1974" s="259">
        <v>1.2</v>
      </c>
      <c r="G1974" s="38"/>
      <c r="H1974" s="39"/>
    </row>
    <row r="1975" s="2" customFormat="1" ht="16.8" customHeight="1">
      <c r="A1975" s="38"/>
      <c r="B1975" s="39"/>
      <c r="C1975" s="258" t="s">
        <v>1</v>
      </c>
      <c r="D1975" s="258" t="s">
        <v>5397</v>
      </c>
      <c r="E1975" s="19" t="s">
        <v>1</v>
      </c>
      <c r="F1975" s="259">
        <v>0</v>
      </c>
      <c r="G1975" s="38"/>
      <c r="H1975" s="39"/>
    </row>
    <row r="1976" s="2" customFormat="1" ht="16.8" customHeight="1">
      <c r="A1976" s="38"/>
      <c r="B1976" s="39"/>
      <c r="C1976" s="258" t="s">
        <v>1</v>
      </c>
      <c r="D1976" s="258" t="s">
        <v>4968</v>
      </c>
      <c r="E1976" s="19" t="s">
        <v>1</v>
      </c>
      <c r="F1976" s="259">
        <v>1.2</v>
      </c>
      <c r="G1976" s="38"/>
      <c r="H1976" s="39"/>
    </row>
    <row r="1977" s="2" customFormat="1" ht="16.8" customHeight="1">
      <c r="A1977" s="38"/>
      <c r="B1977" s="39"/>
      <c r="C1977" s="258" t="s">
        <v>1</v>
      </c>
      <c r="D1977" s="258" t="s">
        <v>5397</v>
      </c>
      <c r="E1977" s="19" t="s">
        <v>1</v>
      </c>
      <c r="F1977" s="259">
        <v>0</v>
      </c>
      <c r="G1977" s="38"/>
      <c r="H1977" s="39"/>
    </row>
    <row r="1978" s="2" customFormat="1" ht="16.8" customHeight="1">
      <c r="A1978" s="38"/>
      <c r="B1978" s="39"/>
      <c r="C1978" s="258" t="s">
        <v>1</v>
      </c>
      <c r="D1978" s="258" t="s">
        <v>5297</v>
      </c>
      <c r="E1978" s="19" t="s">
        <v>1</v>
      </c>
      <c r="F1978" s="259">
        <v>4.1900000000000004</v>
      </c>
      <c r="G1978" s="38"/>
      <c r="H1978" s="39"/>
    </row>
    <row r="1979" s="2" customFormat="1" ht="16.8" customHeight="1">
      <c r="A1979" s="38"/>
      <c r="B1979" s="39"/>
      <c r="C1979" s="258" t="s">
        <v>1</v>
      </c>
      <c r="D1979" s="258" t="s">
        <v>5397</v>
      </c>
      <c r="E1979" s="19" t="s">
        <v>1</v>
      </c>
      <c r="F1979" s="259">
        <v>0</v>
      </c>
      <c r="G1979" s="38"/>
      <c r="H1979" s="39"/>
    </row>
    <row r="1980" s="2" customFormat="1" ht="16.8" customHeight="1">
      <c r="A1980" s="38"/>
      <c r="B1980" s="39"/>
      <c r="C1980" s="258" t="s">
        <v>1</v>
      </c>
      <c r="D1980" s="258" t="s">
        <v>5379</v>
      </c>
      <c r="E1980" s="19" t="s">
        <v>1</v>
      </c>
      <c r="F1980" s="259">
        <v>3.2200000000000002</v>
      </c>
      <c r="G1980" s="38"/>
      <c r="H1980" s="39"/>
    </row>
    <row r="1981" s="2" customFormat="1" ht="16.8" customHeight="1">
      <c r="A1981" s="38"/>
      <c r="B1981" s="39"/>
      <c r="C1981" s="258" t="s">
        <v>1</v>
      </c>
      <c r="D1981" s="258" t="s">
        <v>5397</v>
      </c>
      <c r="E1981" s="19" t="s">
        <v>1</v>
      </c>
      <c r="F1981" s="259">
        <v>0</v>
      </c>
      <c r="G1981" s="38"/>
      <c r="H1981" s="39"/>
    </row>
    <row r="1982" s="2" customFormat="1" ht="16.8" customHeight="1">
      <c r="A1982" s="38"/>
      <c r="B1982" s="39"/>
      <c r="C1982" s="258" t="s">
        <v>1</v>
      </c>
      <c r="D1982" s="258" t="s">
        <v>5396</v>
      </c>
      <c r="E1982" s="19" t="s">
        <v>1</v>
      </c>
      <c r="F1982" s="259">
        <v>21.510000000000002</v>
      </c>
      <c r="G1982" s="38"/>
      <c r="H1982" s="39"/>
    </row>
    <row r="1983" s="2" customFormat="1" ht="16.8" customHeight="1">
      <c r="A1983" s="38"/>
      <c r="B1983" s="39"/>
      <c r="C1983" s="258" t="s">
        <v>1</v>
      </c>
      <c r="D1983" s="258" t="s">
        <v>5397</v>
      </c>
      <c r="E1983" s="19" t="s">
        <v>1</v>
      </c>
      <c r="F1983" s="259">
        <v>0</v>
      </c>
      <c r="G1983" s="38"/>
      <c r="H1983" s="39"/>
    </row>
    <row r="1984" s="2" customFormat="1" ht="16.8" customHeight="1">
      <c r="A1984" s="38"/>
      <c r="B1984" s="39"/>
      <c r="C1984" s="258" t="s">
        <v>1</v>
      </c>
      <c r="D1984" s="258" t="s">
        <v>4885</v>
      </c>
      <c r="E1984" s="19" t="s">
        <v>1</v>
      </c>
      <c r="F1984" s="259">
        <v>16.129999999999999</v>
      </c>
      <c r="G1984" s="38"/>
      <c r="H1984" s="39"/>
    </row>
    <row r="1985" s="2" customFormat="1" ht="16.8" customHeight="1">
      <c r="A1985" s="38"/>
      <c r="B1985" s="39"/>
      <c r="C1985" s="258" t="s">
        <v>1</v>
      </c>
      <c r="D1985" s="258" t="s">
        <v>5397</v>
      </c>
      <c r="E1985" s="19" t="s">
        <v>1</v>
      </c>
      <c r="F1985" s="259">
        <v>0</v>
      </c>
      <c r="G1985" s="38"/>
      <c r="H1985" s="39"/>
    </row>
    <row r="1986" s="2" customFormat="1" ht="16.8" customHeight="1">
      <c r="A1986" s="38"/>
      <c r="B1986" s="39"/>
      <c r="C1986" s="258" t="s">
        <v>1</v>
      </c>
      <c r="D1986" s="258" t="s">
        <v>5381</v>
      </c>
      <c r="E1986" s="19" t="s">
        <v>1</v>
      </c>
      <c r="F1986" s="259">
        <v>17.629999999999999</v>
      </c>
      <c r="G1986" s="38"/>
      <c r="H1986" s="39"/>
    </row>
    <row r="1987" s="2" customFormat="1" ht="16.8" customHeight="1">
      <c r="A1987" s="38"/>
      <c r="B1987" s="39"/>
      <c r="C1987" s="258" t="s">
        <v>1</v>
      </c>
      <c r="D1987" s="258" t="s">
        <v>5397</v>
      </c>
      <c r="E1987" s="19" t="s">
        <v>1</v>
      </c>
      <c r="F1987" s="259">
        <v>0</v>
      </c>
      <c r="G1987" s="38"/>
      <c r="H1987" s="39"/>
    </row>
    <row r="1988" s="2" customFormat="1" ht="16.8" customHeight="1">
      <c r="A1988" s="38"/>
      <c r="B1988" s="39"/>
      <c r="C1988" s="258" t="s">
        <v>1</v>
      </c>
      <c r="D1988" s="258" t="s">
        <v>5413</v>
      </c>
      <c r="E1988" s="19" t="s">
        <v>1</v>
      </c>
      <c r="F1988" s="259">
        <v>212.65000000000001</v>
      </c>
      <c r="G1988" s="38"/>
      <c r="H1988" s="39"/>
    </row>
    <row r="1989" s="2" customFormat="1" ht="16.8" customHeight="1">
      <c r="A1989" s="38"/>
      <c r="B1989" s="39"/>
      <c r="C1989" s="258" t="s">
        <v>1</v>
      </c>
      <c r="D1989" s="258" t="s">
        <v>5397</v>
      </c>
      <c r="E1989" s="19" t="s">
        <v>1</v>
      </c>
      <c r="F1989" s="259">
        <v>0</v>
      </c>
      <c r="G1989" s="38"/>
      <c r="H1989" s="39"/>
    </row>
    <row r="1990" s="2" customFormat="1" ht="16.8" customHeight="1">
      <c r="A1990" s="38"/>
      <c r="B1990" s="39"/>
      <c r="C1990" s="258" t="s">
        <v>1</v>
      </c>
      <c r="D1990" s="258" t="s">
        <v>5347</v>
      </c>
      <c r="E1990" s="19" t="s">
        <v>1</v>
      </c>
      <c r="F1990" s="259">
        <v>36.609999999999999</v>
      </c>
      <c r="G1990" s="38"/>
      <c r="H1990" s="39"/>
    </row>
    <row r="1991" s="2" customFormat="1" ht="16.8" customHeight="1">
      <c r="A1991" s="38"/>
      <c r="B1991" s="39"/>
      <c r="C1991" s="258" t="s">
        <v>1</v>
      </c>
      <c r="D1991" s="258" t="s">
        <v>5397</v>
      </c>
      <c r="E1991" s="19" t="s">
        <v>1</v>
      </c>
      <c r="F1991" s="259">
        <v>0</v>
      </c>
      <c r="G1991" s="38"/>
      <c r="H1991" s="39"/>
    </row>
    <row r="1992" s="2" customFormat="1" ht="16.8" customHeight="1">
      <c r="A1992" s="38"/>
      <c r="B1992" s="39"/>
      <c r="C1992" s="258" t="s">
        <v>1</v>
      </c>
      <c r="D1992" s="258" t="s">
        <v>5382</v>
      </c>
      <c r="E1992" s="19" t="s">
        <v>1</v>
      </c>
      <c r="F1992" s="259">
        <v>9.6199999999999992</v>
      </c>
      <c r="G1992" s="38"/>
      <c r="H1992" s="39"/>
    </row>
    <row r="1993" s="2" customFormat="1" ht="16.8" customHeight="1">
      <c r="A1993" s="38"/>
      <c r="B1993" s="39"/>
      <c r="C1993" s="258" t="s">
        <v>1</v>
      </c>
      <c r="D1993" s="258" t="s">
        <v>5397</v>
      </c>
      <c r="E1993" s="19" t="s">
        <v>1</v>
      </c>
      <c r="F1993" s="259">
        <v>0</v>
      </c>
      <c r="G1993" s="38"/>
      <c r="H1993" s="39"/>
    </row>
    <row r="1994" s="2" customFormat="1" ht="16.8" customHeight="1">
      <c r="A1994" s="38"/>
      <c r="B1994" s="39"/>
      <c r="C1994" s="258" t="s">
        <v>1</v>
      </c>
      <c r="D1994" s="258" t="s">
        <v>4945</v>
      </c>
      <c r="E1994" s="19" t="s">
        <v>1</v>
      </c>
      <c r="F1994" s="259">
        <v>7.54</v>
      </c>
      <c r="G1994" s="38"/>
      <c r="H1994" s="39"/>
    </row>
    <row r="1995" s="2" customFormat="1" ht="16.8" customHeight="1">
      <c r="A1995" s="38"/>
      <c r="B1995" s="39"/>
      <c r="C1995" s="258" t="s">
        <v>1</v>
      </c>
      <c r="D1995" s="258" t="s">
        <v>5397</v>
      </c>
      <c r="E1995" s="19" t="s">
        <v>1</v>
      </c>
      <c r="F1995" s="259">
        <v>0</v>
      </c>
      <c r="G1995" s="38"/>
      <c r="H1995" s="39"/>
    </row>
    <row r="1996" s="2" customFormat="1" ht="16.8" customHeight="1">
      <c r="A1996" s="38"/>
      <c r="B1996" s="39"/>
      <c r="C1996" s="258" t="s">
        <v>1</v>
      </c>
      <c r="D1996" s="258" t="s">
        <v>5257</v>
      </c>
      <c r="E1996" s="19" t="s">
        <v>1</v>
      </c>
      <c r="F1996" s="259">
        <v>3.9700000000000002</v>
      </c>
      <c r="G1996" s="38"/>
      <c r="H1996" s="39"/>
    </row>
    <row r="1997" s="2" customFormat="1" ht="16.8" customHeight="1">
      <c r="A1997" s="38"/>
      <c r="B1997" s="39"/>
      <c r="C1997" s="258" t="s">
        <v>1</v>
      </c>
      <c r="D1997" s="258" t="s">
        <v>5397</v>
      </c>
      <c r="E1997" s="19" t="s">
        <v>1</v>
      </c>
      <c r="F1997" s="259">
        <v>0</v>
      </c>
      <c r="G1997" s="38"/>
      <c r="H1997" s="39"/>
    </row>
    <row r="1998" s="2" customFormat="1" ht="16.8" customHeight="1">
      <c r="A1998" s="38"/>
      <c r="B1998" s="39"/>
      <c r="C1998" s="258" t="s">
        <v>1</v>
      </c>
      <c r="D1998" s="258" t="s">
        <v>5256</v>
      </c>
      <c r="E1998" s="19" t="s">
        <v>1</v>
      </c>
      <c r="F1998" s="259">
        <v>1.22</v>
      </c>
      <c r="G1998" s="38"/>
      <c r="H1998" s="39"/>
    </row>
    <row r="1999" s="2" customFormat="1" ht="16.8" customHeight="1">
      <c r="A1999" s="38"/>
      <c r="B1999" s="39"/>
      <c r="C1999" s="258" t="s">
        <v>1</v>
      </c>
      <c r="D1999" s="258" t="s">
        <v>5397</v>
      </c>
      <c r="E1999" s="19" t="s">
        <v>1</v>
      </c>
      <c r="F1999" s="259">
        <v>0</v>
      </c>
      <c r="G1999" s="38"/>
      <c r="H1999" s="39"/>
    </row>
    <row r="2000" s="2" customFormat="1" ht="16.8" customHeight="1">
      <c r="A2000" s="38"/>
      <c r="B2000" s="39"/>
      <c r="C2000" s="258" t="s">
        <v>1</v>
      </c>
      <c r="D2000" s="258" t="s">
        <v>5256</v>
      </c>
      <c r="E2000" s="19" t="s">
        <v>1</v>
      </c>
      <c r="F2000" s="259">
        <v>1.22</v>
      </c>
      <c r="G2000" s="38"/>
      <c r="H2000" s="39"/>
    </row>
    <row r="2001" s="2" customFormat="1" ht="16.8" customHeight="1">
      <c r="A2001" s="38"/>
      <c r="B2001" s="39"/>
      <c r="C2001" s="258" t="s">
        <v>1</v>
      </c>
      <c r="D2001" s="258" t="s">
        <v>5397</v>
      </c>
      <c r="E2001" s="19" t="s">
        <v>1</v>
      </c>
      <c r="F2001" s="259">
        <v>0</v>
      </c>
      <c r="G2001" s="38"/>
      <c r="H2001" s="39"/>
    </row>
    <row r="2002" s="2" customFormat="1" ht="16.8" customHeight="1">
      <c r="A2002" s="38"/>
      <c r="B2002" s="39"/>
      <c r="C2002" s="258" t="s">
        <v>1</v>
      </c>
      <c r="D2002" s="258" t="s">
        <v>4880</v>
      </c>
      <c r="E2002" s="19" t="s">
        <v>1</v>
      </c>
      <c r="F2002" s="259">
        <v>4.0899999999999999</v>
      </c>
      <c r="G2002" s="38"/>
      <c r="H2002" s="39"/>
    </row>
    <row r="2003" s="2" customFormat="1" ht="16.8" customHeight="1">
      <c r="A2003" s="38"/>
      <c r="B2003" s="39"/>
      <c r="C2003" s="258" t="s">
        <v>1</v>
      </c>
      <c r="D2003" s="258" t="s">
        <v>5397</v>
      </c>
      <c r="E2003" s="19" t="s">
        <v>1</v>
      </c>
      <c r="F2003" s="259">
        <v>0</v>
      </c>
      <c r="G2003" s="38"/>
      <c r="H2003" s="39"/>
    </row>
    <row r="2004" s="2" customFormat="1" ht="16.8" customHeight="1">
      <c r="A2004" s="38"/>
      <c r="B2004" s="39"/>
      <c r="C2004" s="258" t="s">
        <v>1</v>
      </c>
      <c r="D2004" s="258" t="s">
        <v>5256</v>
      </c>
      <c r="E2004" s="19" t="s">
        <v>1</v>
      </c>
      <c r="F2004" s="259">
        <v>1.22</v>
      </c>
      <c r="G2004" s="38"/>
      <c r="H2004" s="39"/>
    </row>
    <row r="2005" s="2" customFormat="1" ht="16.8" customHeight="1">
      <c r="A2005" s="38"/>
      <c r="B2005" s="39"/>
      <c r="C2005" s="258" t="s">
        <v>1</v>
      </c>
      <c r="D2005" s="258" t="s">
        <v>5397</v>
      </c>
      <c r="E2005" s="19" t="s">
        <v>1</v>
      </c>
      <c r="F2005" s="259">
        <v>0</v>
      </c>
      <c r="G2005" s="38"/>
      <c r="H2005" s="39"/>
    </row>
    <row r="2006" s="2" customFormat="1" ht="16.8" customHeight="1">
      <c r="A2006" s="38"/>
      <c r="B2006" s="39"/>
      <c r="C2006" s="258" t="s">
        <v>1</v>
      </c>
      <c r="D2006" s="258" t="s">
        <v>4968</v>
      </c>
      <c r="E2006" s="19" t="s">
        <v>1</v>
      </c>
      <c r="F2006" s="259">
        <v>1.2</v>
      </c>
      <c r="G2006" s="38"/>
      <c r="H2006" s="39"/>
    </row>
    <row r="2007" s="2" customFormat="1" ht="16.8" customHeight="1">
      <c r="A2007" s="38"/>
      <c r="B2007" s="39"/>
      <c r="C2007" s="258" t="s">
        <v>1</v>
      </c>
      <c r="D2007" s="258" t="s">
        <v>5397</v>
      </c>
      <c r="E2007" s="19" t="s">
        <v>1</v>
      </c>
      <c r="F2007" s="259">
        <v>0</v>
      </c>
      <c r="G2007" s="38"/>
      <c r="H2007" s="39"/>
    </row>
    <row r="2008" s="2" customFormat="1" ht="16.8" customHeight="1">
      <c r="A2008" s="38"/>
      <c r="B2008" s="39"/>
      <c r="C2008" s="258" t="s">
        <v>1</v>
      </c>
      <c r="D2008" s="258" t="s">
        <v>5414</v>
      </c>
      <c r="E2008" s="19" t="s">
        <v>1</v>
      </c>
      <c r="F2008" s="259">
        <v>24.949999999999999</v>
      </c>
      <c r="G2008" s="38"/>
      <c r="H2008" s="39"/>
    </row>
    <row r="2009" s="2" customFormat="1" ht="16.8" customHeight="1">
      <c r="A2009" s="38"/>
      <c r="B2009" s="39"/>
      <c r="C2009" s="258" t="s">
        <v>1</v>
      </c>
      <c r="D2009" s="258" t="s">
        <v>5397</v>
      </c>
      <c r="E2009" s="19" t="s">
        <v>1</v>
      </c>
      <c r="F2009" s="259">
        <v>0</v>
      </c>
      <c r="G2009" s="38"/>
      <c r="H2009" s="39"/>
    </row>
    <row r="2010" s="2" customFormat="1" ht="16.8" customHeight="1">
      <c r="A2010" s="38"/>
      <c r="B2010" s="39"/>
      <c r="C2010" s="258" t="s">
        <v>1</v>
      </c>
      <c r="D2010" s="258" t="s">
        <v>5384</v>
      </c>
      <c r="E2010" s="19" t="s">
        <v>1</v>
      </c>
      <c r="F2010" s="259">
        <v>23.359999999999999</v>
      </c>
      <c r="G2010" s="38"/>
      <c r="H2010" s="39"/>
    </row>
    <row r="2011" s="2" customFormat="1" ht="16.8" customHeight="1">
      <c r="A2011" s="38"/>
      <c r="B2011" s="39"/>
      <c r="C2011" s="258" t="s">
        <v>1</v>
      </c>
      <c r="D2011" s="258" t="s">
        <v>5397</v>
      </c>
      <c r="E2011" s="19" t="s">
        <v>1</v>
      </c>
      <c r="F2011" s="259">
        <v>0</v>
      </c>
      <c r="G2011" s="38"/>
      <c r="H2011" s="39"/>
    </row>
    <row r="2012" s="2" customFormat="1" ht="16.8" customHeight="1">
      <c r="A2012" s="38"/>
      <c r="B2012" s="39"/>
      <c r="C2012" s="258" t="s">
        <v>1</v>
      </c>
      <c r="D2012" s="258" t="s">
        <v>5384</v>
      </c>
      <c r="E2012" s="19" t="s">
        <v>1</v>
      </c>
      <c r="F2012" s="259">
        <v>23.359999999999999</v>
      </c>
      <c r="G2012" s="38"/>
      <c r="H2012" s="39"/>
    </row>
    <row r="2013" s="2" customFormat="1" ht="16.8" customHeight="1">
      <c r="A2013" s="38"/>
      <c r="B2013" s="39"/>
      <c r="C2013" s="258" t="s">
        <v>1</v>
      </c>
      <c r="D2013" s="258" t="s">
        <v>5397</v>
      </c>
      <c r="E2013" s="19" t="s">
        <v>1</v>
      </c>
      <c r="F2013" s="259">
        <v>0</v>
      </c>
      <c r="G2013" s="38"/>
      <c r="H2013" s="39"/>
    </row>
    <row r="2014" s="2" customFormat="1" ht="16.8" customHeight="1">
      <c r="A2014" s="38"/>
      <c r="B2014" s="39"/>
      <c r="C2014" s="258" t="s">
        <v>1</v>
      </c>
      <c r="D2014" s="258" t="s">
        <v>5384</v>
      </c>
      <c r="E2014" s="19" t="s">
        <v>1</v>
      </c>
      <c r="F2014" s="259">
        <v>23.359999999999999</v>
      </c>
      <c r="G2014" s="38"/>
      <c r="H2014" s="39"/>
    </row>
    <row r="2015" s="2" customFormat="1" ht="16.8" customHeight="1">
      <c r="A2015" s="38"/>
      <c r="B2015" s="39"/>
      <c r="C2015" s="258" t="s">
        <v>1</v>
      </c>
      <c r="D2015" s="258" t="s">
        <v>5397</v>
      </c>
      <c r="E2015" s="19" t="s">
        <v>1</v>
      </c>
      <c r="F2015" s="259">
        <v>0</v>
      </c>
      <c r="G2015" s="38"/>
      <c r="H2015" s="39"/>
    </row>
    <row r="2016" s="2" customFormat="1" ht="16.8" customHeight="1">
      <c r="A2016" s="38"/>
      <c r="B2016" s="39"/>
      <c r="C2016" s="258" t="s">
        <v>1</v>
      </c>
      <c r="D2016" s="258" t="s">
        <v>5385</v>
      </c>
      <c r="E2016" s="19" t="s">
        <v>1</v>
      </c>
      <c r="F2016" s="259">
        <v>23.09</v>
      </c>
      <c r="G2016" s="38"/>
      <c r="H2016" s="39"/>
    </row>
    <row r="2017" s="2" customFormat="1" ht="16.8" customHeight="1">
      <c r="A2017" s="38"/>
      <c r="B2017" s="39"/>
      <c r="C2017" s="258" t="s">
        <v>1</v>
      </c>
      <c r="D2017" s="258" t="s">
        <v>5397</v>
      </c>
      <c r="E2017" s="19" t="s">
        <v>1</v>
      </c>
      <c r="F2017" s="259">
        <v>0</v>
      </c>
      <c r="G2017" s="38"/>
      <c r="H2017" s="39"/>
    </row>
    <row r="2018" s="2" customFormat="1" ht="16.8" customHeight="1">
      <c r="A2018" s="38"/>
      <c r="B2018" s="39"/>
      <c r="C2018" s="258" t="s">
        <v>1</v>
      </c>
      <c r="D2018" s="258" t="s">
        <v>5385</v>
      </c>
      <c r="E2018" s="19" t="s">
        <v>1</v>
      </c>
      <c r="F2018" s="259">
        <v>23.09</v>
      </c>
      <c r="G2018" s="38"/>
      <c r="H2018" s="39"/>
    </row>
    <row r="2019" s="2" customFormat="1" ht="16.8" customHeight="1">
      <c r="A2019" s="38"/>
      <c r="B2019" s="39"/>
      <c r="C2019" s="258" t="s">
        <v>1</v>
      </c>
      <c r="D2019" s="258" t="s">
        <v>5397</v>
      </c>
      <c r="E2019" s="19" t="s">
        <v>1</v>
      </c>
      <c r="F2019" s="259">
        <v>0</v>
      </c>
      <c r="G2019" s="38"/>
      <c r="H2019" s="39"/>
    </row>
    <row r="2020" s="2" customFormat="1" ht="16.8" customHeight="1">
      <c r="A2020" s="38"/>
      <c r="B2020" s="39"/>
      <c r="C2020" s="258" t="s">
        <v>1</v>
      </c>
      <c r="D2020" s="258" t="s">
        <v>5385</v>
      </c>
      <c r="E2020" s="19" t="s">
        <v>1</v>
      </c>
      <c r="F2020" s="259">
        <v>23.09</v>
      </c>
      <c r="G2020" s="38"/>
      <c r="H2020" s="39"/>
    </row>
    <row r="2021" s="2" customFormat="1" ht="16.8" customHeight="1">
      <c r="A2021" s="38"/>
      <c r="B2021" s="39"/>
      <c r="C2021" s="258" t="s">
        <v>1</v>
      </c>
      <c r="D2021" s="258" t="s">
        <v>5397</v>
      </c>
      <c r="E2021" s="19" t="s">
        <v>1</v>
      </c>
      <c r="F2021" s="259">
        <v>0</v>
      </c>
      <c r="G2021" s="38"/>
      <c r="H2021" s="39"/>
    </row>
    <row r="2022" s="2" customFormat="1" ht="16.8" customHeight="1">
      <c r="A2022" s="38"/>
      <c r="B2022" s="39"/>
      <c r="C2022" s="258" t="s">
        <v>1</v>
      </c>
      <c r="D2022" s="258" t="s">
        <v>5384</v>
      </c>
      <c r="E2022" s="19" t="s">
        <v>1</v>
      </c>
      <c r="F2022" s="259">
        <v>23.359999999999999</v>
      </c>
      <c r="G2022" s="38"/>
      <c r="H2022" s="39"/>
    </row>
    <row r="2023" s="2" customFormat="1" ht="16.8" customHeight="1">
      <c r="A2023" s="38"/>
      <c r="B2023" s="39"/>
      <c r="C2023" s="258" t="s">
        <v>1</v>
      </c>
      <c r="D2023" s="258" t="s">
        <v>5397</v>
      </c>
      <c r="E2023" s="19" t="s">
        <v>1</v>
      </c>
      <c r="F2023" s="259">
        <v>0</v>
      </c>
      <c r="G2023" s="38"/>
      <c r="H2023" s="39"/>
    </row>
    <row r="2024" s="2" customFormat="1" ht="16.8" customHeight="1">
      <c r="A2024" s="38"/>
      <c r="B2024" s="39"/>
      <c r="C2024" s="258" t="s">
        <v>1</v>
      </c>
      <c r="D2024" s="258" t="s">
        <v>5384</v>
      </c>
      <c r="E2024" s="19" t="s">
        <v>1</v>
      </c>
      <c r="F2024" s="259">
        <v>23.359999999999999</v>
      </c>
      <c r="G2024" s="38"/>
      <c r="H2024" s="39"/>
    </row>
    <row r="2025" s="2" customFormat="1" ht="16.8" customHeight="1">
      <c r="A2025" s="38"/>
      <c r="B2025" s="39"/>
      <c r="C2025" s="258" t="s">
        <v>1</v>
      </c>
      <c r="D2025" s="258" t="s">
        <v>5397</v>
      </c>
      <c r="E2025" s="19" t="s">
        <v>1</v>
      </c>
      <c r="F2025" s="259">
        <v>0</v>
      </c>
      <c r="G2025" s="38"/>
      <c r="H2025" s="39"/>
    </row>
    <row r="2026" s="2" customFormat="1" ht="16.8" customHeight="1">
      <c r="A2026" s="38"/>
      <c r="B2026" s="39"/>
      <c r="C2026" s="258" t="s">
        <v>1</v>
      </c>
      <c r="D2026" s="258" t="s">
        <v>5384</v>
      </c>
      <c r="E2026" s="19" t="s">
        <v>1</v>
      </c>
      <c r="F2026" s="259">
        <v>23.359999999999999</v>
      </c>
      <c r="G2026" s="38"/>
      <c r="H2026" s="39"/>
    </row>
    <row r="2027" s="2" customFormat="1" ht="16.8" customHeight="1">
      <c r="A2027" s="38"/>
      <c r="B2027" s="39"/>
      <c r="C2027" s="258" t="s">
        <v>1</v>
      </c>
      <c r="D2027" s="258" t="s">
        <v>5397</v>
      </c>
      <c r="E2027" s="19" t="s">
        <v>1</v>
      </c>
      <c r="F2027" s="259">
        <v>0</v>
      </c>
      <c r="G2027" s="38"/>
      <c r="H2027" s="39"/>
    </row>
    <row r="2028" s="2" customFormat="1" ht="16.8" customHeight="1">
      <c r="A2028" s="38"/>
      <c r="B2028" s="39"/>
      <c r="C2028" s="258" t="s">
        <v>1</v>
      </c>
      <c r="D2028" s="258" t="s">
        <v>5384</v>
      </c>
      <c r="E2028" s="19" t="s">
        <v>1</v>
      </c>
      <c r="F2028" s="259">
        <v>23.359999999999999</v>
      </c>
      <c r="G2028" s="38"/>
      <c r="H2028" s="39"/>
    </row>
    <row r="2029" s="2" customFormat="1" ht="16.8" customHeight="1">
      <c r="A2029" s="38"/>
      <c r="B2029" s="39"/>
      <c r="C2029" s="258" t="s">
        <v>1</v>
      </c>
      <c r="D2029" s="258" t="s">
        <v>5397</v>
      </c>
      <c r="E2029" s="19" t="s">
        <v>1</v>
      </c>
      <c r="F2029" s="259">
        <v>0</v>
      </c>
      <c r="G2029" s="38"/>
      <c r="H2029" s="39"/>
    </row>
    <row r="2030" s="2" customFormat="1" ht="16.8" customHeight="1">
      <c r="A2030" s="38"/>
      <c r="B2030" s="39"/>
      <c r="C2030" s="258" t="s">
        <v>1</v>
      </c>
      <c r="D2030" s="258" t="s">
        <v>5384</v>
      </c>
      <c r="E2030" s="19" t="s">
        <v>1</v>
      </c>
      <c r="F2030" s="259">
        <v>23.359999999999999</v>
      </c>
      <c r="G2030" s="38"/>
      <c r="H2030" s="39"/>
    </row>
    <row r="2031" s="2" customFormat="1" ht="16.8" customHeight="1">
      <c r="A2031" s="38"/>
      <c r="B2031" s="39"/>
      <c r="C2031" s="258" t="s">
        <v>1</v>
      </c>
      <c r="D2031" s="258" t="s">
        <v>5397</v>
      </c>
      <c r="E2031" s="19" t="s">
        <v>1</v>
      </c>
      <c r="F2031" s="259">
        <v>0</v>
      </c>
      <c r="G2031" s="38"/>
      <c r="H2031" s="39"/>
    </row>
    <row r="2032" s="2" customFormat="1" ht="16.8" customHeight="1">
      <c r="A2032" s="38"/>
      <c r="B2032" s="39"/>
      <c r="C2032" s="258" t="s">
        <v>1</v>
      </c>
      <c r="D2032" s="258" t="s">
        <v>5384</v>
      </c>
      <c r="E2032" s="19" t="s">
        <v>1</v>
      </c>
      <c r="F2032" s="259">
        <v>23.359999999999999</v>
      </c>
      <c r="G2032" s="38"/>
      <c r="H2032" s="39"/>
    </row>
    <row r="2033" s="2" customFormat="1" ht="16.8" customHeight="1">
      <c r="A2033" s="38"/>
      <c r="B2033" s="39"/>
      <c r="C2033" s="258" t="s">
        <v>1</v>
      </c>
      <c r="D2033" s="258" t="s">
        <v>5397</v>
      </c>
      <c r="E2033" s="19" t="s">
        <v>1</v>
      </c>
      <c r="F2033" s="259">
        <v>0</v>
      </c>
      <c r="G2033" s="38"/>
      <c r="H2033" s="39"/>
    </row>
    <row r="2034" s="2" customFormat="1" ht="16.8" customHeight="1">
      <c r="A2034" s="38"/>
      <c r="B2034" s="39"/>
      <c r="C2034" s="258" t="s">
        <v>1</v>
      </c>
      <c r="D2034" s="258" t="s">
        <v>5415</v>
      </c>
      <c r="E2034" s="19" t="s">
        <v>1</v>
      </c>
      <c r="F2034" s="259">
        <v>29.66</v>
      </c>
      <c r="G2034" s="38"/>
      <c r="H2034" s="39"/>
    </row>
    <row r="2035" s="2" customFormat="1" ht="16.8" customHeight="1">
      <c r="A2035" s="38"/>
      <c r="B2035" s="39"/>
      <c r="C2035" s="258" t="s">
        <v>1</v>
      </c>
      <c r="D2035" s="258" t="s">
        <v>5397</v>
      </c>
      <c r="E2035" s="19" t="s">
        <v>1</v>
      </c>
      <c r="F2035" s="259">
        <v>0</v>
      </c>
      <c r="G2035" s="38"/>
      <c r="H2035" s="39"/>
    </row>
    <row r="2036" s="2" customFormat="1" ht="16.8" customHeight="1">
      <c r="A2036" s="38"/>
      <c r="B2036" s="39"/>
      <c r="C2036" s="258" t="s">
        <v>1</v>
      </c>
      <c r="D2036" s="258" t="s">
        <v>5416</v>
      </c>
      <c r="E2036" s="19" t="s">
        <v>1</v>
      </c>
      <c r="F2036" s="259">
        <v>25.710000000000001</v>
      </c>
      <c r="G2036" s="38"/>
      <c r="H2036" s="39"/>
    </row>
    <row r="2037" s="2" customFormat="1" ht="16.8" customHeight="1">
      <c r="A2037" s="38"/>
      <c r="B2037" s="39"/>
      <c r="C2037" s="258" t="s">
        <v>1</v>
      </c>
      <c r="D2037" s="258" t="s">
        <v>5397</v>
      </c>
      <c r="E2037" s="19" t="s">
        <v>1</v>
      </c>
      <c r="F2037" s="259">
        <v>0</v>
      </c>
      <c r="G2037" s="38"/>
      <c r="H2037" s="39"/>
    </row>
    <row r="2038" s="2" customFormat="1" ht="16.8" customHeight="1">
      <c r="A2038" s="38"/>
      <c r="B2038" s="39"/>
      <c r="C2038" s="258" t="s">
        <v>1</v>
      </c>
      <c r="D2038" s="258" t="s">
        <v>5417</v>
      </c>
      <c r="E2038" s="19" t="s">
        <v>1</v>
      </c>
      <c r="F2038" s="259">
        <v>24.300000000000001</v>
      </c>
      <c r="G2038" s="38"/>
      <c r="H2038" s="39"/>
    </row>
    <row r="2039" s="2" customFormat="1" ht="16.8" customHeight="1">
      <c r="A2039" s="38"/>
      <c r="B2039" s="39"/>
      <c r="C2039" s="258" t="s">
        <v>1</v>
      </c>
      <c r="D2039" s="258" t="s">
        <v>5397</v>
      </c>
      <c r="E2039" s="19" t="s">
        <v>1</v>
      </c>
      <c r="F2039" s="259">
        <v>0</v>
      </c>
      <c r="G2039" s="38"/>
      <c r="H2039" s="39"/>
    </row>
    <row r="2040" s="2" customFormat="1" ht="16.8" customHeight="1">
      <c r="A2040" s="38"/>
      <c r="B2040" s="39"/>
      <c r="C2040" s="258" t="s">
        <v>1</v>
      </c>
      <c r="D2040" s="258" t="s">
        <v>5312</v>
      </c>
      <c r="E2040" s="19" t="s">
        <v>1</v>
      </c>
      <c r="F2040" s="259">
        <v>3.4300000000000002</v>
      </c>
      <c r="G2040" s="38"/>
      <c r="H2040" s="39"/>
    </row>
    <row r="2041" s="2" customFormat="1" ht="16.8" customHeight="1">
      <c r="A2041" s="38"/>
      <c r="B2041" s="39"/>
      <c r="C2041" s="258" t="s">
        <v>1</v>
      </c>
      <c r="D2041" s="258" t="s">
        <v>5397</v>
      </c>
      <c r="E2041" s="19" t="s">
        <v>1</v>
      </c>
      <c r="F2041" s="259">
        <v>0</v>
      </c>
      <c r="G2041" s="38"/>
      <c r="H2041" s="39"/>
    </row>
    <row r="2042" s="2" customFormat="1" ht="16.8" customHeight="1">
      <c r="A2042" s="38"/>
      <c r="B2042" s="39"/>
      <c r="C2042" s="258" t="s">
        <v>1</v>
      </c>
      <c r="D2042" s="258" t="s">
        <v>5418</v>
      </c>
      <c r="E2042" s="19" t="s">
        <v>1</v>
      </c>
      <c r="F2042" s="259">
        <v>7.1399999999999997</v>
      </c>
      <c r="G2042" s="38"/>
      <c r="H2042" s="39"/>
    </row>
    <row r="2043" s="2" customFormat="1" ht="16.8" customHeight="1">
      <c r="A2043" s="38"/>
      <c r="B2043" s="39"/>
      <c r="C2043" s="258" t="s">
        <v>1</v>
      </c>
      <c r="D2043" s="258" t="s">
        <v>5397</v>
      </c>
      <c r="E2043" s="19" t="s">
        <v>1</v>
      </c>
      <c r="F2043" s="259">
        <v>0</v>
      </c>
      <c r="G2043" s="38"/>
      <c r="H2043" s="39"/>
    </row>
    <row r="2044" s="2" customFormat="1" ht="16.8" customHeight="1">
      <c r="A2044" s="38"/>
      <c r="B2044" s="39"/>
      <c r="C2044" s="258" t="s">
        <v>1</v>
      </c>
      <c r="D2044" s="258" t="s">
        <v>5419</v>
      </c>
      <c r="E2044" s="19" t="s">
        <v>1</v>
      </c>
      <c r="F2044" s="259">
        <v>14.380000000000001</v>
      </c>
      <c r="G2044" s="38"/>
      <c r="H2044" s="39"/>
    </row>
    <row r="2045" s="2" customFormat="1" ht="16.8" customHeight="1">
      <c r="A2045" s="38"/>
      <c r="B2045" s="39"/>
      <c r="C2045" s="258" t="s">
        <v>1</v>
      </c>
      <c r="D2045" s="258" t="s">
        <v>5397</v>
      </c>
      <c r="E2045" s="19" t="s">
        <v>1</v>
      </c>
      <c r="F2045" s="259">
        <v>0</v>
      </c>
      <c r="G2045" s="38"/>
      <c r="H2045" s="39"/>
    </row>
    <row r="2046" s="2" customFormat="1" ht="16.8" customHeight="1">
      <c r="A2046" s="38"/>
      <c r="B2046" s="39"/>
      <c r="C2046" s="258" t="s">
        <v>1</v>
      </c>
      <c r="D2046" s="258" t="s">
        <v>5389</v>
      </c>
      <c r="E2046" s="19" t="s">
        <v>1</v>
      </c>
      <c r="F2046" s="259">
        <v>25.32</v>
      </c>
      <c r="G2046" s="38"/>
      <c r="H2046" s="39"/>
    </row>
    <row r="2047" s="2" customFormat="1" ht="16.8" customHeight="1">
      <c r="A2047" s="38"/>
      <c r="B2047" s="39"/>
      <c r="C2047" s="258" t="s">
        <v>1</v>
      </c>
      <c r="D2047" s="258" t="s">
        <v>5397</v>
      </c>
      <c r="E2047" s="19" t="s">
        <v>1</v>
      </c>
      <c r="F2047" s="259">
        <v>0</v>
      </c>
      <c r="G2047" s="38"/>
      <c r="H2047" s="39"/>
    </row>
    <row r="2048" s="2" customFormat="1" ht="16.8" customHeight="1">
      <c r="A2048" s="38"/>
      <c r="B2048" s="39"/>
      <c r="C2048" s="258" t="s">
        <v>1</v>
      </c>
      <c r="D2048" s="258" t="s">
        <v>5008</v>
      </c>
      <c r="E2048" s="19" t="s">
        <v>1</v>
      </c>
      <c r="F2048" s="259">
        <v>19.73</v>
      </c>
      <c r="G2048" s="38"/>
      <c r="H2048" s="39"/>
    </row>
    <row r="2049" s="2" customFormat="1" ht="16.8" customHeight="1">
      <c r="A2049" s="38"/>
      <c r="B2049" s="39"/>
      <c r="C2049" s="258" t="s">
        <v>1</v>
      </c>
      <c r="D2049" s="258" t="s">
        <v>5397</v>
      </c>
      <c r="E2049" s="19" t="s">
        <v>1</v>
      </c>
      <c r="F2049" s="259">
        <v>0</v>
      </c>
      <c r="G2049" s="38"/>
      <c r="H2049" s="39"/>
    </row>
    <row r="2050" s="2" customFormat="1" ht="16.8" customHeight="1">
      <c r="A2050" s="38"/>
      <c r="B2050" s="39"/>
      <c r="C2050" s="258" t="s">
        <v>1</v>
      </c>
      <c r="D2050" s="258" t="s">
        <v>5317</v>
      </c>
      <c r="E2050" s="19" t="s">
        <v>1</v>
      </c>
      <c r="F2050" s="259">
        <v>18.190000000000001</v>
      </c>
      <c r="G2050" s="38"/>
      <c r="H2050" s="39"/>
    </row>
    <row r="2051" s="2" customFormat="1" ht="16.8" customHeight="1">
      <c r="A2051" s="38"/>
      <c r="B2051" s="39"/>
      <c r="C2051" s="258" t="s">
        <v>1</v>
      </c>
      <c r="D2051" s="258" t="s">
        <v>5397</v>
      </c>
      <c r="E2051" s="19" t="s">
        <v>1</v>
      </c>
      <c r="F2051" s="259">
        <v>0</v>
      </c>
      <c r="G2051" s="38"/>
      <c r="H2051" s="39"/>
    </row>
    <row r="2052" s="2" customFormat="1" ht="16.8" customHeight="1">
      <c r="A2052" s="38"/>
      <c r="B2052" s="39"/>
      <c r="C2052" s="258" t="s">
        <v>1</v>
      </c>
      <c r="D2052" s="258" t="s">
        <v>4922</v>
      </c>
      <c r="E2052" s="19" t="s">
        <v>1</v>
      </c>
      <c r="F2052" s="259">
        <v>10.130000000000001</v>
      </c>
      <c r="G2052" s="38"/>
      <c r="H2052" s="39"/>
    </row>
    <row r="2053" s="2" customFormat="1" ht="16.8" customHeight="1">
      <c r="A2053" s="38"/>
      <c r="B2053" s="39"/>
      <c r="C2053" s="258" t="s">
        <v>1</v>
      </c>
      <c r="D2053" s="258" t="s">
        <v>5397</v>
      </c>
      <c r="E2053" s="19" t="s">
        <v>1</v>
      </c>
      <c r="F2053" s="259">
        <v>0</v>
      </c>
      <c r="G2053" s="38"/>
      <c r="H2053" s="39"/>
    </row>
    <row r="2054" s="2" customFormat="1" ht="16.8" customHeight="1">
      <c r="A2054" s="38"/>
      <c r="B2054" s="39"/>
      <c r="C2054" s="258" t="s">
        <v>1</v>
      </c>
      <c r="D2054" s="258" t="s">
        <v>5319</v>
      </c>
      <c r="E2054" s="19" t="s">
        <v>1</v>
      </c>
      <c r="F2054" s="259">
        <v>10.119999999999999</v>
      </c>
      <c r="G2054" s="38"/>
      <c r="H2054" s="39"/>
    </row>
    <row r="2055" s="2" customFormat="1" ht="16.8" customHeight="1">
      <c r="A2055" s="38"/>
      <c r="B2055" s="39"/>
      <c r="C2055" s="258" t="s">
        <v>1</v>
      </c>
      <c r="D2055" s="258" t="s">
        <v>5397</v>
      </c>
      <c r="E2055" s="19" t="s">
        <v>1</v>
      </c>
      <c r="F2055" s="259">
        <v>0</v>
      </c>
      <c r="G2055" s="38"/>
      <c r="H2055" s="39"/>
    </row>
    <row r="2056" s="2" customFormat="1" ht="16.8" customHeight="1">
      <c r="A2056" s="38"/>
      <c r="B2056" s="39"/>
      <c r="C2056" s="258" t="s">
        <v>1</v>
      </c>
      <c r="D2056" s="258" t="s">
        <v>5320</v>
      </c>
      <c r="E2056" s="19" t="s">
        <v>1</v>
      </c>
      <c r="F2056" s="259">
        <v>10.039999999999999</v>
      </c>
      <c r="G2056" s="38"/>
      <c r="H2056" s="39"/>
    </row>
    <row r="2057" s="2" customFormat="1" ht="16.8" customHeight="1">
      <c r="A2057" s="38"/>
      <c r="B2057" s="39"/>
      <c r="C2057" s="258" t="s">
        <v>1</v>
      </c>
      <c r="D2057" s="258" t="s">
        <v>5397</v>
      </c>
      <c r="E2057" s="19" t="s">
        <v>1</v>
      </c>
      <c r="F2057" s="259">
        <v>0</v>
      </c>
      <c r="G2057" s="38"/>
      <c r="H2057" s="39"/>
    </row>
    <row r="2058" s="2" customFormat="1" ht="16.8" customHeight="1">
      <c r="A2058" s="38"/>
      <c r="B2058" s="39"/>
      <c r="C2058" s="258" t="s">
        <v>1</v>
      </c>
      <c r="D2058" s="258" t="s">
        <v>5318</v>
      </c>
      <c r="E2058" s="19" t="s">
        <v>1</v>
      </c>
      <c r="F2058" s="259">
        <v>3.6000000000000001</v>
      </c>
      <c r="G2058" s="38"/>
      <c r="H2058" s="39"/>
    </row>
    <row r="2059" s="2" customFormat="1" ht="16.8" customHeight="1">
      <c r="A2059" s="38"/>
      <c r="B2059" s="39"/>
      <c r="C2059" s="258" t="s">
        <v>1</v>
      </c>
      <c r="D2059" s="258" t="s">
        <v>5397</v>
      </c>
      <c r="E2059" s="19" t="s">
        <v>1</v>
      </c>
      <c r="F2059" s="259">
        <v>0</v>
      </c>
      <c r="G2059" s="38"/>
      <c r="H2059" s="39"/>
    </row>
    <row r="2060" s="2" customFormat="1" ht="16.8" customHeight="1">
      <c r="A2060" s="38"/>
      <c r="B2060" s="39"/>
      <c r="C2060" s="258" t="s">
        <v>1</v>
      </c>
      <c r="D2060" s="258" t="s">
        <v>5318</v>
      </c>
      <c r="E2060" s="19" t="s">
        <v>1</v>
      </c>
      <c r="F2060" s="259">
        <v>3.6000000000000001</v>
      </c>
      <c r="G2060" s="38"/>
      <c r="H2060" s="39"/>
    </row>
    <row r="2061" s="2" customFormat="1" ht="16.8" customHeight="1">
      <c r="A2061" s="38"/>
      <c r="B2061" s="39"/>
      <c r="C2061" s="258" t="s">
        <v>1</v>
      </c>
      <c r="D2061" s="258" t="s">
        <v>5397</v>
      </c>
      <c r="E2061" s="19" t="s">
        <v>1</v>
      </c>
      <c r="F2061" s="259">
        <v>0</v>
      </c>
      <c r="G2061" s="38"/>
      <c r="H2061" s="39"/>
    </row>
    <row r="2062" s="2" customFormat="1" ht="16.8" customHeight="1">
      <c r="A2062" s="38"/>
      <c r="B2062" s="39"/>
      <c r="C2062" s="258" t="s">
        <v>1</v>
      </c>
      <c r="D2062" s="258" t="s">
        <v>5318</v>
      </c>
      <c r="E2062" s="19" t="s">
        <v>1</v>
      </c>
      <c r="F2062" s="259">
        <v>3.6000000000000001</v>
      </c>
      <c r="G2062" s="38"/>
      <c r="H2062" s="39"/>
    </row>
    <row r="2063" s="2" customFormat="1" ht="16.8" customHeight="1">
      <c r="A2063" s="38"/>
      <c r="B2063" s="39"/>
      <c r="C2063" s="258" t="s">
        <v>1</v>
      </c>
      <c r="D2063" s="258" t="s">
        <v>5397</v>
      </c>
      <c r="E2063" s="19" t="s">
        <v>1</v>
      </c>
      <c r="F2063" s="259">
        <v>0</v>
      </c>
      <c r="G2063" s="38"/>
      <c r="H2063" s="39"/>
    </row>
    <row r="2064" s="2" customFormat="1" ht="16.8" customHeight="1">
      <c r="A2064" s="38"/>
      <c r="B2064" s="39"/>
      <c r="C2064" s="258" t="s">
        <v>1</v>
      </c>
      <c r="D2064" s="258" t="s">
        <v>5092</v>
      </c>
      <c r="E2064" s="19" t="s">
        <v>1</v>
      </c>
      <c r="F2064" s="259">
        <v>9.1500000000000004</v>
      </c>
      <c r="G2064" s="38"/>
      <c r="H2064" s="39"/>
    </row>
    <row r="2065" s="2" customFormat="1" ht="16.8" customHeight="1">
      <c r="A2065" s="38"/>
      <c r="B2065" s="39"/>
      <c r="C2065" s="258" t="s">
        <v>1</v>
      </c>
      <c r="D2065" s="258" t="s">
        <v>5397</v>
      </c>
      <c r="E2065" s="19" t="s">
        <v>1</v>
      </c>
      <c r="F2065" s="259">
        <v>0</v>
      </c>
      <c r="G2065" s="38"/>
      <c r="H2065" s="39"/>
    </row>
    <row r="2066" s="2" customFormat="1" ht="16.8" customHeight="1">
      <c r="A2066" s="38"/>
      <c r="B2066" s="39"/>
      <c r="C2066" s="258" t="s">
        <v>1</v>
      </c>
      <c r="D2066" s="258" t="s">
        <v>5391</v>
      </c>
      <c r="E2066" s="19" t="s">
        <v>1</v>
      </c>
      <c r="F2066" s="259">
        <v>18.780000000000001</v>
      </c>
      <c r="G2066" s="38"/>
      <c r="H2066" s="39"/>
    </row>
    <row r="2067" s="2" customFormat="1" ht="16.8" customHeight="1">
      <c r="A2067" s="38"/>
      <c r="B2067" s="39"/>
      <c r="C2067" s="258" t="s">
        <v>1</v>
      </c>
      <c r="D2067" s="258" t="s">
        <v>5397</v>
      </c>
      <c r="E2067" s="19" t="s">
        <v>1</v>
      </c>
      <c r="F2067" s="259">
        <v>0</v>
      </c>
      <c r="G2067" s="38"/>
      <c r="H2067" s="39"/>
    </row>
    <row r="2068" s="2" customFormat="1" ht="16.8" customHeight="1">
      <c r="A2068" s="38"/>
      <c r="B2068" s="39"/>
      <c r="C2068" s="258" t="s">
        <v>1</v>
      </c>
      <c r="D2068" s="258" t="s">
        <v>5390</v>
      </c>
      <c r="E2068" s="19" t="s">
        <v>1</v>
      </c>
      <c r="F2068" s="259">
        <v>9.4199999999999999</v>
      </c>
      <c r="G2068" s="38"/>
      <c r="H2068" s="39"/>
    </row>
    <row r="2069" s="2" customFormat="1" ht="16.8" customHeight="1">
      <c r="A2069" s="38"/>
      <c r="B2069" s="39"/>
      <c r="C2069" s="258" t="s">
        <v>1</v>
      </c>
      <c r="D2069" s="258" t="s">
        <v>5397</v>
      </c>
      <c r="E2069" s="19" t="s">
        <v>1</v>
      </c>
      <c r="F2069" s="259">
        <v>0</v>
      </c>
      <c r="G2069" s="38"/>
      <c r="H2069" s="39"/>
    </row>
    <row r="2070" s="2" customFormat="1" ht="16.8" customHeight="1">
      <c r="A2070" s="38"/>
      <c r="B2070" s="39"/>
      <c r="C2070" s="258" t="s">
        <v>1</v>
      </c>
      <c r="D2070" s="258" t="s">
        <v>5392</v>
      </c>
      <c r="E2070" s="19" t="s">
        <v>1</v>
      </c>
      <c r="F2070" s="259">
        <v>17.859999999999999</v>
      </c>
      <c r="G2070" s="38"/>
      <c r="H2070" s="39"/>
    </row>
    <row r="2071" s="2" customFormat="1" ht="16.8" customHeight="1">
      <c r="A2071" s="38"/>
      <c r="B2071" s="39"/>
      <c r="C2071" s="258" t="s">
        <v>1</v>
      </c>
      <c r="D2071" s="258" t="s">
        <v>5397</v>
      </c>
      <c r="E2071" s="19" t="s">
        <v>1</v>
      </c>
      <c r="F2071" s="259">
        <v>0</v>
      </c>
      <c r="G2071" s="38"/>
      <c r="H2071" s="39"/>
    </row>
    <row r="2072" s="2" customFormat="1" ht="16.8" customHeight="1">
      <c r="A2072" s="38"/>
      <c r="B2072" s="39"/>
      <c r="C2072" s="258" t="s">
        <v>1</v>
      </c>
      <c r="D2072" s="258" t="s">
        <v>5393</v>
      </c>
      <c r="E2072" s="19" t="s">
        <v>1</v>
      </c>
      <c r="F2072" s="259">
        <v>19.789999999999999</v>
      </c>
      <c r="G2072" s="38"/>
      <c r="H2072" s="39"/>
    </row>
    <row r="2073" s="2" customFormat="1" ht="16.8" customHeight="1">
      <c r="A2073" s="38"/>
      <c r="B2073" s="39"/>
      <c r="C2073" s="258" t="s">
        <v>1</v>
      </c>
      <c r="D2073" s="258" t="s">
        <v>5397</v>
      </c>
      <c r="E2073" s="19" t="s">
        <v>1</v>
      </c>
      <c r="F2073" s="259">
        <v>0</v>
      </c>
      <c r="G2073" s="38"/>
      <c r="H2073" s="39"/>
    </row>
    <row r="2074" s="2" customFormat="1" ht="16.8" customHeight="1">
      <c r="A2074" s="38"/>
      <c r="B2074" s="39"/>
      <c r="C2074" s="258" t="s">
        <v>1</v>
      </c>
      <c r="D2074" s="258" t="s">
        <v>5238</v>
      </c>
      <c r="E2074" s="19" t="s">
        <v>1</v>
      </c>
      <c r="F2074" s="259">
        <v>12.810000000000001</v>
      </c>
      <c r="G2074" s="38"/>
      <c r="H2074" s="39"/>
    </row>
    <row r="2075" s="2" customFormat="1" ht="16.8" customHeight="1">
      <c r="A2075" s="38"/>
      <c r="B2075" s="39"/>
      <c r="C2075" s="258" t="s">
        <v>1</v>
      </c>
      <c r="D2075" s="258" t="s">
        <v>5397</v>
      </c>
      <c r="E2075" s="19" t="s">
        <v>1</v>
      </c>
      <c r="F2075" s="259">
        <v>0</v>
      </c>
      <c r="G2075" s="38"/>
      <c r="H2075" s="39"/>
    </row>
    <row r="2076" s="2" customFormat="1" ht="16.8" customHeight="1">
      <c r="A2076" s="38"/>
      <c r="B2076" s="39"/>
      <c r="C2076" s="258" t="s">
        <v>1</v>
      </c>
      <c r="D2076" s="258" t="s">
        <v>5238</v>
      </c>
      <c r="E2076" s="19" t="s">
        <v>1</v>
      </c>
      <c r="F2076" s="259">
        <v>12.810000000000001</v>
      </c>
      <c r="G2076" s="38"/>
      <c r="H2076" s="39"/>
    </row>
    <row r="2077" s="2" customFormat="1" ht="16.8" customHeight="1">
      <c r="A2077" s="38"/>
      <c r="B2077" s="39"/>
      <c r="C2077" s="258" t="s">
        <v>1</v>
      </c>
      <c r="D2077" s="258" t="s">
        <v>5397</v>
      </c>
      <c r="E2077" s="19" t="s">
        <v>1</v>
      </c>
      <c r="F2077" s="259">
        <v>0</v>
      </c>
      <c r="G2077" s="38"/>
      <c r="H2077" s="39"/>
    </row>
    <row r="2078" s="2" customFormat="1" ht="16.8" customHeight="1">
      <c r="A2078" s="38"/>
      <c r="B2078" s="39"/>
      <c r="C2078" s="258" t="s">
        <v>1</v>
      </c>
      <c r="D2078" s="258" t="s">
        <v>5238</v>
      </c>
      <c r="E2078" s="19" t="s">
        <v>1</v>
      </c>
      <c r="F2078" s="259">
        <v>12.810000000000001</v>
      </c>
      <c r="G2078" s="38"/>
      <c r="H2078" s="39"/>
    </row>
    <row r="2079" s="2" customFormat="1" ht="16.8" customHeight="1">
      <c r="A2079" s="38"/>
      <c r="B2079" s="39"/>
      <c r="C2079" s="258" t="s">
        <v>1</v>
      </c>
      <c r="D2079" s="258" t="s">
        <v>5397</v>
      </c>
      <c r="E2079" s="19" t="s">
        <v>1</v>
      </c>
      <c r="F2079" s="259">
        <v>0</v>
      </c>
      <c r="G2079" s="38"/>
      <c r="H2079" s="39"/>
    </row>
    <row r="2080" s="2" customFormat="1" ht="16.8" customHeight="1">
      <c r="A2080" s="38"/>
      <c r="B2080" s="39"/>
      <c r="C2080" s="258" t="s">
        <v>1</v>
      </c>
      <c r="D2080" s="258" t="s">
        <v>5420</v>
      </c>
      <c r="E2080" s="19" t="s">
        <v>1</v>
      </c>
      <c r="F2080" s="259">
        <v>15.859999999999999</v>
      </c>
      <c r="G2080" s="38"/>
      <c r="H2080" s="39"/>
    </row>
    <row r="2081" s="2" customFormat="1" ht="16.8" customHeight="1">
      <c r="A2081" s="38"/>
      <c r="B2081" s="39"/>
      <c r="C2081" s="258" t="s">
        <v>1</v>
      </c>
      <c r="D2081" s="258" t="s">
        <v>5397</v>
      </c>
      <c r="E2081" s="19" t="s">
        <v>1</v>
      </c>
      <c r="F2081" s="259">
        <v>0</v>
      </c>
      <c r="G2081" s="38"/>
      <c r="H2081" s="39"/>
    </row>
    <row r="2082" s="2" customFormat="1" ht="16.8" customHeight="1">
      <c r="A2082" s="38"/>
      <c r="B2082" s="39"/>
      <c r="C2082" s="258" t="s">
        <v>1</v>
      </c>
      <c r="D2082" s="258" t="s">
        <v>5421</v>
      </c>
      <c r="E2082" s="19" t="s">
        <v>1</v>
      </c>
      <c r="F2082" s="259">
        <v>12.630000000000001</v>
      </c>
      <c r="G2082" s="38"/>
      <c r="H2082" s="39"/>
    </row>
    <row r="2083" s="2" customFormat="1" ht="16.8" customHeight="1">
      <c r="A2083" s="38"/>
      <c r="B2083" s="39"/>
      <c r="C2083" s="258" t="s">
        <v>1</v>
      </c>
      <c r="D2083" s="258" t="s">
        <v>5397</v>
      </c>
      <c r="E2083" s="19" t="s">
        <v>1</v>
      </c>
      <c r="F2083" s="259">
        <v>0</v>
      </c>
      <c r="G2083" s="38"/>
      <c r="H2083" s="39"/>
    </row>
    <row r="2084" s="2" customFormat="1" ht="16.8" customHeight="1">
      <c r="A2084" s="38"/>
      <c r="B2084" s="39"/>
      <c r="C2084" s="258" t="s">
        <v>1</v>
      </c>
      <c r="D2084" s="258" t="s">
        <v>5422</v>
      </c>
      <c r="E2084" s="19" t="s">
        <v>1</v>
      </c>
      <c r="F2084" s="259">
        <v>5.1900000000000004</v>
      </c>
      <c r="G2084" s="38"/>
      <c r="H2084" s="39"/>
    </row>
    <row r="2085" s="2" customFormat="1" ht="16.8" customHeight="1">
      <c r="A2085" s="38"/>
      <c r="B2085" s="39"/>
      <c r="C2085" s="258" t="s">
        <v>1</v>
      </c>
      <c r="D2085" s="258" t="s">
        <v>5397</v>
      </c>
      <c r="E2085" s="19" t="s">
        <v>1</v>
      </c>
      <c r="F2085" s="259">
        <v>0</v>
      </c>
      <c r="G2085" s="38"/>
      <c r="H2085" s="39"/>
    </row>
    <row r="2086" s="2" customFormat="1" ht="16.8" customHeight="1">
      <c r="A2086" s="38"/>
      <c r="B2086" s="39"/>
      <c r="C2086" s="258" t="s">
        <v>1</v>
      </c>
      <c r="D2086" s="258" t="s">
        <v>4929</v>
      </c>
      <c r="E2086" s="19" t="s">
        <v>1</v>
      </c>
      <c r="F2086" s="259">
        <v>8.0500000000000007</v>
      </c>
      <c r="G2086" s="38"/>
      <c r="H2086" s="39"/>
    </row>
    <row r="2087" s="2" customFormat="1" ht="16.8" customHeight="1">
      <c r="A2087" s="38"/>
      <c r="B2087" s="39"/>
      <c r="C2087" s="258" t="s">
        <v>1</v>
      </c>
      <c r="D2087" s="258" t="s">
        <v>5397</v>
      </c>
      <c r="E2087" s="19" t="s">
        <v>1</v>
      </c>
      <c r="F2087" s="259">
        <v>0</v>
      </c>
      <c r="G2087" s="38"/>
      <c r="H2087" s="39"/>
    </row>
    <row r="2088" s="2" customFormat="1" ht="16.8" customHeight="1">
      <c r="A2088" s="38"/>
      <c r="B2088" s="39"/>
      <c r="C2088" s="258" t="s">
        <v>1</v>
      </c>
      <c r="D2088" s="258" t="s">
        <v>85</v>
      </c>
      <c r="E2088" s="19" t="s">
        <v>1</v>
      </c>
      <c r="F2088" s="259">
        <v>2</v>
      </c>
      <c r="G2088" s="38"/>
      <c r="H2088" s="39"/>
    </row>
    <row r="2089" s="2" customFormat="1" ht="16.8" customHeight="1">
      <c r="A2089" s="38"/>
      <c r="B2089" s="39"/>
      <c r="C2089" s="258" t="s">
        <v>1</v>
      </c>
      <c r="D2089" s="258" t="s">
        <v>5397</v>
      </c>
      <c r="E2089" s="19" t="s">
        <v>1</v>
      </c>
      <c r="F2089" s="259">
        <v>0</v>
      </c>
      <c r="G2089" s="38"/>
      <c r="H2089" s="39"/>
    </row>
    <row r="2090" s="2" customFormat="1" ht="16.8" customHeight="1">
      <c r="A2090" s="38"/>
      <c r="B2090" s="39"/>
      <c r="C2090" s="258" t="s">
        <v>1</v>
      </c>
      <c r="D2090" s="258" t="s">
        <v>5339</v>
      </c>
      <c r="E2090" s="19" t="s">
        <v>1</v>
      </c>
      <c r="F2090" s="259">
        <v>21.41</v>
      </c>
      <c r="G2090" s="38"/>
      <c r="H2090" s="39"/>
    </row>
    <row r="2091" s="2" customFormat="1" ht="16.8" customHeight="1">
      <c r="A2091" s="38"/>
      <c r="B2091" s="39"/>
      <c r="C2091" s="258" t="s">
        <v>1</v>
      </c>
      <c r="D2091" s="258" t="s">
        <v>5423</v>
      </c>
      <c r="E2091" s="19" t="s">
        <v>1</v>
      </c>
      <c r="F2091" s="259">
        <v>0</v>
      </c>
      <c r="G2091" s="38"/>
      <c r="H2091" s="39"/>
    </row>
    <row r="2092" s="2" customFormat="1" ht="16.8" customHeight="1">
      <c r="A2092" s="38"/>
      <c r="B2092" s="39"/>
      <c r="C2092" s="258" t="s">
        <v>1</v>
      </c>
      <c r="D2092" s="258" t="s">
        <v>5424</v>
      </c>
      <c r="E2092" s="19" t="s">
        <v>1</v>
      </c>
      <c r="F2092" s="259">
        <v>20.719999999999999</v>
      </c>
      <c r="G2092" s="38"/>
      <c r="H2092" s="39"/>
    </row>
    <row r="2093" s="2" customFormat="1" ht="16.8" customHeight="1">
      <c r="A2093" s="38"/>
      <c r="B2093" s="39"/>
      <c r="C2093" s="258" t="s">
        <v>1</v>
      </c>
      <c r="D2093" s="258" t="s">
        <v>5423</v>
      </c>
      <c r="E2093" s="19" t="s">
        <v>1</v>
      </c>
      <c r="F2093" s="259">
        <v>0</v>
      </c>
      <c r="G2093" s="38"/>
      <c r="H2093" s="39"/>
    </row>
    <row r="2094" s="2" customFormat="1" ht="16.8" customHeight="1">
      <c r="A2094" s="38"/>
      <c r="B2094" s="39"/>
      <c r="C2094" s="258" t="s">
        <v>1</v>
      </c>
      <c r="D2094" s="258" t="s">
        <v>5425</v>
      </c>
      <c r="E2094" s="19" t="s">
        <v>1</v>
      </c>
      <c r="F2094" s="259">
        <v>28.27</v>
      </c>
      <c r="G2094" s="38"/>
      <c r="H2094" s="39"/>
    </row>
    <row r="2095" s="2" customFormat="1" ht="16.8" customHeight="1">
      <c r="A2095" s="38"/>
      <c r="B2095" s="39"/>
      <c r="C2095" s="258" t="s">
        <v>1</v>
      </c>
      <c r="D2095" s="258" t="s">
        <v>5423</v>
      </c>
      <c r="E2095" s="19" t="s">
        <v>1</v>
      </c>
      <c r="F2095" s="259">
        <v>0</v>
      </c>
      <c r="G2095" s="38"/>
      <c r="H2095" s="39"/>
    </row>
    <row r="2096" s="2" customFormat="1" ht="16.8" customHeight="1">
      <c r="A2096" s="38"/>
      <c r="B2096" s="39"/>
      <c r="C2096" s="258" t="s">
        <v>1</v>
      </c>
      <c r="D2096" s="258" t="s">
        <v>5424</v>
      </c>
      <c r="E2096" s="19" t="s">
        <v>1</v>
      </c>
      <c r="F2096" s="259">
        <v>20.719999999999999</v>
      </c>
      <c r="G2096" s="38"/>
      <c r="H2096" s="39"/>
    </row>
    <row r="2097" s="2" customFormat="1" ht="16.8" customHeight="1">
      <c r="A2097" s="38"/>
      <c r="B2097" s="39"/>
      <c r="C2097" s="258" t="s">
        <v>1</v>
      </c>
      <c r="D2097" s="258" t="s">
        <v>5423</v>
      </c>
      <c r="E2097" s="19" t="s">
        <v>1</v>
      </c>
      <c r="F2097" s="259">
        <v>0</v>
      </c>
      <c r="G2097" s="38"/>
      <c r="H2097" s="39"/>
    </row>
    <row r="2098" s="2" customFormat="1" ht="16.8" customHeight="1">
      <c r="A2098" s="38"/>
      <c r="B2098" s="39"/>
      <c r="C2098" s="258" t="s">
        <v>1</v>
      </c>
      <c r="D2098" s="258" t="s">
        <v>5426</v>
      </c>
      <c r="E2098" s="19" t="s">
        <v>1</v>
      </c>
      <c r="F2098" s="259">
        <v>29.550000000000001</v>
      </c>
      <c r="G2098" s="38"/>
      <c r="H2098" s="39"/>
    </row>
    <row r="2099" s="2" customFormat="1" ht="16.8" customHeight="1">
      <c r="A2099" s="38"/>
      <c r="B2099" s="39"/>
      <c r="C2099" s="258" t="s">
        <v>1</v>
      </c>
      <c r="D2099" s="258" t="s">
        <v>5423</v>
      </c>
      <c r="E2099" s="19" t="s">
        <v>1</v>
      </c>
      <c r="F2099" s="259">
        <v>0</v>
      </c>
      <c r="G2099" s="38"/>
      <c r="H2099" s="39"/>
    </row>
    <row r="2100" s="2" customFormat="1" ht="16.8" customHeight="1">
      <c r="A2100" s="38"/>
      <c r="B2100" s="39"/>
      <c r="C2100" s="258" t="s">
        <v>1</v>
      </c>
      <c r="D2100" s="258" t="s">
        <v>5427</v>
      </c>
      <c r="E2100" s="19" t="s">
        <v>1</v>
      </c>
      <c r="F2100" s="259">
        <v>7.4699999999999998</v>
      </c>
      <c r="G2100" s="38"/>
      <c r="H2100" s="39"/>
    </row>
    <row r="2101" s="2" customFormat="1" ht="16.8" customHeight="1">
      <c r="A2101" s="38"/>
      <c r="B2101" s="39"/>
      <c r="C2101" s="258" t="s">
        <v>1</v>
      </c>
      <c r="D2101" s="258" t="s">
        <v>5423</v>
      </c>
      <c r="E2101" s="19" t="s">
        <v>1</v>
      </c>
      <c r="F2101" s="259">
        <v>0</v>
      </c>
      <c r="G2101" s="38"/>
      <c r="H2101" s="39"/>
    </row>
    <row r="2102" s="2" customFormat="1" ht="16.8" customHeight="1">
      <c r="A2102" s="38"/>
      <c r="B2102" s="39"/>
      <c r="C2102" s="258" t="s">
        <v>1</v>
      </c>
      <c r="D2102" s="258" t="s">
        <v>5428</v>
      </c>
      <c r="E2102" s="19" t="s">
        <v>1</v>
      </c>
      <c r="F2102" s="259">
        <v>8.7599999999999998</v>
      </c>
      <c r="G2102" s="38"/>
      <c r="H2102" s="39"/>
    </row>
    <row r="2103" s="2" customFormat="1" ht="16.8" customHeight="1">
      <c r="A2103" s="38"/>
      <c r="B2103" s="39"/>
      <c r="C2103" s="258" t="s">
        <v>4837</v>
      </c>
      <c r="D2103" s="258" t="s">
        <v>1078</v>
      </c>
      <c r="E2103" s="19" t="s">
        <v>1</v>
      </c>
      <c r="F2103" s="259">
        <v>18121.220000000001</v>
      </c>
      <c r="G2103" s="38"/>
      <c r="H2103" s="39"/>
    </row>
    <row r="2104" s="2" customFormat="1" ht="16.8" customHeight="1">
      <c r="A2104" s="38"/>
      <c r="B2104" s="39"/>
      <c r="C2104" s="254" t="s">
        <v>4839</v>
      </c>
      <c r="D2104" s="255" t="s">
        <v>4840</v>
      </c>
      <c r="E2104" s="256" t="s">
        <v>279</v>
      </c>
      <c r="F2104" s="257">
        <v>576.35000000000002</v>
      </c>
      <c r="G2104" s="38"/>
      <c r="H2104" s="39"/>
    </row>
    <row r="2105" s="2" customFormat="1" ht="16.8" customHeight="1">
      <c r="A2105" s="38"/>
      <c r="B2105" s="39"/>
      <c r="C2105" s="258" t="s">
        <v>1</v>
      </c>
      <c r="D2105" s="258" t="s">
        <v>5429</v>
      </c>
      <c r="E2105" s="19" t="s">
        <v>1</v>
      </c>
      <c r="F2105" s="259">
        <v>0</v>
      </c>
      <c r="G2105" s="38"/>
      <c r="H2105" s="39"/>
    </row>
    <row r="2106" s="2" customFormat="1" ht="16.8" customHeight="1">
      <c r="A2106" s="38"/>
      <c r="B2106" s="39"/>
      <c r="C2106" s="258" t="s">
        <v>1</v>
      </c>
      <c r="D2106" s="258" t="s">
        <v>4978</v>
      </c>
      <c r="E2106" s="19" t="s">
        <v>1</v>
      </c>
      <c r="F2106" s="259">
        <v>0</v>
      </c>
      <c r="G2106" s="38"/>
      <c r="H2106" s="39"/>
    </row>
    <row r="2107" s="2" customFormat="1" ht="16.8" customHeight="1">
      <c r="A2107" s="38"/>
      <c r="B2107" s="39"/>
      <c r="C2107" s="258" t="s">
        <v>1</v>
      </c>
      <c r="D2107" s="258" t="s">
        <v>4916</v>
      </c>
      <c r="E2107" s="19" t="s">
        <v>1</v>
      </c>
      <c r="F2107" s="259">
        <v>9.4399999999999995</v>
      </c>
      <c r="G2107" s="38"/>
      <c r="H2107" s="39"/>
    </row>
    <row r="2108" s="2" customFormat="1" ht="16.8" customHeight="1">
      <c r="A2108" s="38"/>
      <c r="B2108" s="39"/>
      <c r="C2108" s="258" t="s">
        <v>1</v>
      </c>
      <c r="D2108" s="258" t="s">
        <v>5097</v>
      </c>
      <c r="E2108" s="19" t="s">
        <v>1</v>
      </c>
      <c r="F2108" s="259">
        <v>0</v>
      </c>
      <c r="G2108" s="38"/>
      <c r="H2108" s="39"/>
    </row>
    <row r="2109" s="2" customFormat="1" ht="16.8" customHeight="1">
      <c r="A2109" s="38"/>
      <c r="B2109" s="39"/>
      <c r="C2109" s="258" t="s">
        <v>1</v>
      </c>
      <c r="D2109" s="258" t="s">
        <v>5430</v>
      </c>
      <c r="E2109" s="19" t="s">
        <v>1</v>
      </c>
      <c r="F2109" s="259">
        <v>15.59</v>
      </c>
      <c r="G2109" s="38"/>
      <c r="H2109" s="39"/>
    </row>
    <row r="2110" s="2" customFormat="1" ht="16.8" customHeight="1">
      <c r="A2110" s="38"/>
      <c r="B2110" s="39"/>
      <c r="C2110" s="258" t="s">
        <v>1</v>
      </c>
      <c r="D2110" s="258" t="s">
        <v>5097</v>
      </c>
      <c r="E2110" s="19" t="s">
        <v>1</v>
      </c>
      <c r="F2110" s="259">
        <v>0</v>
      </c>
      <c r="G2110" s="38"/>
      <c r="H2110" s="39"/>
    </row>
    <row r="2111" s="2" customFormat="1" ht="16.8" customHeight="1">
      <c r="A2111" s="38"/>
      <c r="B2111" s="39"/>
      <c r="C2111" s="258" t="s">
        <v>1</v>
      </c>
      <c r="D2111" s="258" t="s">
        <v>5431</v>
      </c>
      <c r="E2111" s="19" t="s">
        <v>1</v>
      </c>
      <c r="F2111" s="259">
        <v>13.68</v>
      </c>
      <c r="G2111" s="38"/>
      <c r="H2111" s="39"/>
    </row>
    <row r="2112" s="2" customFormat="1" ht="16.8" customHeight="1">
      <c r="A2112" s="38"/>
      <c r="B2112" s="39"/>
      <c r="C2112" s="258" t="s">
        <v>1</v>
      </c>
      <c r="D2112" s="258" t="s">
        <v>5097</v>
      </c>
      <c r="E2112" s="19" t="s">
        <v>1</v>
      </c>
      <c r="F2112" s="259">
        <v>0</v>
      </c>
      <c r="G2112" s="38"/>
      <c r="H2112" s="39"/>
    </row>
    <row r="2113" s="2" customFormat="1" ht="16.8" customHeight="1">
      <c r="A2113" s="38"/>
      <c r="B2113" s="39"/>
      <c r="C2113" s="258" t="s">
        <v>1</v>
      </c>
      <c r="D2113" s="258" t="s">
        <v>5136</v>
      </c>
      <c r="E2113" s="19" t="s">
        <v>1</v>
      </c>
      <c r="F2113" s="259">
        <v>14.359999999999999</v>
      </c>
      <c r="G2113" s="38"/>
      <c r="H2113" s="39"/>
    </row>
    <row r="2114" s="2" customFormat="1" ht="16.8" customHeight="1">
      <c r="A2114" s="38"/>
      <c r="B2114" s="39"/>
      <c r="C2114" s="258" t="s">
        <v>1</v>
      </c>
      <c r="D2114" s="258" t="s">
        <v>5097</v>
      </c>
      <c r="E2114" s="19" t="s">
        <v>1</v>
      </c>
      <c r="F2114" s="259">
        <v>0</v>
      </c>
      <c r="G2114" s="38"/>
      <c r="H2114" s="39"/>
    </row>
    <row r="2115" s="2" customFormat="1" ht="16.8" customHeight="1">
      <c r="A2115" s="38"/>
      <c r="B2115" s="39"/>
      <c r="C2115" s="258" t="s">
        <v>1</v>
      </c>
      <c r="D2115" s="258" t="s">
        <v>5432</v>
      </c>
      <c r="E2115" s="19" t="s">
        <v>1</v>
      </c>
      <c r="F2115" s="259">
        <v>13.92</v>
      </c>
      <c r="G2115" s="38"/>
      <c r="H2115" s="39"/>
    </row>
    <row r="2116" s="2" customFormat="1" ht="16.8" customHeight="1">
      <c r="A2116" s="38"/>
      <c r="B2116" s="39"/>
      <c r="C2116" s="258" t="s">
        <v>1</v>
      </c>
      <c r="D2116" s="258" t="s">
        <v>5097</v>
      </c>
      <c r="E2116" s="19" t="s">
        <v>1</v>
      </c>
      <c r="F2116" s="259">
        <v>0</v>
      </c>
      <c r="G2116" s="38"/>
      <c r="H2116" s="39"/>
    </row>
    <row r="2117" s="2" customFormat="1" ht="16.8" customHeight="1">
      <c r="A2117" s="38"/>
      <c r="B2117" s="39"/>
      <c r="C2117" s="258" t="s">
        <v>1</v>
      </c>
      <c r="D2117" s="258" t="s">
        <v>5433</v>
      </c>
      <c r="E2117" s="19" t="s">
        <v>1</v>
      </c>
      <c r="F2117" s="259">
        <v>29.649999999999999</v>
      </c>
      <c r="G2117" s="38"/>
      <c r="H2117" s="39"/>
    </row>
    <row r="2118" s="2" customFormat="1" ht="16.8" customHeight="1">
      <c r="A2118" s="38"/>
      <c r="B2118" s="39"/>
      <c r="C2118" s="258" t="s">
        <v>1</v>
      </c>
      <c r="D2118" s="258" t="s">
        <v>5097</v>
      </c>
      <c r="E2118" s="19" t="s">
        <v>1</v>
      </c>
      <c r="F2118" s="259">
        <v>0</v>
      </c>
      <c r="G2118" s="38"/>
      <c r="H2118" s="39"/>
    </row>
    <row r="2119" s="2" customFormat="1" ht="16.8" customHeight="1">
      <c r="A2119" s="38"/>
      <c r="B2119" s="39"/>
      <c r="C2119" s="258" t="s">
        <v>1</v>
      </c>
      <c r="D2119" s="258" t="s">
        <v>5434</v>
      </c>
      <c r="E2119" s="19" t="s">
        <v>1</v>
      </c>
      <c r="F2119" s="259">
        <v>14.82</v>
      </c>
      <c r="G2119" s="38"/>
      <c r="H2119" s="39"/>
    </row>
    <row r="2120" s="2" customFormat="1" ht="16.8" customHeight="1">
      <c r="A2120" s="38"/>
      <c r="B2120" s="39"/>
      <c r="C2120" s="258" t="s">
        <v>1</v>
      </c>
      <c r="D2120" s="258" t="s">
        <v>5097</v>
      </c>
      <c r="E2120" s="19" t="s">
        <v>1</v>
      </c>
      <c r="F2120" s="259">
        <v>0</v>
      </c>
      <c r="G2120" s="38"/>
      <c r="H2120" s="39"/>
    </row>
    <row r="2121" s="2" customFormat="1" ht="16.8" customHeight="1">
      <c r="A2121" s="38"/>
      <c r="B2121" s="39"/>
      <c r="C2121" s="258" t="s">
        <v>1</v>
      </c>
      <c r="D2121" s="258" t="s">
        <v>5435</v>
      </c>
      <c r="E2121" s="19" t="s">
        <v>1</v>
      </c>
      <c r="F2121" s="259">
        <v>12.19</v>
      </c>
      <c r="G2121" s="38"/>
      <c r="H2121" s="39"/>
    </row>
    <row r="2122" s="2" customFormat="1" ht="16.8" customHeight="1">
      <c r="A2122" s="38"/>
      <c r="B2122" s="39"/>
      <c r="C2122" s="258" t="s">
        <v>1</v>
      </c>
      <c r="D2122" s="258" t="s">
        <v>5097</v>
      </c>
      <c r="E2122" s="19" t="s">
        <v>1</v>
      </c>
      <c r="F2122" s="259">
        <v>0</v>
      </c>
      <c r="G2122" s="38"/>
      <c r="H2122" s="39"/>
    </row>
    <row r="2123" s="2" customFormat="1" ht="16.8" customHeight="1">
      <c r="A2123" s="38"/>
      <c r="B2123" s="39"/>
      <c r="C2123" s="258" t="s">
        <v>1</v>
      </c>
      <c r="D2123" s="258" t="s">
        <v>5436</v>
      </c>
      <c r="E2123" s="19" t="s">
        <v>1</v>
      </c>
      <c r="F2123" s="259">
        <v>13.210000000000001</v>
      </c>
      <c r="G2123" s="38"/>
      <c r="H2123" s="39"/>
    </row>
    <row r="2124" s="2" customFormat="1" ht="16.8" customHeight="1">
      <c r="A2124" s="38"/>
      <c r="B2124" s="39"/>
      <c r="C2124" s="258" t="s">
        <v>1</v>
      </c>
      <c r="D2124" s="258" t="s">
        <v>5097</v>
      </c>
      <c r="E2124" s="19" t="s">
        <v>1</v>
      </c>
      <c r="F2124" s="259">
        <v>0</v>
      </c>
      <c r="G2124" s="38"/>
      <c r="H2124" s="39"/>
    </row>
    <row r="2125" s="2" customFormat="1" ht="16.8" customHeight="1">
      <c r="A2125" s="38"/>
      <c r="B2125" s="39"/>
      <c r="C2125" s="258" t="s">
        <v>1</v>
      </c>
      <c r="D2125" s="258" t="s">
        <v>5437</v>
      </c>
      <c r="E2125" s="19" t="s">
        <v>1</v>
      </c>
      <c r="F2125" s="259">
        <v>12.91</v>
      </c>
      <c r="G2125" s="38"/>
      <c r="H2125" s="39"/>
    </row>
    <row r="2126" s="2" customFormat="1" ht="16.8" customHeight="1">
      <c r="A2126" s="38"/>
      <c r="B2126" s="39"/>
      <c r="C2126" s="258" t="s">
        <v>1</v>
      </c>
      <c r="D2126" s="258" t="s">
        <v>5097</v>
      </c>
      <c r="E2126" s="19" t="s">
        <v>1</v>
      </c>
      <c r="F2126" s="259">
        <v>0</v>
      </c>
      <c r="G2126" s="38"/>
      <c r="H2126" s="39"/>
    </row>
    <row r="2127" s="2" customFormat="1" ht="16.8" customHeight="1">
      <c r="A2127" s="38"/>
      <c r="B2127" s="39"/>
      <c r="C2127" s="258" t="s">
        <v>1</v>
      </c>
      <c r="D2127" s="258" t="s">
        <v>5438</v>
      </c>
      <c r="E2127" s="19" t="s">
        <v>1</v>
      </c>
      <c r="F2127" s="259">
        <v>13.57</v>
      </c>
      <c r="G2127" s="38"/>
      <c r="H2127" s="39"/>
    </row>
    <row r="2128" s="2" customFormat="1" ht="16.8" customHeight="1">
      <c r="A2128" s="38"/>
      <c r="B2128" s="39"/>
      <c r="C2128" s="258" t="s">
        <v>1</v>
      </c>
      <c r="D2128" s="258" t="s">
        <v>5097</v>
      </c>
      <c r="E2128" s="19" t="s">
        <v>1</v>
      </c>
      <c r="F2128" s="259">
        <v>0</v>
      </c>
      <c r="G2128" s="38"/>
      <c r="H2128" s="39"/>
    </row>
    <row r="2129" s="2" customFormat="1" ht="16.8" customHeight="1">
      <c r="A2129" s="38"/>
      <c r="B2129" s="39"/>
      <c r="C2129" s="258" t="s">
        <v>1</v>
      </c>
      <c r="D2129" s="258" t="s">
        <v>5439</v>
      </c>
      <c r="E2129" s="19" t="s">
        <v>1</v>
      </c>
      <c r="F2129" s="259">
        <v>101.28</v>
      </c>
      <c r="G2129" s="38"/>
      <c r="H2129" s="39"/>
    </row>
    <row r="2130" s="2" customFormat="1" ht="16.8" customHeight="1">
      <c r="A2130" s="38"/>
      <c r="B2130" s="39"/>
      <c r="C2130" s="258" t="s">
        <v>1</v>
      </c>
      <c r="D2130" s="258" t="s">
        <v>5097</v>
      </c>
      <c r="E2130" s="19" t="s">
        <v>1</v>
      </c>
      <c r="F2130" s="259">
        <v>0</v>
      </c>
      <c r="G2130" s="38"/>
      <c r="H2130" s="39"/>
    </row>
    <row r="2131" s="2" customFormat="1" ht="16.8" customHeight="1">
      <c r="A2131" s="38"/>
      <c r="B2131" s="39"/>
      <c r="C2131" s="258" t="s">
        <v>1</v>
      </c>
      <c r="D2131" s="258" t="s">
        <v>5440</v>
      </c>
      <c r="E2131" s="19" t="s">
        <v>1</v>
      </c>
      <c r="F2131" s="259">
        <v>171.62000000000001</v>
      </c>
      <c r="G2131" s="38"/>
      <c r="H2131" s="39"/>
    </row>
    <row r="2132" s="2" customFormat="1" ht="16.8" customHeight="1">
      <c r="A2132" s="38"/>
      <c r="B2132" s="39"/>
      <c r="C2132" s="258" t="s">
        <v>1</v>
      </c>
      <c r="D2132" s="258" t="s">
        <v>5097</v>
      </c>
      <c r="E2132" s="19" t="s">
        <v>1</v>
      </c>
      <c r="F2132" s="259">
        <v>0</v>
      </c>
      <c r="G2132" s="38"/>
      <c r="H2132" s="39"/>
    </row>
    <row r="2133" s="2" customFormat="1" ht="16.8" customHeight="1">
      <c r="A2133" s="38"/>
      <c r="B2133" s="39"/>
      <c r="C2133" s="258" t="s">
        <v>1</v>
      </c>
      <c r="D2133" s="258" t="s">
        <v>5441</v>
      </c>
      <c r="E2133" s="19" t="s">
        <v>1</v>
      </c>
      <c r="F2133" s="259">
        <v>140.11000000000001</v>
      </c>
      <c r="G2133" s="38"/>
      <c r="H2133" s="39"/>
    </row>
    <row r="2134" s="2" customFormat="1" ht="16.8" customHeight="1">
      <c r="A2134" s="38"/>
      <c r="B2134" s="39"/>
      <c r="C2134" s="258" t="s">
        <v>4839</v>
      </c>
      <c r="D2134" s="258" t="s">
        <v>1078</v>
      </c>
      <c r="E2134" s="19" t="s">
        <v>1</v>
      </c>
      <c r="F2134" s="259">
        <v>576.35000000000002</v>
      </c>
      <c r="G2134" s="38"/>
      <c r="H2134" s="39"/>
    </row>
    <row r="2135" s="2" customFormat="1" ht="16.8" customHeight="1">
      <c r="A2135" s="38"/>
      <c r="B2135" s="39"/>
      <c r="C2135" s="254" t="s">
        <v>4841</v>
      </c>
      <c r="D2135" s="255" t="s">
        <v>4842</v>
      </c>
      <c r="E2135" s="256" t="s">
        <v>279</v>
      </c>
      <c r="F2135" s="257">
        <v>1142.47</v>
      </c>
      <c r="G2135" s="38"/>
      <c r="H2135" s="39"/>
    </row>
    <row r="2136" s="2" customFormat="1" ht="16.8" customHeight="1">
      <c r="A2136" s="38"/>
      <c r="B2136" s="39"/>
      <c r="C2136" s="258" t="s">
        <v>1</v>
      </c>
      <c r="D2136" s="258" t="s">
        <v>295</v>
      </c>
      <c r="E2136" s="19" t="s">
        <v>1</v>
      </c>
      <c r="F2136" s="259">
        <v>0</v>
      </c>
      <c r="G2136" s="38"/>
      <c r="H2136" s="39"/>
    </row>
    <row r="2137" s="2" customFormat="1" ht="16.8" customHeight="1">
      <c r="A2137" s="38"/>
      <c r="B2137" s="39"/>
      <c r="C2137" s="258" t="s">
        <v>1</v>
      </c>
      <c r="D2137" s="258" t="s">
        <v>4853</v>
      </c>
      <c r="E2137" s="19" t="s">
        <v>1</v>
      </c>
      <c r="F2137" s="259">
        <v>0</v>
      </c>
      <c r="G2137" s="38"/>
      <c r="H2137" s="39"/>
    </row>
    <row r="2138" s="2" customFormat="1" ht="16.8" customHeight="1">
      <c r="A2138" s="38"/>
      <c r="B2138" s="39"/>
      <c r="C2138" s="258" t="s">
        <v>1</v>
      </c>
      <c r="D2138" s="258" t="s">
        <v>5442</v>
      </c>
      <c r="E2138" s="19" t="s">
        <v>1</v>
      </c>
      <c r="F2138" s="259">
        <v>3.8100000000000001</v>
      </c>
      <c r="G2138" s="38"/>
      <c r="H2138" s="39"/>
    </row>
    <row r="2139" s="2" customFormat="1" ht="16.8" customHeight="1">
      <c r="A2139" s="38"/>
      <c r="B2139" s="39"/>
      <c r="C2139" s="258" t="s">
        <v>1</v>
      </c>
      <c r="D2139" s="258" t="s">
        <v>4853</v>
      </c>
      <c r="E2139" s="19" t="s">
        <v>1</v>
      </c>
      <c r="F2139" s="259">
        <v>0</v>
      </c>
      <c r="G2139" s="38"/>
      <c r="H2139" s="39"/>
    </row>
    <row r="2140" s="2" customFormat="1" ht="16.8" customHeight="1">
      <c r="A2140" s="38"/>
      <c r="B2140" s="39"/>
      <c r="C2140" s="258" t="s">
        <v>1</v>
      </c>
      <c r="D2140" s="258" t="s">
        <v>5443</v>
      </c>
      <c r="E2140" s="19" t="s">
        <v>1</v>
      </c>
      <c r="F2140" s="259">
        <v>9.7100000000000009</v>
      </c>
      <c r="G2140" s="38"/>
      <c r="H2140" s="39"/>
    </row>
    <row r="2141" s="2" customFormat="1" ht="16.8" customHeight="1">
      <c r="A2141" s="38"/>
      <c r="B2141" s="39"/>
      <c r="C2141" s="258" t="s">
        <v>1</v>
      </c>
      <c r="D2141" s="258" t="s">
        <v>4853</v>
      </c>
      <c r="E2141" s="19" t="s">
        <v>1</v>
      </c>
      <c r="F2141" s="259">
        <v>0</v>
      </c>
      <c r="G2141" s="38"/>
      <c r="H2141" s="39"/>
    </row>
    <row r="2142" s="2" customFormat="1" ht="16.8" customHeight="1">
      <c r="A2142" s="38"/>
      <c r="B2142" s="39"/>
      <c r="C2142" s="258" t="s">
        <v>1</v>
      </c>
      <c r="D2142" s="258" t="s">
        <v>5444</v>
      </c>
      <c r="E2142" s="19" t="s">
        <v>1</v>
      </c>
      <c r="F2142" s="259">
        <v>6.7800000000000002</v>
      </c>
      <c r="G2142" s="38"/>
      <c r="H2142" s="39"/>
    </row>
    <row r="2143" s="2" customFormat="1" ht="16.8" customHeight="1">
      <c r="A2143" s="38"/>
      <c r="B2143" s="39"/>
      <c r="C2143" s="258" t="s">
        <v>1</v>
      </c>
      <c r="D2143" s="258" t="s">
        <v>4853</v>
      </c>
      <c r="E2143" s="19" t="s">
        <v>1</v>
      </c>
      <c r="F2143" s="259">
        <v>0</v>
      </c>
      <c r="G2143" s="38"/>
      <c r="H2143" s="39"/>
    </row>
    <row r="2144" s="2" customFormat="1" ht="16.8" customHeight="1">
      <c r="A2144" s="38"/>
      <c r="B2144" s="39"/>
      <c r="C2144" s="258" t="s">
        <v>1</v>
      </c>
      <c r="D2144" s="258" t="s">
        <v>5445</v>
      </c>
      <c r="E2144" s="19" t="s">
        <v>1</v>
      </c>
      <c r="F2144" s="259">
        <v>9.0899999999999999</v>
      </c>
      <c r="G2144" s="38"/>
      <c r="H2144" s="39"/>
    </row>
    <row r="2145" s="2" customFormat="1" ht="16.8" customHeight="1">
      <c r="A2145" s="38"/>
      <c r="B2145" s="39"/>
      <c r="C2145" s="258" t="s">
        <v>1</v>
      </c>
      <c r="D2145" s="258" t="s">
        <v>4853</v>
      </c>
      <c r="E2145" s="19" t="s">
        <v>1</v>
      </c>
      <c r="F2145" s="259">
        <v>0</v>
      </c>
      <c r="G2145" s="38"/>
      <c r="H2145" s="39"/>
    </row>
    <row r="2146" s="2" customFormat="1" ht="16.8" customHeight="1">
      <c r="A2146" s="38"/>
      <c r="B2146" s="39"/>
      <c r="C2146" s="258" t="s">
        <v>1</v>
      </c>
      <c r="D2146" s="258" t="s">
        <v>5445</v>
      </c>
      <c r="E2146" s="19" t="s">
        <v>1</v>
      </c>
      <c r="F2146" s="259">
        <v>9.0899999999999999</v>
      </c>
      <c r="G2146" s="38"/>
      <c r="H2146" s="39"/>
    </row>
    <row r="2147" s="2" customFormat="1" ht="16.8" customHeight="1">
      <c r="A2147" s="38"/>
      <c r="B2147" s="39"/>
      <c r="C2147" s="258" t="s">
        <v>1</v>
      </c>
      <c r="D2147" s="258" t="s">
        <v>4853</v>
      </c>
      <c r="E2147" s="19" t="s">
        <v>1</v>
      </c>
      <c r="F2147" s="259">
        <v>0</v>
      </c>
      <c r="G2147" s="38"/>
      <c r="H2147" s="39"/>
    </row>
    <row r="2148" s="2" customFormat="1" ht="16.8" customHeight="1">
      <c r="A2148" s="38"/>
      <c r="B2148" s="39"/>
      <c r="C2148" s="258" t="s">
        <v>1</v>
      </c>
      <c r="D2148" s="258" t="s">
        <v>5444</v>
      </c>
      <c r="E2148" s="19" t="s">
        <v>1</v>
      </c>
      <c r="F2148" s="259">
        <v>6.7800000000000002</v>
      </c>
      <c r="G2148" s="38"/>
      <c r="H2148" s="39"/>
    </row>
    <row r="2149" s="2" customFormat="1" ht="16.8" customHeight="1">
      <c r="A2149" s="38"/>
      <c r="B2149" s="39"/>
      <c r="C2149" s="258" t="s">
        <v>1</v>
      </c>
      <c r="D2149" s="258" t="s">
        <v>4853</v>
      </c>
      <c r="E2149" s="19" t="s">
        <v>1</v>
      </c>
      <c r="F2149" s="259">
        <v>0</v>
      </c>
      <c r="G2149" s="38"/>
      <c r="H2149" s="39"/>
    </row>
    <row r="2150" s="2" customFormat="1" ht="16.8" customHeight="1">
      <c r="A2150" s="38"/>
      <c r="B2150" s="39"/>
      <c r="C2150" s="258" t="s">
        <v>1</v>
      </c>
      <c r="D2150" s="258" t="s">
        <v>5444</v>
      </c>
      <c r="E2150" s="19" t="s">
        <v>1</v>
      </c>
      <c r="F2150" s="259">
        <v>6.7800000000000002</v>
      </c>
      <c r="G2150" s="38"/>
      <c r="H2150" s="39"/>
    </row>
    <row r="2151" s="2" customFormat="1" ht="16.8" customHeight="1">
      <c r="A2151" s="38"/>
      <c r="B2151" s="39"/>
      <c r="C2151" s="258" t="s">
        <v>1</v>
      </c>
      <c r="D2151" s="258" t="s">
        <v>4853</v>
      </c>
      <c r="E2151" s="19" t="s">
        <v>1</v>
      </c>
      <c r="F2151" s="259">
        <v>0</v>
      </c>
      <c r="G2151" s="38"/>
      <c r="H2151" s="39"/>
    </row>
    <row r="2152" s="2" customFormat="1" ht="16.8" customHeight="1">
      <c r="A2152" s="38"/>
      <c r="B2152" s="39"/>
      <c r="C2152" s="258" t="s">
        <v>1</v>
      </c>
      <c r="D2152" s="258" t="s">
        <v>5444</v>
      </c>
      <c r="E2152" s="19" t="s">
        <v>1</v>
      </c>
      <c r="F2152" s="259">
        <v>6.7800000000000002</v>
      </c>
      <c r="G2152" s="38"/>
      <c r="H2152" s="39"/>
    </row>
    <row r="2153" s="2" customFormat="1" ht="16.8" customHeight="1">
      <c r="A2153" s="38"/>
      <c r="B2153" s="39"/>
      <c r="C2153" s="258" t="s">
        <v>1</v>
      </c>
      <c r="D2153" s="258" t="s">
        <v>4853</v>
      </c>
      <c r="E2153" s="19" t="s">
        <v>1</v>
      </c>
      <c r="F2153" s="259">
        <v>0</v>
      </c>
      <c r="G2153" s="38"/>
      <c r="H2153" s="39"/>
    </row>
    <row r="2154" s="2" customFormat="1" ht="16.8" customHeight="1">
      <c r="A2154" s="38"/>
      <c r="B2154" s="39"/>
      <c r="C2154" s="258" t="s">
        <v>1</v>
      </c>
      <c r="D2154" s="258" t="s">
        <v>5444</v>
      </c>
      <c r="E2154" s="19" t="s">
        <v>1</v>
      </c>
      <c r="F2154" s="259">
        <v>6.7800000000000002</v>
      </c>
      <c r="G2154" s="38"/>
      <c r="H2154" s="39"/>
    </row>
    <row r="2155" s="2" customFormat="1" ht="16.8" customHeight="1">
      <c r="A2155" s="38"/>
      <c r="B2155" s="39"/>
      <c r="C2155" s="258" t="s">
        <v>1</v>
      </c>
      <c r="D2155" s="258" t="s">
        <v>4853</v>
      </c>
      <c r="E2155" s="19" t="s">
        <v>1</v>
      </c>
      <c r="F2155" s="259">
        <v>0</v>
      </c>
      <c r="G2155" s="38"/>
      <c r="H2155" s="39"/>
    </row>
    <row r="2156" s="2" customFormat="1" ht="16.8" customHeight="1">
      <c r="A2156" s="38"/>
      <c r="B2156" s="39"/>
      <c r="C2156" s="258" t="s">
        <v>1</v>
      </c>
      <c r="D2156" s="258" t="s">
        <v>5444</v>
      </c>
      <c r="E2156" s="19" t="s">
        <v>1</v>
      </c>
      <c r="F2156" s="259">
        <v>6.7800000000000002</v>
      </c>
      <c r="G2156" s="38"/>
      <c r="H2156" s="39"/>
    </row>
    <row r="2157" s="2" customFormat="1" ht="16.8" customHeight="1">
      <c r="A2157" s="38"/>
      <c r="B2157" s="39"/>
      <c r="C2157" s="258" t="s">
        <v>1</v>
      </c>
      <c r="D2157" s="258" t="s">
        <v>4853</v>
      </c>
      <c r="E2157" s="19" t="s">
        <v>1</v>
      </c>
      <c r="F2157" s="259">
        <v>0</v>
      </c>
      <c r="G2157" s="38"/>
      <c r="H2157" s="39"/>
    </row>
    <row r="2158" s="2" customFormat="1" ht="16.8" customHeight="1">
      <c r="A2158" s="38"/>
      <c r="B2158" s="39"/>
      <c r="C2158" s="258" t="s">
        <v>1</v>
      </c>
      <c r="D2158" s="258" t="s">
        <v>5446</v>
      </c>
      <c r="E2158" s="19" t="s">
        <v>1</v>
      </c>
      <c r="F2158" s="259">
        <v>2.5</v>
      </c>
      <c r="G2158" s="38"/>
      <c r="H2158" s="39"/>
    </row>
    <row r="2159" s="2" customFormat="1" ht="16.8" customHeight="1">
      <c r="A2159" s="38"/>
      <c r="B2159" s="39"/>
      <c r="C2159" s="258" t="s">
        <v>1</v>
      </c>
      <c r="D2159" s="258" t="s">
        <v>4853</v>
      </c>
      <c r="E2159" s="19" t="s">
        <v>1</v>
      </c>
      <c r="F2159" s="259">
        <v>0</v>
      </c>
      <c r="G2159" s="38"/>
      <c r="H2159" s="39"/>
    </row>
    <row r="2160" s="2" customFormat="1" ht="16.8" customHeight="1">
      <c r="A2160" s="38"/>
      <c r="B2160" s="39"/>
      <c r="C2160" s="258" t="s">
        <v>1</v>
      </c>
      <c r="D2160" s="258" t="s">
        <v>5447</v>
      </c>
      <c r="E2160" s="19" t="s">
        <v>1</v>
      </c>
      <c r="F2160" s="259">
        <v>9.1199999999999992</v>
      </c>
      <c r="G2160" s="38"/>
      <c r="H2160" s="39"/>
    </row>
    <row r="2161" s="2" customFormat="1" ht="16.8" customHeight="1">
      <c r="A2161" s="38"/>
      <c r="B2161" s="39"/>
      <c r="C2161" s="258" t="s">
        <v>1</v>
      </c>
      <c r="D2161" s="258" t="s">
        <v>4853</v>
      </c>
      <c r="E2161" s="19" t="s">
        <v>1</v>
      </c>
      <c r="F2161" s="259">
        <v>0</v>
      </c>
      <c r="G2161" s="38"/>
      <c r="H2161" s="39"/>
    </row>
    <row r="2162" s="2" customFormat="1" ht="16.8" customHeight="1">
      <c r="A2162" s="38"/>
      <c r="B2162" s="39"/>
      <c r="C2162" s="258" t="s">
        <v>1</v>
      </c>
      <c r="D2162" s="258" t="s">
        <v>5447</v>
      </c>
      <c r="E2162" s="19" t="s">
        <v>1</v>
      </c>
      <c r="F2162" s="259">
        <v>9.1199999999999992</v>
      </c>
      <c r="G2162" s="38"/>
      <c r="H2162" s="39"/>
    </row>
    <row r="2163" s="2" customFormat="1" ht="16.8" customHeight="1">
      <c r="A2163" s="38"/>
      <c r="B2163" s="39"/>
      <c r="C2163" s="258" t="s">
        <v>1</v>
      </c>
      <c r="D2163" s="258" t="s">
        <v>4978</v>
      </c>
      <c r="E2163" s="19" t="s">
        <v>1</v>
      </c>
      <c r="F2163" s="259">
        <v>0</v>
      </c>
      <c r="G2163" s="38"/>
      <c r="H2163" s="39"/>
    </row>
    <row r="2164" s="2" customFormat="1" ht="16.8" customHeight="1">
      <c r="A2164" s="38"/>
      <c r="B2164" s="39"/>
      <c r="C2164" s="258" t="s">
        <v>1</v>
      </c>
      <c r="D2164" s="258" t="s">
        <v>5448</v>
      </c>
      <c r="E2164" s="19" t="s">
        <v>1</v>
      </c>
      <c r="F2164" s="259">
        <v>3.04</v>
      </c>
      <c r="G2164" s="38"/>
      <c r="H2164" s="39"/>
    </row>
    <row r="2165" s="2" customFormat="1" ht="16.8" customHeight="1">
      <c r="A2165" s="38"/>
      <c r="B2165" s="39"/>
      <c r="C2165" s="258" t="s">
        <v>1</v>
      </c>
      <c r="D2165" s="258" t="s">
        <v>4978</v>
      </c>
      <c r="E2165" s="19" t="s">
        <v>1</v>
      </c>
      <c r="F2165" s="259">
        <v>0</v>
      </c>
      <c r="G2165" s="38"/>
      <c r="H2165" s="39"/>
    </row>
    <row r="2166" s="2" customFormat="1" ht="16.8" customHeight="1">
      <c r="A2166" s="38"/>
      <c r="B2166" s="39"/>
      <c r="C2166" s="258" t="s">
        <v>1</v>
      </c>
      <c r="D2166" s="258" t="s">
        <v>5449</v>
      </c>
      <c r="E2166" s="19" t="s">
        <v>1</v>
      </c>
      <c r="F2166" s="259">
        <v>1.74</v>
      </c>
      <c r="G2166" s="38"/>
      <c r="H2166" s="39"/>
    </row>
    <row r="2167" s="2" customFormat="1" ht="16.8" customHeight="1">
      <c r="A2167" s="38"/>
      <c r="B2167" s="39"/>
      <c r="C2167" s="258" t="s">
        <v>1</v>
      </c>
      <c r="D2167" s="258" t="s">
        <v>4978</v>
      </c>
      <c r="E2167" s="19" t="s">
        <v>1</v>
      </c>
      <c r="F2167" s="259">
        <v>0</v>
      </c>
      <c r="G2167" s="38"/>
      <c r="H2167" s="39"/>
    </row>
    <row r="2168" s="2" customFormat="1" ht="16.8" customHeight="1">
      <c r="A2168" s="38"/>
      <c r="B2168" s="39"/>
      <c r="C2168" s="258" t="s">
        <v>1</v>
      </c>
      <c r="D2168" s="258" t="s">
        <v>5449</v>
      </c>
      <c r="E2168" s="19" t="s">
        <v>1</v>
      </c>
      <c r="F2168" s="259">
        <v>1.74</v>
      </c>
      <c r="G2168" s="38"/>
      <c r="H2168" s="39"/>
    </row>
    <row r="2169" s="2" customFormat="1" ht="16.8" customHeight="1">
      <c r="A2169" s="38"/>
      <c r="B2169" s="39"/>
      <c r="C2169" s="258" t="s">
        <v>1</v>
      </c>
      <c r="D2169" s="258" t="s">
        <v>5097</v>
      </c>
      <c r="E2169" s="19" t="s">
        <v>1</v>
      </c>
      <c r="F2169" s="259">
        <v>0</v>
      </c>
      <c r="G2169" s="38"/>
      <c r="H2169" s="39"/>
    </row>
    <row r="2170" s="2" customFormat="1" ht="16.8" customHeight="1">
      <c r="A2170" s="38"/>
      <c r="B2170" s="39"/>
      <c r="C2170" s="258" t="s">
        <v>1</v>
      </c>
      <c r="D2170" s="258" t="s">
        <v>5450</v>
      </c>
      <c r="E2170" s="19" t="s">
        <v>1</v>
      </c>
      <c r="F2170" s="259">
        <v>12.74</v>
      </c>
      <c r="G2170" s="38"/>
      <c r="H2170" s="39"/>
    </row>
    <row r="2171" s="2" customFormat="1" ht="16.8" customHeight="1">
      <c r="A2171" s="38"/>
      <c r="B2171" s="39"/>
      <c r="C2171" s="258" t="s">
        <v>1</v>
      </c>
      <c r="D2171" s="258" t="s">
        <v>5097</v>
      </c>
      <c r="E2171" s="19" t="s">
        <v>1</v>
      </c>
      <c r="F2171" s="259">
        <v>0</v>
      </c>
      <c r="G2171" s="38"/>
      <c r="H2171" s="39"/>
    </row>
    <row r="2172" s="2" customFormat="1" ht="16.8" customHeight="1">
      <c r="A2172" s="38"/>
      <c r="B2172" s="39"/>
      <c r="C2172" s="258" t="s">
        <v>1</v>
      </c>
      <c r="D2172" s="258" t="s">
        <v>5451</v>
      </c>
      <c r="E2172" s="19" t="s">
        <v>1</v>
      </c>
      <c r="F2172" s="259">
        <v>5.6200000000000001</v>
      </c>
      <c r="G2172" s="38"/>
      <c r="H2172" s="39"/>
    </row>
    <row r="2173" s="2" customFormat="1" ht="16.8" customHeight="1">
      <c r="A2173" s="38"/>
      <c r="B2173" s="39"/>
      <c r="C2173" s="258" t="s">
        <v>1</v>
      </c>
      <c r="D2173" s="258" t="s">
        <v>5097</v>
      </c>
      <c r="E2173" s="19" t="s">
        <v>1</v>
      </c>
      <c r="F2173" s="259">
        <v>0</v>
      </c>
      <c r="G2173" s="38"/>
      <c r="H2173" s="39"/>
    </row>
    <row r="2174" s="2" customFormat="1" ht="16.8" customHeight="1">
      <c r="A2174" s="38"/>
      <c r="B2174" s="39"/>
      <c r="C2174" s="258" t="s">
        <v>1</v>
      </c>
      <c r="D2174" s="258" t="s">
        <v>5452</v>
      </c>
      <c r="E2174" s="19" t="s">
        <v>1</v>
      </c>
      <c r="F2174" s="259">
        <v>14.18</v>
      </c>
      <c r="G2174" s="38"/>
      <c r="H2174" s="39"/>
    </row>
    <row r="2175" s="2" customFormat="1" ht="16.8" customHeight="1">
      <c r="A2175" s="38"/>
      <c r="B2175" s="39"/>
      <c r="C2175" s="258" t="s">
        <v>1</v>
      </c>
      <c r="D2175" s="258" t="s">
        <v>5097</v>
      </c>
      <c r="E2175" s="19" t="s">
        <v>1</v>
      </c>
      <c r="F2175" s="259">
        <v>0</v>
      </c>
      <c r="G2175" s="38"/>
      <c r="H2175" s="39"/>
    </row>
    <row r="2176" s="2" customFormat="1" ht="16.8" customHeight="1">
      <c r="A2176" s="38"/>
      <c r="B2176" s="39"/>
      <c r="C2176" s="258" t="s">
        <v>1</v>
      </c>
      <c r="D2176" s="258" t="s">
        <v>5453</v>
      </c>
      <c r="E2176" s="19" t="s">
        <v>1</v>
      </c>
      <c r="F2176" s="259">
        <v>8.7300000000000004</v>
      </c>
      <c r="G2176" s="38"/>
      <c r="H2176" s="39"/>
    </row>
    <row r="2177" s="2" customFormat="1" ht="16.8" customHeight="1">
      <c r="A2177" s="38"/>
      <c r="B2177" s="39"/>
      <c r="C2177" s="258" t="s">
        <v>1</v>
      </c>
      <c r="D2177" s="258" t="s">
        <v>5097</v>
      </c>
      <c r="E2177" s="19" t="s">
        <v>1</v>
      </c>
      <c r="F2177" s="259">
        <v>0</v>
      </c>
      <c r="G2177" s="38"/>
      <c r="H2177" s="39"/>
    </row>
    <row r="2178" s="2" customFormat="1" ht="16.8" customHeight="1">
      <c r="A2178" s="38"/>
      <c r="B2178" s="39"/>
      <c r="C2178" s="258" t="s">
        <v>1</v>
      </c>
      <c r="D2178" s="258" t="s">
        <v>5454</v>
      </c>
      <c r="E2178" s="19" t="s">
        <v>1</v>
      </c>
      <c r="F2178" s="259">
        <v>1.1200000000000001</v>
      </c>
      <c r="G2178" s="38"/>
      <c r="H2178" s="39"/>
    </row>
    <row r="2179" s="2" customFormat="1" ht="16.8" customHeight="1">
      <c r="A2179" s="38"/>
      <c r="B2179" s="39"/>
      <c r="C2179" s="258" t="s">
        <v>1</v>
      </c>
      <c r="D2179" s="258" t="s">
        <v>5097</v>
      </c>
      <c r="E2179" s="19" t="s">
        <v>1</v>
      </c>
      <c r="F2179" s="259">
        <v>0</v>
      </c>
      <c r="G2179" s="38"/>
      <c r="H2179" s="39"/>
    </row>
    <row r="2180" s="2" customFormat="1" ht="16.8" customHeight="1">
      <c r="A2180" s="38"/>
      <c r="B2180" s="39"/>
      <c r="C2180" s="258" t="s">
        <v>1</v>
      </c>
      <c r="D2180" s="258" t="s">
        <v>5455</v>
      </c>
      <c r="E2180" s="19" t="s">
        <v>1</v>
      </c>
      <c r="F2180" s="259">
        <v>13.91</v>
      </c>
      <c r="G2180" s="38"/>
      <c r="H2180" s="39"/>
    </row>
    <row r="2181" s="2" customFormat="1" ht="16.8" customHeight="1">
      <c r="A2181" s="38"/>
      <c r="B2181" s="39"/>
      <c r="C2181" s="258" t="s">
        <v>1</v>
      </c>
      <c r="D2181" s="258" t="s">
        <v>5097</v>
      </c>
      <c r="E2181" s="19" t="s">
        <v>1</v>
      </c>
      <c r="F2181" s="259">
        <v>0</v>
      </c>
      <c r="G2181" s="38"/>
      <c r="H2181" s="39"/>
    </row>
    <row r="2182" s="2" customFormat="1" ht="16.8" customHeight="1">
      <c r="A2182" s="38"/>
      <c r="B2182" s="39"/>
      <c r="C2182" s="258" t="s">
        <v>1</v>
      </c>
      <c r="D2182" s="258" t="s">
        <v>5456</v>
      </c>
      <c r="E2182" s="19" t="s">
        <v>1</v>
      </c>
      <c r="F2182" s="259">
        <v>16.059999999999999</v>
      </c>
      <c r="G2182" s="38"/>
      <c r="H2182" s="39"/>
    </row>
    <row r="2183" s="2" customFormat="1" ht="16.8" customHeight="1">
      <c r="A2183" s="38"/>
      <c r="B2183" s="39"/>
      <c r="C2183" s="258" t="s">
        <v>1</v>
      </c>
      <c r="D2183" s="258" t="s">
        <v>5097</v>
      </c>
      <c r="E2183" s="19" t="s">
        <v>1</v>
      </c>
      <c r="F2183" s="259">
        <v>0</v>
      </c>
      <c r="G2183" s="38"/>
      <c r="H2183" s="39"/>
    </row>
    <row r="2184" s="2" customFormat="1" ht="16.8" customHeight="1">
      <c r="A2184" s="38"/>
      <c r="B2184" s="39"/>
      <c r="C2184" s="258" t="s">
        <v>1</v>
      </c>
      <c r="D2184" s="258" t="s">
        <v>5195</v>
      </c>
      <c r="E2184" s="19" t="s">
        <v>1</v>
      </c>
      <c r="F2184" s="259">
        <v>13.9</v>
      </c>
      <c r="G2184" s="38"/>
      <c r="H2184" s="39"/>
    </row>
    <row r="2185" s="2" customFormat="1" ht="16.8" customHeight="1">
      <c r="A2185" s="38"/>
      <c r="B2185" s="39"/>
      <c r="C2185" s="258" t="s">
        <v>1</v>
      </c>
      <c r="D2185" s="258" t="s">
        <v>5097</v>
      </c>
      <c r="E2185" s="19" t="s">
        <v>1</v>
      </c>
      <c r="F2185" s="259">
        <v>0</v>
      </c>
      <c r="G2185" s="38"/>
      <c r="H2185" s="39"/>
    </row>
    <row r="2186" s="2" customFormat="1" ht="16.8" customHeight="1">
      <c r="A2186" s="38"/>
      <c r="B2186" s="39"/>
      <c r="C2186" s="258" t="s">
        <v>1</v>
      </c>
      <c r="D2186" s="258" t="s">
        <v>5042</v>
      </c>
      <c r="E2186" s="19" t="s">
        <v>1</v>
      </c>
      <c r="F2186" s="259">
        <v>13.48</v>
      </c>
      <c r="G2186" s="38"/>
      <c r="H2186" s="39"/>
    </row>
    <row r="2187" s="2" customFormat="1" ht="16.8" customHeight="1">
      <c r="A2187" s="38"/>
      <c r="B2187" s="39"/>
      <c r="C2187" s="258" t="s">
        <v>1</v>
      </c>
      <c r="D2187" s="258" t="s">
        <v>5097</v>
      </c>
      <c r="E2187" s="19" t="s">
        <v>1</v>
      </c>
      <c r="F2187" s="259">
        <v>0</v>
      </c>
      <c r="G2187" s="38"/>
      <c r="H2187" s="39"/>
    </row>
    <row r="2188" s="2" customFormat="1" ht="16.8" customHeight="1">
      <c r="A2188" s="38"/>
      <c r="B2188" s="39"/>
      <c r="C2188" s="258" t="s">
        <v>1</v>
      </c>
      <c r="D2188" s="258" t="s">
        <v>5457</v>
      </c>
      <c r="E2188" s="19" t="s">
        <v>1</v>
      </c>
      <c r="F2188" s="259">
        <v>1.49</v>
      </c>
      <c r="G2188" s="38"/>
      <c r="H2188" s="39"/>
    </row>
    <row r="2189" s="2" customFormat="1" ht="16.8" customHeight="1">
      <c r="A2189" s="38"/>
      <c r="B2189" s="39"/>
      <c r="C2189" s="258" t="s">
        <v>1</v>
      </c>
      <c r="D2189" s="258" t="s">
        <v>5097</v>
      </c>
      <c r="E2189" s="19" t="s">
        <v>1</v>
      </c>
      <c r="F2189" s="259">
        <v>0</v>
      </c>
      <c r="G2189" s="38"/>
      <c r="H2189" s="39"/>
    </row>
    <row r="2190" s="2" customFormat="1" ht="16.8" customHeight="1">
      <c r="A2190" s="38"/>
      <c r="B2190" s="39"/>
      <c r="C2190" s="258" t="s">
        <v>1</v>
      </c>
      <c r="D2190" s="258" t="s">
        <v>5458</v>
      </c>
      <c r="E2190" s="19" t="s">
        <v>1</v>
      </c>
      <c r="F2190" s="259">
        <v>1.48</v>
      </c>
      <c r="G2190" s="38"/>
      <c r="H2190" s="39"/>
    </row>
    <row r="2191" s="2" customFormat="1" ht="16.8" customHeight="1">
      <c r="A2191" s="38"/>
      <c r="B2191" s="39"/>
      <c r="C2191" s="258" t="s">
        <v>1</v>
      </c>
      <c r="D2191" s="258" t="s">
        <v>5097</v>
      </c>
      <c r="E2191" s="19" t="s">
        <v>1</v>
      </c>
      <c r="F2191" s="259">
        <v>0</v>
      </c>
      <c r="G2191" s="38"/>
      <c r="H2191" s="39"/>
    </row>
    <row r="2192" s="2" customFormat="1" ht="16.8" customHeight="1">
      <c r="A2192" s="38"/>
      <c r="B2192" s="39"/>
      <c r="C2192" s="258" t="s">
        <v>1</v>
      </c>
      <c r="D2192" s="258" t="s">
        <v>5458</v>
      </c>
      <c r="E2192" s="19" t="s">
        <v>1</v>
      </c>
      <c r="F2192" s="259">
        <v>1.48</v>
      </c>
      <c r="G2192" s="38"/>
      <c r="H2192" s="39"/>
    </row>
    <row r="2193" s="2" customFormat="1" ht="16.8" customHeight="1">
      <c r="A2193" s="38"/>
      <c r="B2193" s="39"/>
      <c r="C2193" s="258" t="s">
        <v>1</v>
      </c>
      <c r="D2193" s="258" t="s">
        <v>5097</v>
      </c>
      <c r="E2193" s="19" t="s">
        <v>1</v>
      </c>
      <c r="F2193" s="259">
        <v>0</v>
      </c>
      <c r="G2193" s="38"/>
      <c r="H2193" s="39"/>
    </row>
    <row r="2194" s="2" customFormat="1" ht="16.8" customHeight="1">
      <c r="A2194" s="38"/>
      <c r="B2194" s="39"/>
      <c r="C2194" s="258" t="s">
        <v>1</v>
      </c>
      <c r="D2194" s="258" t="s">
        <v>5457</v>
      </c>
      <c r="E2194" s="19" t="s">
        <v>1</v>
      </c>
      <c r="F2194" s="259">
        <v>1.49</v>
      </c>
      <c r="G2194" s="38"/>
      <c r="H2194" s="39"/>
    </row>
    <row r="2195" s="2" customFormat="1" ht="16.8" customHeight="1">
      <c r="A2195" s="38"/>
      <c r="B2195" s="39"/>
      <c r="C2195" s="258" t="s">
        <v>1</v>
      </c>
      <c r="D2195" s="258" t="s">
        <v>5097</v>
      </c>
      <c r="E2195" s="19" t="s">
        <v>1</v>
      </c>
      <c r="F2195" s="259">
        <v>0</v>
      </c>
      <c r="G2195" s="38"/>
      <c r="H2195" s="39"/>
    </row>
    <row r="2196" s="2" customFormat="1" ht="16.8" customHeight="1">
      <c r="A2196" s="38"/>
      <c r="B2196" s="39"/>
      <c r="C2196" s="258" t="s">
        <v>1</v>
      </c>
      <c r="D2196" s="258" t="s">
        <v>5459</v>
      </c>
      <c r="E2196" s="19" t="s">
        <v>1</v>
      </c>
      <c r="F2196" s="259">
        <v>4.4000000000000004</v>
      </c>
      <c r="G2196" s="38"/>
      <c r="H2196" s="39"/>
    </row>
    <row r="2197" s="2" customFormat="1" ht="16.8" customHeight="1">
      <c r="A2197" s="38"/>
      <c r="B2197" s="39"/>
      <c r="C2197" s="258" t="s">
        <v>1</v>
      </c>
      <c r="D2197" s="258" t="s">
        <v>5097</v>
      </c>
      <c r="E2197" s="19" t="s">
        <v>1</v>
      </c>
      <c r="F2197" s="259">
        <v>0</v>
      </c>
      <c r="G2197" s="38"/>
      <c r="H2197" s="39"/>
    </row>
    <row r="2198" s="2" customFormat="1" ht="16.8" customHeight="1">
      <c r="A2198" s="38"/>
      <c r="B2198" s="39"/>
      <c r="C2198" s="258" t="s">
        <v>1</v>
      </c>
      <c r="D2198" s="258" t="s">
        <v>5460</v>
      </c>
      <c r="E2198" s="19" t="s">
        <v>1</v>
      </c>
      <c r="F2198" s="259">
        <v>2.27</v>
      </c>
      <c r="G2198" s="38"/>
      <c r="H2198" s="39"/>
    </row>
    <row r="2199" s="2" customFormat="1" ht="16.8" customHeight="1">
      <c r="A2199" s="38"/>
      <c r="B2199" s="39"/>
      <c r="C2199" s="258" t="s">
        <v>1</v>
      </c>
      <c r="D2199" s="258" t="s">
        <v>5097</v>
      </c>
      <c r="E2199" s="19" t="s">
        <v>1</v>
      </c>
      <c r="F2199" s="259">
        <v>0</v>
      </c>
      <c r="G2199" s="38"/>
      <c r="H2199" s="39"/>
    </row>
    <row r="2200" s="2" customFormat="1" ht="16.8" customHeight="1">
      <c r="A2200" s="38"/>
      <c r="B2200" s="39"/>
      <c r="C2200" s="258" t="s">
        <v>1</v>
      </c>
      <c r="D2200" s="258" t="s">
        <v>5461</v>
      </c>
      <c r="E2200" s="19" t="s">
        <v>1</v>
      </c>
      <c r="F2200" s="259">
        <v>5.3799999999999999</v>
      </c>
      <c r="G2200" s="38"/>
      <c r="H2200" s="39"/>
    </row>
    <row r="2201" s="2" customFormat="1" ht="16.8" customHeight="1">
      <c r="A2201" s="38"/>
      <c r="B2201" s="39"/>
      <c r="C2201" s="258" t="s">
        <v>1</v>
      </c>
      <c r="D2201" s="258" t="s">
        <v>5097</v>
      </c>
      <c r="E2201" s="19" t="s">
        <v>1</v>
      </c>
      <c r="F2201" s="259">
        <v>0</v>
      </c>
      <c r="G2201" s="38"/>
      <c r="H2201" s="39"/>
    </row>
    <row r="2202" s="2" customFormat="1" ht="16.8" customHeight="1">
      <c r="A2202" s="38"/>
      <c r="B2202" s="39"/>
      <c r="C2202" s="258" t="s">
        <v>1</v>
      </c>
      <c r="D2202" s="258" t="s">
        <v>5187</v>
      </c>
      <c r="E2202" s="19" t="s">
        <v>1</v>
      </c>
      <c r="F2202" s="259">
        <v>10.640000000000001</v>
      </c>
      <c r="G2202" s="38"/>
      <c r="H2202" s="39"/>
    </row>
    <row r="2203" s="2" customFormat="1" ht="16.8" customHeight="1">
      <c r="A2203" s="38"/>
      <c r="B2203" s="39"/>
      <c r="C2203" s="258" t="s">
        <v>1</v>
      </c>
      <c r="D2203" s="258" t="s">
        <v>5097</v>
      </c>
      <c r="E2203" s="19" t="s">
        <v>1</v>
      </c>
      <c r="F2203" s="259">
        <v>0</v>
      </c>
      <c r="G2203" s="38"/>
      <c r="H2203" s="39"/>
    </row>
    <row r="2204" s="2" customFormat="1" ht="16.8" customHeight="1">
      <c r="A2204" s="38"/>
      <c r="B2204" s="39"/>
      <c r="C2204" s="258" t="s">
        <v>1</v>
      </c>
      <c r="D2204" s="258" t="s">
        <v>5460</v>
      </c>
      <c r="E2204" s="19" t="s">
        <v>1</v>
      </c>
      <c r="F2204" s="259">
        <v>2.27</v>
      </c>
      <c r="G2204" s="38"/>
      <c r="H2204" s="39"/>
    </row>
    <row r="2205" s="2" customFormat="1" ht="16.8" customHeight="1">
      <c r="A2205" s="38"/>
      <c r="B2205" s="39"/>
      <c r="C2205" s="258" t="s">
        <v>1</v>
      </c>
      <c r="D2205" s="258" t="s">
        <v>5097</v>
      </c>
      <c r="E2205" s="19" t="s">
        <v>1</v>
      </c>
      <c r="F2205" s="259">
        <v>0</v>
      </c>
      <c r="G2205" s="38"/>
      <c r="H2205" s="39"/>
    </row>
    <row r="2206" s="2" customFormat="1" ht="16.8" customHeight="1">
      <c r="A2206" s="38"/>
      <c r="B2206" s="39"/>
      <c r="C2206" s="258" t="s">
        <v>1</v>
      </c>
      <c r="D2206" s="258" t="s">
        <v>5462</v>
      </c>
      <c r="E2206" s="19" t="s">
        <v>1</v>
      </c>
      <c r="F2206" s="259">
        <v>1.4299999999999999</v>
      </c>
      <c r="G2206" s="38"/>
      <c r="H2206" s="39"/>
    </row>
    <row r="2207" s="2" customFormat="1" ht="16.8" customHeight="1">
      <c r="A2207" s="38"/>
      <c r="B2207" s="39"/>
      <c r="C2207" s="258" t="s">
        <v>1</v>
      </c>
      <c r="D2207" s="258" t="s">
        <v>5097</v>
      </c>
      <c r="E2207" s="19" t="s">
        <v>1</v>
      </c>
      <c r="F2207" s="259">
        <v>0</v>
      </c>
      <c r="G2207" s="38"/>
      <c r="H2207" s="39"/>
    </row>
    <row r="2208" s="2" customFormat="1" ht="16.8" customHeight="1">
      <c r="A2208" s="38"/>
      <c r="B2208" s="39"/>
      <c r="C2208" s="258" t="s">
        <v>1</v>
      </c>
      <c r="D2208" s="258" t="s">
        <v>5463</v>
      </c>
      <c r="E2208" s="19" t="s">
        <v>1</v>
      </c>
      <c r="F2208" s="259">
        <v>2.98</v>
      </c>
      <c r="G2208" s="38"/>
      <c r="H2208" s="39"/>
    </row>
    <row r="2209" s="2" customFormat="1" ht="16.8" customHeight="1">
      <c r="A2209" s="38"/>
      <c r="B2209" s="39"/>
      <c r="C2209" s="258" t="s">
        <v>1</v>
      </c>
      <c r="D2209" s="258" t="s">
        <v>5097</v>
      </c>
      <c r="E2209" s="19" t="s">
        <v>1</v>
      </c>
      <c r="F2209" s="259">
        <v>0</v>
      </c>
      <c r="G2209" s="38"/>
      <c r="H2209" s="39"/>
    </row>
    <row r="2210" s="2" customFormat="1" ht="16.8" customHeight="1">
      <c r="A2210" s="38"/>
      <c r="B2210" s="39"/>
      <c r="C2210" s="258" t="s">
        <v>1</v>
      </c>
      <c r="D2210" s="258" t="s">
        <v>5463</v>
      </c>
      <c r="E2210" s="19" t="s">
        <v>1</v>
      </c>
      <c r="F2210" s="259">
        <v>2.98</v>
      </c>
      <c r="G2210" s="38"/>
      <c r="H2210" s="39"/>
    </row>
    <row r="2211" s="2" customFormat="1" ht="16.8" customHeight="1">
      <c r="A2211" s="38"/>
      <c r="B2211" s="39"/>
      <c r="C2211" s="258" t="s">
        <v>1</v>
      </c>
      <c r="D2211" s="258" t="s">
        <v>5097</v>
      </c>
      <c r="E2211" s="19" t="s">
        <v>1</v>
      </c>
      <c r="F2211" s="259">
        <v>0</v>
      </c>
      <c r="G2211" s="38"/>
      <c r="H2211" s="39"/>
    </row>
    <row r="2212" s="2" customFormat="1" ht="16.8" customHeight="1">
      <c r="A2212" s="38"/>
      <c r="B2212" s="39"/>
      <c r="C2212" s="258" t="s">
        <v>1</v>
      </c>
      <c r="D2212" s="258" t="s">
        <v>5462</v>
      </c>
      <c r="E2212" s="19" t="s">
        <v>1</v>
      </c>
      <c r="F2212" s="259">
        <v>1.4299999999999999</v>
      </c>
      <c r="G2212" s="38"/>
      <c r="H2212" s="39"/>
    </row>
    <row r="2213" s="2" customFormat="1" ht="16.8" customHeight="1">
      <c r="A2213" s="38"/>
      <c r="B2213" s="39"/>
      <c r="C2213" s="258" t="s">
        <v>1</v>
      </c>
      <c r="D2213" s="258" t="s">
        <v>5097</v>
      </c>
      <c r="E2213" s="19" t="s">
        <v>1</v>
      </c>
      <c r="F2213" s="259">
        <v>0</v>
      </c>
      <c r="G2213" s="38"/>
      <c r="H2213" s="39"/>
    </row>
    <row r="2214" s="2" customFormat="1" ht="16.8" customHeight="1">
      <c r="A2214" s="38"/>
      <c r="B2214" s="39"/>
      <c r="C2214" s="258" t="s">
        <v>1</v>
      </c>
      <c r="D2214" s="258" t="s">
        <v>5464</v>
      </c>
      <c r="E2214" s="19" t="s">
        <v>1</v>
      </c>
      <c r="F2214" s="259">
        <v>1.7</v>
      </c>
      <c r="G2214" s="38"/>
      <c r="H2214" s="39"/>
    </row>
    <row r="2215" s="2" customFormat="1" ht="16.8" customHeight="1">
      <c r="A2215" s="38"/>
      <c r="B2215" s="39"/>
      <c r="C2215" s="258" t="s">
        <v>1</v>
      </c>
      <c r="D2215" s="258" t="s">
        <v>5097</v>
      </c>
      <c r="E2215" s="19" t="s">
        <v>1</v>
      </c>
      <c r="F2215" s="259">
        <v>0</v>
      </c>
      <c r="G2215" s="38"/>
      <c r="H2215" s="39"/>
    </row>
    <row r="2216" s="2" customFormat="1" ht="16.8" customHeight="1">
      <c r="A2216" s="38"/>
      <c r="B2216" s="39"/>
      <c r="C2216" s="258" t="s">
        <v>1</v>
      </c>
      <c r="D2216" s="258" t="s">
        <v>5465</v>
      </c>
      <c r="E2216" s="19" t="s">
        <v>1</v>
      </c>
      <c r="F2216" s="259">
        <v>5.7699999999999996</v>
      </c>
      <c r="G2216" s="38"/>
      <c r="H2216" s="39"/>
    </row>
    <row r="2217" s="2" customFormat="1" ht="16.8" customHeight="1">
      <c r="A2217" s="38"/>
      <c r="B2217" s="39"/>
      <c r="C2217" s="258" t="s">
        <v>1</v>
      </c>
      <c r="D2217" s="258" t="s">
        <v>5097</v>
      </c>
      <c r="E2217" s="19" t="s">
        <v>1</v>
      </c>
      <c r="F2217" s="259">
        <v>0</v>
      </c>
      <c r="G2217" s="38"/>
      <c r="H2217" s="39"/>
    </row>
    <row r="2218" s="2" customFormat="1" ht="16.8" customHeight="1">
      <c r="A2218" s="38"/>
      <c r="B2218" s="39"/>
      <c r="C2218" s="258" t="s">
        <v>1</v>
      </c>
      <c r="D2218" s="258" t="s">
        <v>5466</v>
      </c>
      <c r="E2218" s="19" t="s">
        <v>1</v>
      </c>
      <c r="F2218" s="259">
        <v>0.20000000000000001</v>
      </c>
      <c r="G2218" s="38"/>
      <c r="H2218" s="39"/>
    </row>
    <row r="2219" s="2" customFormat="1" ht="16.8" customHeight="1">
      <c r="A2219" s="38"/>
      <c r="B2219" s="39"/>
      <c r="C2219" s="258" t="s">
        <v>1</v>
      </c>
      <c r="D2219" s="258" t="s">
        <v>5097</v>
      </c>
      <c r="E2219" s="19" t="s">
        <v>1</v>
      </c>
      <c r="F2219" s="259">
        <v>0</v>
      </c>
      <c r="G2219" s="38"/>
      <c r="H2219" s="39"/>
    </row>
    <row r="2220" s="2" customFormat="1" ht="16.8" customHeight="1">
      <c r="A2220" s="38"/>
      <c r="B2220" s="39"/>
      <c r="C2220" s="258" t="s">
        <v>1</v>
      </c>
      <c r="D2220" s="258" t="s">
        <v>5467</v>
      </c>
      <c r="E2220" s="19" t="s">
        <v>1</v>
      </c>
      <c r="F2220" s="259">
        <v>0.35999999999999999</v>
      </c>
      <c r="G2220" s="38"/>
      <c r="H2220" s="39"/>
    </row>
    <row r="2221" s="2" customFormat="1" ht="16.8" customHeight="1">
      <c r="A2221" s="38"/>
      <c r="B2221" s="39"/>
      <c r="C2221" s="258" t="s">
        <v>1</v>
      </c>
      <c r="D2221" s="258" t="s">
        <v>5097</v>
      </c>
      <c r="E2221" s="19" t="s">
        <v>1</v>
      </c>
      <c r="F2221" s="259">
        <v>0</v>
      </c>
      <c r="G2221" s="38"/>
      <c r="H2221" s="39"/>
    </row>
    <row r="2222" s="2" customFormat="1" ht="16.8" customHeight="1">
      <c r="A2222" s="38"/>
      <c r="B2222" s="39"/>
      <c r="C2222" s="258" t="s">
        <v>1</v>
      </c>
      <c r="D2222" s="258" t="s">
        <v>5091</v>
      </c>
      <c r="E2222" s="19" t="s">
        <v>1</v>
      </c>
      <c r="F2222" s="259">
        <v>3.3500000000000001</v>
      </c>
      <c r="G2222" s="38"/>
      <c r="H2222" s="39"/>
    </row>
    <row r="2223" s="2" customFormat="1" ht="16.8" customHeight="1">
      <c r="A2223" s="38"/>
      <c r="B2223" s="39"/>
      <c r="C2223" s="258" t="s">
        <v>1</v>
      </c>
      <c r="D2223" s="258" t="s">
        <v>5231</v>
      </c>
      <c r="E2223" s="19" t="s">
        <v>1</v>
      </c>
      <c r="F2223" s="259">
        <v>0</v>
      </c>
      <c r="G2223" s="38"/>
      <c r="H2223" s="39"/>
    </row>
    <row r="2224" s="2" customFormat="1" ht="16.8" customHeight="1">
      <c r="A2224" s="38"/>
      <c r="B2224" s="39"/>
      <c r="C2224" s="258" t="s">
        <v>1</v>
      </c>
      <c r="D2224" s="258" t="s">
        <v>5468</v>
      </c>
      <c r="E2224" s="19" t="s">
        <v>1</v>
      </c>
      <c r="F2224" s="259">
        <v>18.309999999999999</v>
      </c>
      <c r="G2224" s="38"/>
      <c r="H2224" s="39"/>
    </row>
    <row r="2225" s="2" customFormat="1" ht="16.8" customHeight="1">
      <c r="A2225" s="38"/>
      <c r="B2225" s="39"/>
      <c r="C2225" s="258" t="s">
        <v>1</v>
      </c>
      <c r="D2225" s="258" t="s">
        <v>5231</v>
      </c>
      <c r="E2225" s="19" t="s">
        <v>1</v>
      </c>
      <c r="F2225" s="259">
        <v>0</v>
      </c>
      <c r="G2225" s="38"/>
      <c r="H2225" s="39"/>
    </row>
    <row r="2226" s="2" customFormat="1" ht="16.8" customHeight="1">
      <c r="A2226" s="38"/>
      <c r="B2226" s="39"/>
      <c r="C2226" s="258" t="s">
        <v>1</v>
      </c>
      <c r="D2226" s="258" t="s">
        <v>5469</v>
      </c>
      <c r="E2226" s="19" t="s">
        <v>1</v>
      </c>
      <c r="F2226" s="259">
        <v>4.0700000000000003</v>
      </c>
      <c r="G2226" s="38"/>
      <c r="H2226" s="39"/>
    </row>
    <row r="2227" s="2" customFormat="1" ht="16.8" customHeight="1">
      <c r="A2227" s="38"/>
      <c r="B2227" s="39"/>
      <c r="C2227" s="258" t="s">
        <v>1</v>
      </c>
      <c r="D2227" s="258" t="s">
        <v>5231</v>
      </c>
      <c r="E2227" s="19" t="s">
        <v>1</v>
      </c>
      <c r="F2227" s="259">
        <v>0</v>
      </c>
      <c r="G2227" s="38"/>
      <c r="H2227" s="39"/>
    </row>
    <row r="2228" s="2" customFormat="1" ht="16.8" customHeight="1">
      <c r="A2228" s="38"/>
      <c r="B2228" s="39"/>
      <c r="C2228" s="258" t="s">
        <v>1</v>
      </c>
      <c r="D2228" s="258" t="s">
        <v>5469</v>
      </c>
      <c r="E2228" s="19" t="s">
        <v>1</v>
      </c>
      <c r="F2228" s="259">
        <v>4.0700000000000003</v>
      </c>
      <c r="G2228" s="38"/>
      <c r="H2228" s="39"/>
    </row>
    <row r="2229" s="2" customFormat="1" ht="16.8" customHeight="1">
      <c r="A2229" s="38"/>
      <c r="B2229" s="39"/>
      <c r="C2229" s="258" t="s">
        <v>1</v>
      </c>
      <c r="D2229" s="258" t="s">
        <v>5231</v>
      </c>
      <c r="E2229" s="19" t="s">
        <v>1</v>
      </c>
      <c r="F2229" s="259">
        <v>0</v>
      </c>
      <c r="G2229" s="38"/>
      <c r="H2229" s="39"/>
    </row>
    <row r="2230" s="2" customFormat="1" ht="16.8" customHeight="1">
      <c r="A2230" s="38"/>
      <c r="B2230" s="39"/>
      <c r="C2230" s="258" t="s">
        <v>1</v>
      </c>
      <c r="D2230" s="258" t="s">
        <v>5470</v>
      </c>
      <c r="E2230" s="19" t="s">
        <v>1</v>
      </c>
      <c r="F2230" s="259">
        <v>4.1600000000000001</v>
      </c>
      <c r="G2230" s="38"/>
      <c r="H2230" s="39"/>
    </row>
    <row r="2231" s="2" customFormat="1" ht="16.8" customHeight="1">
      <c r="A2231" s="38"/>
      <c r="B2231" s="39"/>
      <c r="C2231" s="258" t="s">
        <v>1</v>
      </c>
      <c r="D2231" s="258" t="s">
        <v>5231</v>
      </c>
      <c r="E2231" s="19" t="s">
        <v>1</v>
      </c>
      <c r="F2231" s="259">
        <v>0</v>
      </c>
      <c r="G2231" s="38"/>
      <c r="H2231" s="39"/>
    </row>
    <row r="2232" s="2" customFormat="1" ht="16.8" customHeight="1">
      <c r="A2232" s="38"/>
      <c r="B2232" s="39"/>
      <c r="C2232" s="258" t="s">
        <v>1</v>
      </c>
      <c r="D2232" s="258" t="s">
        <v>5470</v>
      </c>
      <c r="E2232" s="19" t="s">
        <v>1</v>
      </c>
      <c r="F2232" s="259">
        <v>4.1600000000000001</v>
      </c>
      <c r="G2232" s="38"/>
      <c r="H2232" s="39"/>
    </row>
    <row r="2233" s="2" customFormat="1" ht="16.8" customHeight="1">
      <c r="A2233" s="38"/>
      <c r="B2233" s="39"/>
      <c r="C2233" s="258" t="s">
        <v>1</v>
      </c>
      <c r="D2233" s="258" t="s">
        <v>5231</v>
      </c>
      <c r="E2233" s="19" t="s">
        <v>1</v>
      </c>
      <c r="F2233" s="259">
        <v>0</v>
      </c>
      <c r="G2233" s="38"/>
      <c r="H2233" s="39"/>
    </row>
    <row r="2234" s="2" customFormat="1" ht="16.8" customHeight="1">
      <c r="A2234" s="38"/>
      <c r="B2234" s="39"/>
      <c r="C2234" s="258" t="s">
        <v>1</v>
      </c>
      <c r="D2234" s="258" t="s">
        <v>5470</v>
      </c>
      <c r="E2234" s="19" t="s">
        <v>1</v>
      </c>
      <c r="F2234" s="259">
        <v>4.1600000000000001</v>
      </c>
      <c r="G2234" s="38"/>
      <c r="H2234" s="39"/>
    </row>
    <row r="2235" s="2" customFormat="1" ht="16.8" customHeight="1">
      <c r="A2235" s="38"/>
      <c r="B2235" s="39"/>
      <c r="C2235" s="258" t="s">
        <v>1</v>
      </c>
      <c r="D2235" s="258" t="s">
        <v>5231</v>
      </c>
      <c r="E2235" s="19" t="s">
        <v>1</v>
      </c>
      <c r="F2235" s="259">
        <v>0</v>
      </c>
      <c r="G2235" s="38"/>
      <c r="H2235" s="39"/>
    </row>
    <row r="2236" s="2" customFormat="1" ht="16.8" customHeight="1">
      <c r="A2236" s="38"/>
      <c r="B2236" s="39"/>
      <c r="C2236" s="258" t="s">
        <v>1</v>
      </c>
      <c r="D2236" s="258" t="s">
        <v>5470</v>
      </c>
      <c r="E2236" s="19" t="s">
        <v>1</v>
      </c>
      <c r="F2236" s="259">
        <v>4.1600000000000001</v>
      </c>
      <c r="G2236" s="38"/>
      <c r="H2236" s="39"/>
    </row>
    <row r="2237" s="2" customFormat="1" ht="16.8" customHeight="1">
      <c r="A2237" s="38"/>
      <c r="B2237" s="39"/>
      <c r="C2237" s="258" t="s">
        <v>1</v>
      </c>
      <c r="D2237" s="258" t="s">
        <v>5231</v>
      </c>
      <c r="E2237" s="19" t="s">
        <v>1</v>
      </c>
      <c r="F2237" s="259">
        <v>0</v>
      </c>
      <c r="G2237" s="38"/>
      <c r="H2237" s="39"/>
    </row>
    <row r="2238" s="2" customFormat="1" ht="16.8" customHeight="1">
      <c r="A2238" s="38"/>
      <c r="B2238" s="39"/>
      <c r="C2238" s="258" t="s">
        <v>1</v>
      </c>
      <c r="D2238" s="258" t="s">
        <v>5471</v>
      </c>
      <c r="E2238" s="19" t="s">
        <v>1</v>
      </c>
      <c r="F2238" s="259">
        <v>4.8099999999999996</v>
      </c>
      <c r="G2238" s="38"/>
      <c r="H2238" s="39"/>
    </row>
    <row r="2239" s="2" customFormat="1" ht="16.8" customHeight="1">
      <c r="A2239" s="38"/>
      <c r="B2239" s="39"/>
      <c r="C2239" s="258" t="s">
        <v>1</v>
      </c>
      <c r="D2239" s="258" t="s">
        <v>5231</v>
      </c>
      <c r="E2239" s="19" t="s">
        <v>1</v>
      </c>
      <c r="F2239" s="259">
        <v>0</v>
      </c>
      <c r="G2239" s="38"/>
      <c r="H2239" s="39"/>
    </row>
    <row r="2240" s="2" customFormat="1" ht="16.8" customHeight="1">
      <c r="A2240" s="38"/>
      <c r="B2240" s="39"/>
      <c r="C2240" s="258" t="s">
        <v>1</v>
      </c>
      <c r="D2240" s="258" t="s">
        <v>5472</v>
      </c>
      <c r="E2240" s="19" t="s">
        <v>1</v>
      </c>
      <c r="F2240" s="259">
        <v>4.6799999999999997</v>
      </c>
      <c r="G2240" s="38"/>
      <c r="H2240" s="39"/>
    </row>
    <row r="2241" s="2" customFormat="1" ht="16.8" customHeight="1">
      <c r="A2241" s="38"/>
      <c r="B2241" s="39"/>
      <c r="C2241" s="258" t="s">
        <v>1</v>
      </c>
      <c r="D2241" s="258" t="s">
        <v>5231</v>
      </c>
      <c r="E2241" s="19" t="s">
        <v>1</v>
      </c>
      <c r="F2241" s="259">
        <v>0</v>
      </c>
      <c r="G2241" s="38"/>
      <c r="H2241" s="39"/>
    </row>
    <row r="2242" s="2" customFormat="1" ht="16.8" customHeight="1">
      <c r="A2242" s="38"/>
      <c r="B2242" s="39"/>
      <c r="C2242" s="258" t="s">
        <v>1</v>
      </c>
      <c r="D2242" s="258" t="s">
        <v>5471</v>
      </c>
      <c r="E2242" s="19" t="s">
        <v>1</v>
      </c>
      <c r="F2242" s="259">
        <v>4.8099999999999996</v>
      </c>
      <c r="G2242" s="38"/>
      <c r="H2242" s="39"/>
    </row>
    <row r="2243" s="2" customFormat="1" ht="16.8" customHeight="1">
      <c r="A2243" s="38"/>
      <c r="B2243" s="39"/>
      <c r="C2243" s="258" t="s">
        <v>1</v>
      </c>
      <c r="D2243" s="258" t="s">
        <v>5231</v>
      </c>
      <c r="E2243" s="19" t="s">
        <v>1</v>
      </c>
      <c r="F2243" s="259">
        <v>0</v>
      </c>
      <c r="G2243" s="38"/>
      <c r="H2243" s="39"/>
    </row>
    <row r="2244" s="2" customFormat="1" ht="16.8" customHeight="1">
      <c r="A2244" s="38"/>
      <c r="B2244" s="39"/>
      <c r="C2244" s="258" t="s">
        <v>1</v>
      </c>
      <c r="D2244" s="258" t="s">
        <v>5471</v>
      </c>
      <c r="E2244" s="19" t="s">
        <v>1</v>
      </c>
      <c r="F2244" s="259">
        <v>4.8099999999999996</v>
      </c>
      <c r="G2244" s="38"/>
      <c r="H2244" s="39"/>
    </row>
    <row r="2245" s="2" customFormat="1" ht="16.8" customHeight="1">
      <c r="A2245" s="38"/>
      <c r="B2245" s="39"/>
      <c r="C2245" s="258" t="s">
        <v>1</v>
      </c>
      <c r="D2245" s="258" t="s">
        <v>5231</v>
      </c>
      <c r="E2245" s="19" t="s">
        <v>1</v>
      </c>
      <c r="F2245" s="259">
        <v>0</v>
      </c>
      <c r="G2245" s="38"/>
      <c r="H2245" s="39"/>
    </row>
    <row r="2246" s="2" customFormat="1" ht="16.8" customHeight="1">
      <c r="A2246" s="38"/>
      <c r="B2246" s="39"/>
      <c r="C2246" s="258" t="s">
        <v>1</v>
      </c>
      <c r="D2246" s="258" t="s">
        <v>5471</v>
      </c>
      <c r="E2246" s="19" t="s">
        <v>1</v>
      </c>
      <c r="F2246" s="259">
        <v>4.8099999999999996</v>
      </c>
      <c r="G2246" s="38"/>
      <c r="H2246" s="39"/>
    </row>
    <row r="2247" s="2" customFormat="1" ht="16.8" customHeight="1">
      <c r="A2247" s="38"/>
      <c r="B2247" s="39"/>
      <c r="C2247" s="258" t="s">
        <v>1</v>
      </c>
      <c r="D2247" s="258" t="s">
        <v>5231</v>
      </c>
      <c r="E2247" s="19" t="s">
        <v>1</v>
      </c>
      <c r="F2247" s="259">
        <v>0</v>
      </c>
      <c r="G2247" s="38"/>
      <c r="H2247" s="39"/>
    </row>
    <row r="2248" s="2" customFormat="1" ht="16.8" customHeight="1">
      <c r="A2248" s="38"/>
      <c r="B2248" s="39"/>
      <c r="C2248" s="258" t="s">
        <v>1</v>
      </c>
      <c r="D2248" s="258" t="s">
        <v>5471</v>
      </c>
      <c r="E2248" s="19" t="s">
        <v>1</v>
      </c>
      <c r="F2248" s="259">
        <v>4.8099999999999996</v>
      </c>
      <c r="G2248" s="38"/>
      <c r="H2248" s="39"/>
    </row>
    <row r="2249" s="2" customFormat="1" ht="16.8" customHeight="1">
      <c r="A2249" s="38"/>
      <c r="B2249" s="39"/>
      <c r="C2249" s="258" t="s">
        <v>1</v>
      </c>
      <c r="D2249" s="258" t="s">
        <v>5231</v>
      </c>
      <c r="E2249" s="19" t="s">
        <v>1</v>
      </c>
      <c r="F2249" s="259">
        <v>0</v>
      </c>
      <c r="G2249" s="38"/>
      <c r="H2249" s="39"/>
    </row>
    <row r="2250" s="2" customFormat="1" ht="16.8" customHeight="1">
      <c r="A2250" s="38"/>
      <c r="B2250" s="39"/>
      <c r="C2250" s="258" t="s">
        <v>1</v>
      </c>
      <c r="D2250" s="258" t="s">
        <v>5029</v>
      </c>
      <c r="E2250" s="19" t="s">
        <v>1</v>
      </c>
      <c r="F2250" s="259">
        <v>6.29</v>
      </c>
      <c r="G2250" s="38"/>
      <c r="H2250" s="39"/>
    </row>
    <row r="2251" s="2" customFormat="1" ht="16.8" customHeight="1">
      <c r="A2251" s="38"/>
      <c r="B2251" s="39"/>
      <c r="C2251" s="258" t="s">
        <v>1</v>
      </c>
      <c r="D2251" s="258" t="s">
        <v>5231</v>
      </c>
      <c r="E2251" s="19" t="s">
        <v>1</v>
      </c>
      <c r="F2251" s="259">
        <v>0</v>
      </c>
      <c r="G2251" s="38"/>
      <c r="H2251" s="39"/>
    </row>
    <row r="2252" s="2" customFormat="1" ht="16.8" customHeight="1">
      <c r="A2252" s="38"/>
      <c r="B2252" s="39"/>
      <c r="C2252" s="258" t="s">
        <v>1</v>
      </c>
      <c r="D2252" s="258" t="s">
        <v>5473</v>
      </c>
      <c r="E2252" s="19" t="s">
        <v>1</v>
      </c>
      <c r="F2252" s="259">
        <v>1.6599999999999999</v>
      </c>
      <c r="G2252" s="38"/>
      <c r="H2252" s="39"/>
    </row>
    <row r="2253" s="2" customFormat="1" ht="16.8" customHeight="1">
      <c r="A2253" s="38"/>
      <c r="B2253" s="39"/>
      <c r="C2253" s="258" t="s">
        <v>1</v>
      </c>
      <c r="D2253" s="258" t="s">
        <v>5231</v>
      </c>
      <c r="E2253" s="19" t="s">
        <v>1</v>
      </c>
      <c r="F2253" s="259">
        <v>0</v>
      </c>
      <c r="G2253" s="38"/>
      <c r="H2253" s="39"/>
    </row>
    <row r="2254" s="2" customFormat="1" ht="16.8" customHeight="1">
      <c r="A2254" s="38"/>
      <c r="B2254" s="39"/>
      <c r="C2254" s="258" t="s">
        <v>1</v>
      </c>
      <c r="D2254" s="258" t="s">
        <v>5474</v>
      </c>
      <c r="E2254" s="19" t="s">
        <v>1</v>
      </c>
      <c r="F2254" s="259">
        <v>3.0299999999999998</v>
      </c>
      <c r="G2254" s="38"/>
      <c r="H2254" s="39"/>
    </row>
    <row r="2255" s="2" customFormat="1" ht="16.8" customHeight="1">
      <c r="A2255" s="38"/>
      <c r="B2255" s="39"/>
      <c r="C2255" s="258" t="s">
        <v>1</v>
      </c>
      <c r="D2255" s="258" t="s">
        <v>5231</v>
      </c>
      <c r="E2255" s="19" t="s">
        <v>1</v>
      </c>
      <c r="F2255" s="259">
        <v>0</v>
      </c>
      <c r="G2255" s="38"/>
      <c r="H2255" s="39"/>
    </row>
    <row r="2256" s="2" customFormat="1" ht="16.8" customHeight="1">
      <c r="A2256" s="38"/>
      <c r="B2256" s="39"/>
      <c r="C2256" s="258" t="s">
        <v>1</v>
      </c>
      <c r="D2256" s="258" t="s">
        <v>5474</v>
      </c>
      <c r="E2256" s="19" t="s">
        <v>1</v>
      </c>
      <c r="F2256" s="259">
        <v>3.0299999999999998</v>
      </c>
      <c r="G2256" s="38"/>
      <c r="H2256" s="39"/>
    </row>
    <row r="2257" s="2" customFormat="1" ht="16.8" customHeight="1">
      <c r="A2257" s="38"/>
      <c r="B2257" s="39"/>
      <c r="C2257" s="258" t="s">
        <v>1</v>
      </c>
      <c r="D2257" s="258" t="s">
        <v>5231</v>
      </c>
      <c r="E2257" s="19" t="s">
        <v>1</v>
      </c>
      <c r="F2257" s="259">
        <v>0</v>
      </c>
      <c r="G2257" s="38"/>
      <c r="H2257" s="39"/>
    </row>
    <row r="2258" s="2" customFormat="1" ht="16.8" customHeight="1">
      <c r="A2258" s="38"/>
      <c r="B2258" s="39"/>
      <c r="C2258" s="258" t="s">
        <v>1</v>
      </c>
      <c r="D2258" s="258" t="s">
        <v>5474</v>
      </c>
      <c r="E2258" s="19" t="s">
        <v>1</v>
      </c>
      <c r="F2258" s="259">
        <v>3.0299999999999998</v>
      </c>
      <c r="G2258" s="38"/>
      <c r="H2258" s="39"/>
    </row>
    <row r="2259" s="2" customFormat="1" ht="16.8" customHeight="1">
      <c r="A2259" s="38"/>
      <c r="B2259" s="39"/>
      <c r="C2259" s="258" t="s">
        <v>1</v>
      </c>
      <c r="D2259" s="258" t="s">
        <v>5231</v>
      </c>
      <c r="E2259" s="19" t="s">
        <v>1</v>
      </c>
      <c r="F2259" s="259">
        <v>0</v>
      </c>
      <c r="G2259" s="38"/>
      <c r="H2259" s="39"/>
    </row>
    <row r="2260" s="2" customFormat="1" ht="16.8" customHeight="1">
      <c r="A2260" s="38"/>
      <c r="B2260" s="39"/>
      <c r="C2260" s="258" t="s">
        <v>1</v>
      </c>
      <c r="D2260" s="258" t="s">
        <v>5261</v>
      </c>
      <c r="E2260" s="19" t="s">
        <v>1</v>
      </c>
      <c r="F2260" s="259">
        <v>1.6699999999999999</v>
      </c>
      <c r="G2260" s="38"/>
      <c r="H2260" s="39"/>
    </row>
    <row r="2261" s="2" customFormat="1" ht="16.8" customHeight="1">
      <c r="A2261" s="38"/>
      <c r="B2261" s="39"/>
      <c r="C2261" s="258" t="s">
        <v>1</v>
      </c>
      <c r="D2261" s="258" t="s">
        <v>5231</v>
      </c>
      <c r="E2261" s="19" t="s">
        <v>1</v>
      </c>
      <c r="F2261" s="259">
        <v>0</v>
      </c>
      <c r="G2261" s="38"/>
      <c r="H2261" s="39"/>
    </row>
    <row r="2262" s="2" customFormat="1" ht="16.8" customHeight="1">
      <c r="A2262" s="38"/>
      <c r="B2262" s="39"/>
      <c r="C2262" s="258" t="s">
        <v>1</v>
      </c>
      <c r="D2262" s="258" t="s">
        <v>5474</v>
      </c>
      <c r="E2262" s="19" t="s">
        <v>1</v>
      </c>
      <c r="F2262" s="259">
        <v>3.0299999999999998</v>
      </c>
      <c r="G2262" s="38"/>
      <c r="H2262" s="39"/>
    </row>
    <row r="2263" s="2" customFormat="1" ht="16.8" customHeight="1">
      <c r="A2263" s="38"/>
      <c r="B2263" s="39"/>
      <c r="C2263" s="258" t="s">
        <v>1</v>
      </c>
      <c r="D2263" s="258" t="s">
        <v>5231</v>
      </c>
      <c r="E2263" s="19" t="s">
        <v>1</v>
      </c>
      <c r="F2263" s="259">
        <v>0</v>
      </c>
      <c r="G2263" s="38"/>
      <c r="H2263" s="39"/>
    </row>
    <row r="2264" s="2" customFormat="1" ht="16.8" customHeight="1">
      <c r="A2264" s="38"/>
      <c r="B2264" s="39"/>
      <c r="C2264" s="258" t="s">
        <v>1</v>
      </c>
      <c r="D2264" s="258" t="s">
        <v>5261</v>
      </c>
      <c r="E2264" s="19" t="s">
        <v>1</v>
      </c>
      <c r="F2264" s="259">
        <v>1.6699999999999999</v>
      </c>
      <c r="G2264" s="38"/>
      <c r="H2264" s="39"/>
    </row>
    <row r="2265" s="2" customFormat="1" ht="16.8" customHeight="1">
      <c r="A2265" s="38"/>
      <c r="B2265" s="39"/>
      <c r="C2265" s="258" t="s">
        <v>1</v>
      </c>
      <c r="D2265" s="258" t="s">
        <v>5231</v>
      </c>
      <c r="E2265" s="19" t="s">
        <v>1</v>
      </c>
      <c r="F2265" s="259">
        <v>0</v>
      </c>
      <c r="G2265" s="38"/>
      <c r="H2265" s="39"/>
    </row>
    <row r="2266" s="2" customFormat="1" ht="16.8" customHeight="1">
      <c r="A2266" s="38"/>
      <c r="B2266" s="39"/>
      <c r="C2266" s="258" t="s">
        <v>1</v>
      </c>
      <c r="D2266" s="258" t="s">
        <v>5471</v>
      </c>
      <c r="E2266" s="19" t="s">
        <v>1</v>
      </c>
      <c r="F2266" s="259">
        <v>4.8099999999999996</v>
      </c>
      <c r="G2266" s="38"/>
      <c r="H2266" s="39"/>
    </row>
    <row r="2267" s="2" customFormat="1" ht="16.8" customHeight="1">
      <c r="A2267" s="38"/>
      <c r="B2267" s="39"/>
      <c r="C2267" s="258" t="s">
        <v>1</v>
      </c>
      <c r="D2267" s="258" t="s">
        <v>5231</v>
      </c>
      <c r="E2267" s="19" t="s">
        <v>1</v>
      </c>
      <c r="F2267" s="259">
        <v>0</v>
      </c>
      <c r="G2267" s="38"/>
      <c r="H2267" s="39"/>
    </row>
    <row r="2268" s="2" customFormat="1" ht="16.8" customHeight="1">
      <c r="A2268" s="38"/>
      <c r="B2268" s="39"/>
      <c r="C2268" s="258" t="s">
        <v>1</v>
      </c>
      <c r="D2268" s="258" t="s">
        <v>5471</v>
      </c>
      <c r="E2268" s="19" t="s">
        <v>1</v>
      </c>
      <c r="F2268" s="259">
        <v>4.8099999999999996</v>
      </c>
      <c r="G2268" s="38"/>
      <c r="H2268" s="39"/>
    </row>
    <row r="2269" s="2" customFormat="1" ht="16.8" customHeight="1">
      <c r="A2269" s="38"/>
      <c r="B2269" s="39"/>
      <c r="C2269" s="258" t="s">
        <v>1</v>
      </c>
      <c r="D2269" s="258" t="s">
        <v>5231</v>
      </c>
      <c r="E2269" s="19" t="s">
        <v>1</v>
      </c>
      <c r="F2269" s="259">
        <v>0</v>
      </c>
      <c r="G2269" s="38"/>
      <c r="H2269" s="39"/>
    </row>
    <row r="2270" s="2" customFormat="1" ht="16.8" customHeight="1">
      <c r="A2270" s="38"/>
      <c r="B2270" s="39"/>
      <c r="C2270" s="258" t="s">
        <v>1</v>
      </c>
      <c r="D2270" s="258" t="s">
        <v>5471</v>
      </c>
      <c r="E2270" s="19" t="s">
        <v>1</v>
      </c>
      <c r="F2270" s="259">
        <v>4.8099999999999996</v>
      </c>
      <c r="G2270" s="38"/>
      <c r="H2270" s="39"/>
    </row>
    <row r="2271" s="2" customFormat="1" ht="16.8" customHeight="1">
      <c r="A2271" s="38"/>
      <c r="B2271" s="39"/>
      <c r="C2271" s="258" t="s">
        <v>1</v>
      </c>
      <c r="D2271" s="258" t="s">
        <v>5231</v>
      </c>
      <c r="E2271" s="19" t="s">
        <v>1</v>
      </c>
      <c r="F2271" s="259">
        <v>0</v>
      </c>
      <c r="G2271" s="38"/>
      <c r="H2271" s="39"/>
    </row>
    <row r="2272" s="2" customFormat="1" ht="16.8" customHeight="1">
      <c r="A2272" s="38"/>
      <c r="B2272" s="39"/>
      <c r="C2272" s="258" t="s">
        <v>1</v>
      </c>
      <c r="D2272" s="258" t="s">
        <v>5471</v>
      </c>
      <c r="E2272" s="19" t="s">
        <v>1</v>
      </c>
      <c r="F2272" s="259">
        <v>4.8099999999999996</v>
      </c>
      <c r="G2272" s="38"/>
      <c r="H2272" s="39"/>
    </row>
    <row r="2273" s="2" customFormat="1" ht="16.8" customHeight="1">
      <c r="A2273" s="38"/>
      <c r="B2273" s="39"/>
      <c r="C2273" s="258" t="s">
        <v>1</v>
      </c>
      <c r="D2273" s="258" t="s">
        <v>5231</v>
      </c>
      <c r="E2273" s="19" t="s">
        <v>1</v>
      </c>
      <c r="F2273" s="259">
        <v>0</v>
      </c>
      <c r="G2273" s="38"/>
      <c r="H2273" s="39"/>
    </row>
    <row r="2274" s="2" customFormat="1" ht="16.8" customHeight="1">
      <c r="A2274" s="38"/>
      <c r="B2274" s="39"/>
      <c r="C2274" s="258" t="s">
        <v>1</v>
      </c>
      <c r="D2274" s="258" t="s">
        <v>5471</v>
      </c>
      <c r="E2274" s="19" t="s">
        <v>1</v>
      </c>
      <c r="F2274" s="259">
        <v>4.8099999999999996</v>
      </c>
      <c r="G2274" s="38"/>
      <c r="H2274" s="39"/>
    </row>
    <row r="2275" s="2" customFormat="1" ht="16.8" customHeight="1">
      <c r="A2275" s="38"/>
      <c r="B2275" s="39"/>
      <c r="C2275" s="258" t="s">
        <v>1</v>
      </c>
      <c r="D2275" s="258" t="s">
        <v>5231</v>
      </c>
      <c r="E2275" s="19" t="s">
        <v>1</v>
      </c>
      <c r="F2275" s="259">
        <v>0</v>
      </c>
      <c r="G2275" s="38"/>
      <c r="H2275" s="39"/>
    </row>
    <row r="2276" s="2" customFormat="1" ht="16.8" customHeight="1">
      <c r="A2276" s="38"/>
      <c r="B2276" s="39"/>
      <c r="C2276" s="258" t="s">
        <v>1</v>
      </c>
      <c r="D2276" s="258" t="s">
        <v>5471</v>
      </c>
      <c r="E2276" s="19" t="s">
        <v>1</v>
      </c>
      <c r="F2276" s="259">
        <v>4.8099999999999996</v>
      </c>
      <c r="G2276" s="38"/>
      <c r="H2276" s="39"/>
    </row>
    <row r="2277" s="2" customFormat="1" ht="16.8" customHeight="1">
      <c r="A2277" s="38"/>
      <c r="B2277" s="39"/>
      <c r="C2277" s="258" t="s">
        <v>1</v>
      </c>
      <c r="D2277" s="258" t="s">
        <v>5231</v>
      </c>
      <c r="E2277" s="19" t="s">
        <v>1</v>
      </c>
      <c r="F2277" s="259">
        <v>0</v>
      </c>
      <c r="G2277" s="38"/>
      <c r="H2277" s="39"/>
    </row>
    <row r="2278" s="2" customFormat="1" ht="16.8" customHeight="1">
      <c r="A2278" s="38"/>
      <c r="B2278" s="39"/>
      <c r="C2278" s="258" t="s">
        <v>1</v>
      </c>
      <c r="D2278" s="258" t="s">
        <v>5471</v>
      </c>
      <c r="E2278" s="19" t="s">
        <v>1</v>
      </c>
      <c r="F2278" s="259">
        <v>4.8099999999999996</v>
      </c>
      <c r="G2278" s="38"/>
      <c r="H2278" s="39"/>
    </row>
    <row r="2279" s="2" customFormat="1" ht="16.8" customHeight="1">
      <c r="A2279" s="38"/>
      <c r="B2279" s="39"/>
      <c r="C2279" s="258" t="s">
        <v>1</v>
      </c>
      <c r="D2279" s="258" t="s">
        <v>5231</v>
      </c>
      <c r="E2279" s="19" t="s">
        <v>1</v>
      </c>
      <c r="F2279" s="259">
        <v>0</v>
      </c>
      <c r="G2279" s="38"/>
      <c r="H2279" s="39"/>
    </row>
    <row r="2280" s="2" customFormat="1" ht="16.8" customHeight="1">
      <c r="A2280" s="38"/>
      <c r="B2280" s="39"/>
      <c r="C2280" s="258" t="s">
        <v>1</v>
      </c>
      <c r="D2280" s="258" t="s">
        <v>5471</v>
      </c>
      <c r="E2280" s="19" t="s">
        <v>1</v>
      </c>
      <c r="F2280" s="259">
        <v>4.8099999999999996</v>
      </c>
      <c r="G2280" s="38"/>
      <c r="H2280" s="39"/>
    </row>
    <row r="2281" s="2" customFormat="1" ht="16.8" customHeight="1">
      <c r="A2281" s="38"/>
      <c r="B2281" s="39"/>
      <c r="C2281" s="258" t="s">
        <v>1</v>
      </c>
      <c r="D2281" s="258" t="s">
        <v>5231</v>
      </c>
      <c r="E2281" s="19" t="s">
        <v>1</v>
      </c>
      <c r="F2281" s="259">
        <v>0</v>
      </c>
      <c r="G2281" s="38"/>
      <c r="H2281" s="39"/>
    </row>
    <row r="2282" s="2" customFormat="1" ht="16.8" customHeight="1">
      <c r="A2282" s="38"/>
      <c r="B2282" s="39"/>
      <c r="C2282" s="258" t="s">
        <v>1</v>
      </c>
      <c r="D2282" s="258" t="s">
        <v>5471</v>
      </c>
      <c r="E2282" s="19" t="s">
        <v>1</v>
      </c>
      <c r="F2282" s="259">
        <v>4.8099999999999996</v>
      </c>
      <c r="G2282" s="38"/>
      <c r="H2282" s="39"/>
    </row>
    <row r="2283" s="2" customFormat="1" ht="16.8" customHeight="1">
      <c r="A2283" s="38"/>
      <c r="B2283" s="39"/>
      <c r="C2283" s="258" t="s">
        <v>1</v>
      </c>
      <c r="D2283" s="258" t="s">
        <v>5231</v>
      </c>
      <c r="E2283" s="19" t="s">
        <v>1</v>
      </c>
      <c r="F2283" s="259">
        <v>0</v>
      </c>
      <c r="G2283" s="38"/>
      <c r="H2283" s="39"/>
    </row>
    <row r="2284" s="2" customFormat="1" ht="16.8" customHeight="1">
      <c r="A2284" s="38"/>
      <c r="B2284" s="39"/>
      <c r="C2284" s="258" t="s">
        <v>1</v>
      </c>
      <c r="D2284" s="258" t="s">
        <v>5471</v>
      </c>
      <c r="E2284" s="19" t="s">
        <v>1</v>
      </c>
      <c r="F2284" s="259">
        <v>4.8099999999999996</v>
      </c>
      <c r="G2284" s="38"/>
      <c r="H2284" s="39"/>
    </row>
    <row r="2285" s="2" customFormat="1" ht="16.8" customHeight="1">
      <c r="A2285" s="38"/>
      <c r="B2285" s="39"/>
      <c r="C2285" s="258" t="s">
        <v>1</v>
      </c>
      <c r="D2285" s="258" t="s">
        <v>5231</v>
      </c>
      <c r="E2285" s="19" t="s">
        <v>1</v>
      </c>
      <c r="F2285" s="259">
        <v>0</v>
      </c>
      <c r="G2285" s="38"/>
      <c r="H2285" s="39"/>
    </row>
    <row r="2286" s="2" customFormat="1" ht="16.8" customHeight="1">
      <c r="A2286" s="38"/>
      <c r="B2286" s="39"/>
      <c r="C2286" s="258" t="s">
        <v>1</v>
      </c>
      <c r="D2286" s="258" t="s">
        <v>5471</v>
      </c>
      <c r="E2286" s="19" t="s">
        <v>1</v>
      </c>
      <c r="F2286" s="259">
        <v>4.8099999999999996</v>
      </c>
      <c r="G2286" s="38"/>
      <c r="H2286" s="39"/>
    </row>
    <row r="2287" s="2" customFormat="1" ht="16.8" customHeight="1">
      <c r="A2287" s="38"/>
      <c r="B2287" s="39"/>
      <c r="C2287" s="258" t="s">
        <v>1</v>
      </c>
      <c r="D2287" s="258" t="s">
        <v>5231</v>
      </c>
      <c r="E2287" s="19" t="s">
        <v>1</v>
      </c>
      <c r="F2287" s="259">
        <v>0</v>
      </c>
      <c r="G2287" s="38"/>
      <c r="H2287" s="39"/>
    </row>
    <row r="2288" s="2" customFormat="1" ht="16.8" customHeight="1">
      <c r="A2288" s="38"/>
      <c r="B2288" s="39"/>
      <c r="C2288" s="258" t="s">
        <v>1</v>
      </c>
      <c r="D2288" s="258" t="s">
        <v>5471</v>
      </c>
      <c r="E2288" s="19" t="s">
        <v>1</v>
      </c>
      <c r="F2288" s="259">
        <v>4.8099999999999996</v>
      </c>
      <c r="G2288" s="38"/>
      <c r="H2288" s="39"/>
    </row>
    <row r="2289" s="2" customFormat="1" ht="16.8" customHeight="1">
      <c r="A2289" s="38"/>
      <c r="B2289" s="39"/>
      <c r="C2289" s="258" t="s">
        <v>1</v>
      </c>
      <c r="D2289" s="258" t="s">
        <v>5231</v>
      </c>
      <c r="E2289" s="19" t="s">
        <v>1</v>
      </c>
      <c r="F2289" s="259">
        <v>0</v>
      </c>
      <c r="G2289" s="38"/>
      <c r="H2289" s="39"/>
    </row>
    <row r="2290" s="2" customFormat="1" ht="16.8" customHeight="1">
      <c r="A2290" s="38"/>
      <c r="B2290" s="39"/>
      <c r="C2290" s="258" t="s">
        <v>1</v>
      </c>
      <c r="D2290" s="258" t="s">
        <v>5471</v>
      </c>
      <c r="E2290" s="19" t="s">
        <v>1</v>
      </c>
      <c r="F2290" s="259">
        <v>4.8099999999999996</v>
      </c>
      <c r="G2290" s="38"/>
      <c r="H2290" s="39"/>
    </row>
    <row r="2291" s="2" customFormat="1" ht="16.8" customHeight="1">
      <c r="A2291" s="38"/>
      <c r="B2291" s="39"/>
      <c r="C2291" s="258" t="s">
        <v>1</v>
      </c>
      <c r="D2291" s="258" t="s">
        <v>5231</v>
      </c>
      <c r="E2291" s="19" t="s">
        <v>1</v>
      </c>
      <c r="F2291" s="259">
        <v>0</v>
      </c>
      <c r="G2291" s="38"/>
      <c r="H2291" s="39"/>
    </row>
    <row r="2292" s="2" customFormat="1" ht="16.8" customHeight="1">
      <c r="A2292" s="38"/>
      <c r="B2292" s="39"/>
      <c r="C2292" s="258" t="s">
        <v>1</v>
      </c>
      <c r="D2292" s="258" t="s">
        <v>5472</v>
      </c>
      <c r="E2292" s="19" t="s">
        <v>1</v>
      </c>
      <c r="F2292" s="259">
        <v>4.6799999999999997</v>
      </c>
      <c r="G2292" s="38"/>
      <c r="H2292" s="39"/>
    </row>
    <row r="2293" s="2" customFormat="1" ht="16.8" customHeight="1">
      <c r="A2293" s="38"/>
      <c r="B2293" s="39"/>
      <c r="C2293" s="258" t="s">
        <v>1</v>
      </c>
      <c r="D2293" s="258" t="s">
        <v>5231</v>
      </c>
      <c r="E2293" s="19" t="s">
        <v>1</v>
      </c>
      <c r="F2293" s="259">
        <v>0</v>
      </c>
      <c r="G2293" s="38"/>
      <c r="H2293" s="39"/>
    </row>
    <row r="2294" s="2" customFormat="1" ht="16.8" customHeight="1">
      <c r="A2294" s="38"/>
      <c r="B2294" s="39"/>
      <c r="C2294" s="258" t="s">
        <v>1</v>
      </c>
      <c r="D2294" s="258" t="s">
        <v>5471</v>
      </c>
      <c r="E2294" s="19" t="s">
        <v>1</v>
      </c>
      <c r="F2294" s="259">
        <v>4.8099999999999996</v>
      </c>
      <c r="G2294" s="38"/>
      <c r="H2294" s="39"/>
    </row>
    <row r="2295" s="2" customFormat="1" ht="16.8" customHeight="1">
      <c r="A2295" s="38"/>
      <c r="B2295" s="39"/>
      <c r="C2295" s="258" t="s">
        <v>1</v>
      </c>
      <c r="D2295" s="258" t="s">
        <v>5231</v>
      </c>
      <c r="E2295" s="19" t="s">
        <v>1</v>
      </c>
      <c r="F2295" s="259">
        <v>0</v>
      </c>
      <c r="G2295" s="38"/>
      <c r="H2295" s="39"/>
    </row>
    <row r="2296" s="2" customFormat="1" ht="16.8" customHeight="1">
      <c r="A2296" s="38"/>
      <c r="B2296" s="39"/>
      <c r="C2296" s="258" t="s">
        <v>1</v>
      </c>
      <c r="D2296" s="258" t="s">
        <v>5471</v>
      </c>
      <c r="E2296" s="19" t="s">
        <v>1</v>
      </c>
      <c r="F2296" s="259">
        <v>4.8099999999999996</v>
      </c>
      <c r="G2296" s="38"/>
      <c r="H2296" s="39"/>
    </row>
    <row r="2297" s="2" customFormat="1" ht="16.8" customHeight="1">
      <c r="A2297" s="38"/>
      <c r="B2297" s="39"/>
      <c r="C2297" s="258" t="s">
        <v>1</v>
      </c>
      <c r="D2297" s="258" t="s">
        <v>5231</v>
      </c>
      <c r="E2297" s="19" t="s">
        <v>1</v>
      </c>
      <c r="F2297" s="259">
        <v>0</v>
      </c>
      <c r="G2297" s="38"/>
      <c r="H2297" s="39"/>
    </row>
    <row r="2298" s="2" customFormat="1" ht="16.8" customHeight="1">
      <c r="A2298" s="38"/>
      <c r="B2298" s="39"/>
      <c r="C2298" s="258" t="s">
        <v>1</v>
      </c>
      <c r="D2298" s="258" t="s">
        <v>5475</v>
      </c>
      <c r="E2298" s="19" t="s">
        <v>1</v>
      </c>
      <c r="F2298" s="259">
        <v>17.690000000000001</v>
      </c>
      <c r="G2298" s="38"/>
      <c r="H2298" s="39"/>
    </row>
    <row r="2299" s="2" customFormat="1" ht="16.8" customHeight="1">
      <c r="A2299" s="38"/>
      <c r="B2299" s="39"/>
      <c r="C2299" s="258" t="s">
        <v>1</v>
      </c>
      <c r="D2299" s="258" t="s">
        <v>5231</v>
      </c>
      <c r="E2299" s="19" t="s">
        <v>1</v>
      </c>
      <c r="F2299" s="259">
        <v>0</v>
      </c>
      <c r="G2299" s="38"/>
      <c r="H2299" s="39"/>
    </row>
    <row r="2300" s="2" customFormat="1" ht="16.8" customHeight="1">
      <c r="A2300" s="38"/>
      <c r="B2300" s="39"/>
      <c r="C2300" s="258" t="s">
        <v>1</v>
      </c>
      <c r="D2300" s="258" t="s">
        <v>5476</v>
      </c>
      <c r="E2300" s="19" t="s">
        <v>1</v>
      </c>
      <c r="F2300" s="259">
        <v>6.8099999999999996</v>
      </c>
      <c r="G2300" s="38"/>
      <c r="H2300" s="39"/>
    </row>
    <row r="2301" s="2" customFormat="1" ht="16.8" customHeight="1">
      <c r="A2301" s="38"/>
      <c r="B2301" s="39"/>
      <c r="C2301" s="258" t="s">
        <v>1</v>
      </c>
      <c r="D2301" s="258" t="s">
        <v>5231</v>
      </c>
      <c r="E2301" s="19" t="s">
        <v>1</v>
      </c>
      <c r="F2301" s="259">
        <v>0</v>
      </c>
      <c r="G2301" s="38"/>
      <c r="H2301" s="39"/>
    </row>
    <row r="2302" s="2" customFormat="1" ht="16.8" customHeight="1">
      <c r="A2302" s="38"/>
      <c r="B2302" s="39"/>
      <c r="C2302" s="258" t="s">
        <v>1</v>
      </c>
      <c r="D2302" s="258" t="s">
        <v>5477</v>
      </c>
      <c r="E2302" s="19" t="s">
        <v>1</v>
      </c>
      <c r="F2302" s="259">
        <v>1.6399999999999999</v>
      </c>
      <c r="G2302" s="38"/>
      <c r="H2302" s="39"/>
    </row>
    <row r="2303" s="2" customFormat="1" ht="16.8" customHeight="1">
      <c r="A2303" s="38"/>
      <c r="B2303" s="39"/>
      <c r="C2303" s="258" t="s">
        <v>1</v>
      </c>
      <c r="D2303" s="258" t="s">
        <v>5231</v>
      </c>
      <c r="E2303" s="19" t="s">
        <v>1</v>
      </c>
      <c r="F2303" s="259">
        <v>0</v>
      </c>
      <c r="G2303" s="38"/>
      <c r="H2303" s="39"/>
    </row>
    <row r="2304" s="2" customFormat="1" ht="16.8" customHeight="1">
      <c r="A2304" s="38"/>
      <c r="B2304" s="39"/>
      <c r="C2304" s="258" t="s">
        <v>1</v>
      </c>
      <c r="D2304" s="258" t="s">
        <v>5478</v>
      </c>
      <c r="E2304" s="19" t="s">
        <v>1</v>
      </c>
      <c r="F2304" s="259">
        <v>8.0600000000000005</v>
      </c>
      <c r="G2304" s="38"/>
      <c r="H2304" s="39"/>
    </row>
    <row r="2305" s="2" customFormat="1" ht="16.8" customHeight="1">
      <c r="A2305" s="38"/>
      <c r="B2305" s="39"/>
      <c r="C2305" s="258" t="s">
        <v>1</v>
      </c>
      <c r="D2305" s="258" t="s">
        <v>5231</v>
      </c>
      <c r="E2305" s="19" t="s">
        <v>1</v>
      </c>
      <c r="F2305" s="259">
        <v>0</v>
      </c>
      <c r="G2305" s="38"/>
      <c r="H2305" s="39"/>
    </row>
    <row r="2306" s="2" customFormat="1" ht="16.8" customHeight="1">
      <c r="A2306" s="38"/>
      <c r="B2306" s="39"/>
      <c r="C2306" s="258" t="s">
        <v>1</v>
      </c>
      <c r="D2306" s="258" t="s">
        <v>5478</v>
      </c>
      <c r="E2306" s="19" t="s">
        <v>1</v>
      </c>
      <c r="F2306" s="259">
        <v>8.0600000000000005</v>
      </c>
      <c r="G2306" s="38"/>
      <c r="H2306" s="39"/>
    </row>
    <row r="2307" s="2" customFormat="1" ht="16.8" customHeight="1">
      <c r="A2307" s="38"/>
      <c r="B2307" s="39"/>
      <c r="C2307" s="258" t="s">
        <v>1</v>
      </c>
      <c r="D2307" s="258" t="s">
        <v>5231</v>
      </c>
      <c r="E2307" s="19" t="s">
        <v>1</v>
      </c>
      <c r="F2307" s="259">
        <v>0</v>
      </c>
      <c r="G2307" s="38"/>
      <c r="H2307" s="39"/>
    </row>
    <row r="2308" s="2" customFormat="1" ht="16.8" customHeight="1">
      <c r="A2308" s="38"/>
      <c r="B2308" s="39"/>
      <c r="C2308" s="258" t="s">
        <v>1</v>
      </c>
      <c r="D2308" s="258" t="s">
        <v>5479</v>
      </c>
      <c r="E2308" s="19" t="s">
        <v>1</v>
      </c>
      <c r="F2308" s="259">
        <v>3.8300000000000001</v>
      </c>
      <c r="G2308" s="38"/>
      <c r="H2308" s="39"/>
    </row>
    <row r="2309" s="2" customFormat="1" ht="16.8" customHeight="1">
      <c r="A2309" s="38"/>
      <c r="B2309" s="39"/>
      <c r="C2309" s="258" t="s">
        <v>1</v>
      </c>
      <c r="D2309" s="258" t="s">
        <v>5231</v>
      </c>
      <c r="E2309" s="19" t="s">
        <v>1</v>
      </c>
      <c r="F2309" s="259">
        <v>0</v>
      </c>
      <c r="G2309" s="38"/>
      <c r="H2309" s="39"/>
    </row>
    <row r="2310" s="2" customFormat="1" ht="16.8" customHeight="1">
      <c r="A2310" s="38"/>
      <c r="B2310" s="39"/>
      <c r="C2310" s="258" t="s">
        <v>1</v>
      </c>
      <c r="D2310" s="258" t="s">
        <v>5480</v>
      </c>
      <c r="E2310" s="19" t="s">
        <v>1</v>
      </c>
      <c r="F2310" s="259">
        <v>4.0199999999999996</v>
      </c>
      <c r="G2310" s="38"/>
      <c r="H2310" s="39"/>
    </row>
    <row r="2311" s="2" customFormat="1" ht="16.8" customHeight="1">
      <c r="A2311" s="38"/>
      <c r="B2311" s="39"/>
      <c r="C2311" s="258" t="s">
        <v>1</v>
      </c>
      <c r="D2311" s="258" t="s">
        <v>5231</v>
      </c>
      <c r="E2311" s="19" t="s">
        <v>1</v>
      </c>
      <c r="F2311" s="259">
        <v>0</v>
      </c>
      <c r="G2311" s="38"/>
      <c r="H2311" s="39"/>
    </row>
    <row r="2312" s="2" customFormat="1" ht="16.8" customHeight="1">
      <c r="A2312" s="38"/>
      <c r="B2312" s="39"/>
      <c r="C2312" s="258" t="s">
        <v>1</v>
      </c>
      <c r="D2312" s="258" t="s">
        <v>5480</v>
      </c>
      <c r="E2312" s="19" t="s">
        <v>1</v>
      </c>
      <c r="F2312" s="259">
        <v>4.0199999999999996</v>
      </c>
      <c r="G2312" s="38"/>
      <c r="H2312" s="39"/>
    </row>
    <row r="2313" s="2" customFormat="1" ht="16.8" customHeight="1">
      <c r="A2313" s="38"/>
      <c r="B2313" s="39"/>
      <c r="C2313" s="258" t="s">
        <v>1</v>
      </c>
      <c r="D2313" s="258" t="s">
        <v>5231</v>
      </c>
      <c r="E2313" s="19" t="s">
        <v>1</v>
      </c>
      <c r="F2313" s="259">
        <v>0</v>
      </c>
      <c r="G2313" s="38"/>
      <c r="H2313" s="39"/>
    </row>
    <row r="2314" s="2" customFormat="1" ht="16.8" customHeight="1">
      <c r="A2314" s="38"/>
      <c r="B2314" s="39"/>
      <c r="C2314" s="258" t="s">
        <v>1</v>
      </c>
      <c r="D2314" s="258" t="s">
        <v>5481</v>
      </c>
      <c r="E2314" s="19" t="s">
        <v>1</v>
      </c>
      <c r="F2314" s="259">
        <v>3.7400000000000002</v>
      </c>
      <c r="G2314" s="38"/>
      <c r="H2314" s="39"/>
    </row>
    <row r="2315" s="2" customFormat="1" ht="16.8" customHeight="1">
      <c r="A2315" s="38"/>
      <c r="B2315" s="39"/>
      <c r="C2315" s="258" t="s">
        <v>1</v>
      </c>
      <c r="D2315" s="258" t="s">
        <v>5231</v>
      </c>
      <c r="E2315" s="19" t="s">
        <v>1</v>
      </c>
      <c r="F2315" s="259">
        <v>0</v>
      </c>
      <c r="G2315" s="38"/>
      <c r="H2315" s="39"/>
    </row>
    <row r="2316" s="2" customFormat="1" ht="16.8" customHeight="1">
      <c r="A2316" s="38"/>
      <c r="B2316" s="39"/>
      <c r="C2316" s="258" t="s">
        <v>1</v>
      </c>
      <c r="D2316" s="258" t="s">
        <v>5482</v>
      </c>
      <c r="E2316" s="19" t="s">
        <v>1</v>
      </c>
      <c r="F2316" s="259">
        <v>13.43</v>
      </c>
      <c r="G2316" s="38"/>
      <c r="H2316" s="39"/>
    </row>
    <row r="2317" s="2" customFormat="1" ht="16.8" customHeight="1">
      <c r="A2317" s="38"/>
      <c r="B2317" s="39"/>
      <c r="C2317" s="258" t="s">
        <v>1</v>
      </c>
      <c r="D2317" s="258" t="s">
        <v>5231</v>
      </c>
      <c r="E2317" s="19" t="s">
        <v>1</v>
      </c>
      <c r="F2317" s="259">
        <v>0</v>
      </c>
      <c r="G2317" s="38"/>
      <c r="H2317" s="39"/>
    </row>
    <row r="2318" s="2" customFormat="1" ht="16.8" customHeight="1">
      <c r="A2318" s="38"/>
      <c r="B2318" s="39"/>
      <c r="C2318" s="258" t="s">
        <v>1</v>
      </c>
      <c r="D2318" s="258" t="s">
        <v>5267</v>
      </c>
      <c r="E2318" s="19" t="s">
        <v>1</v>
      </c>
      <c r="F2318" s="259">
        <v>1.4199999999999999</v>
      </c>
      <c r="G2318" s="38"/>
      <c r="H2318" s="39"/>
    </row>
    <row r="2319" s="2" customFormat="1" ht="16.8" customHeight="1">
      <c r="A2319" s="38"/>
      <c r="B2319" s="39"/>
      <c r="C2319" s="258" t="s">
        <v>1</v>
      </c>
      <c r="D2319" s="258" t="s">
        <v>5231</v>
      </c>
      <c r="E2319" s="19" t="s">
        <v>1</v>
      </c>
      <c r="F2319" s="259">
        <v>0</v>
      </c>
      <c r="G2319" s="38"/>
      <c r="H2319" s="39"/>
    </row>
    <row r="2320" s="2" customFormat="1" ht="16.8" customHeight="1">
      <c r="A2320" s="38"/>
      <c r="B2320" s="39"/>
      <c r="C2320" s="258" t="s">
        <v>1</v>
      </c>
      <c r="D2320" s="258" t="s">
        <v>5483</v>
      </c>
      <c r="E2320" s="19" t="s">
        <v>1</v>
      </c>
      <c r="F2320" s="259">
        <v>3.1099999999999999</v>
      </c>
      <c r="G2320" s="38"/>
      <c r="H2320" s="39"/>
    </row>
    <row r="2321" s="2" customFormat="1" ht="16.8" customHeight="1">
      <c r="A2321" s="38"/>
      <c r="B2321" s="39"/>
      <c r="C2321" s="258" t="s">
        <v>1</v>
      </c>
      <c r="D2321" s="258" t="s">
        <v>5345</v>
      </c>
      <c r="E2321" s="19" t="s">
        <v>1</v>
      </c>
      <c r="F2321" s="259">
        <v>0</v>
      </c>
      <c r="G2321" s="38"/>
      <c r="H2321" s="39"/>
    </row>
    <row r="2322" s="2" customFormat="1" ht="16.8" customHeight="1">
      <c r="A2322" s="38"/>
      <c r="B2322" s="39"/>
      <c r="C2322" s="258" t="s">
        <v>1</v>
      </c>
      <c r="D2322" s="258" t="s">
        <v>5484</v>
      </c>
      <c r="E2322" s="19" t="s">
        <v>1</v>
      </c>
      <c r="F2322" s="259">
        <v>3.46</v>
      </c>
      <c r="G2322" s="38"/>
      <c r="H2322" s="39"/>
    </row>
    <row r="2323" s="2" customFormat="1" ht="16.8" customHeight="1">
      <c r="A2323" s="38"/>
      <c r="B2323" s="39"/>
      <c r="C2323" s="258" t="s">
        <v>1</v>
      </c>
      <c r="D2323" s="258" t="s">
        <v>5345</v>
      </c>
      <c r="E2323" s="19" t="s">
        <v>1</v>
      </c>
      <c r="F2323" s="259">
        <v>0</v>
      </c>
      <c r="G2323" s="38"/>
      <c r="H2323" s="39"/>
    </row>
    <row r="2324" s="2" customFormat="1" ht="16.8" customHeight="1">
      <c r="A2324" s="38"/>
      <c r="B2324" s="39"/>
      <c r="C2324" s="258" t="s">
        <v>1</v>
      </c>
      <c r="D2324" s="258" t="s">
        <v>5094</v>
      </c>
      <c r="E2324" s="19" t="s">
        <v>1</v>
      </c>
      <c r="F2324" s="259">
        <v>1.51</v>
      </c>
      <c r="G2324" s="38"/>
      <c r="H2324" s="39"/>
    </row>
    <row r="2325" s="2" customFormat="1" ht="16.8" customHeight="1">
      <c r="A2325" s="38"/>
      <c r="B2325" s="39"/>
      <c r="C2325" s="258" t="s">
        <v>1</v>
      </c>
      <c r="D2325" s="258" t="s">
        <v>5345</v>
      </c>
      <c r="E2325" s="19" t="s">
        <v>1</v>
      </c>
      <c r="F2325" s="259">
        <v>0</v>
      </c>
      <c r="G2325" s="38"/>
      <c r="H2325" s="39"/>
    </row>
    <row r="2326" s="2" customFormat="1" ht="16.8" customHeight="1">
      <c r="A2326" s="38"/>
      <c r="B2326" s="39"/>
      <c r="C2326" s="258" t="s">
        <v>1</v>
      </c>
      <c r="D2326" s="258" t="s">
        <v>5469</v>
      </c>
      <c r="E2326" s="19" t="s">
        <v>1</v>
      </c>
      <c r="F2326" s="259">
        <v>4.0700000000000003</v>
      </c>
      <c r="G2326" s="38"/>
      <c r="H2326" s="39"/>
    </row>
    <row r="2327" s="2" customFormat="1" ht="16.8" customHeight="1">
      <c r="A2327" s="38"/>
      <c r="B2327" s="39"/>
      <c r="C2327" s="258" t="s">
        <v>1</v>
      </c>
      <c r="D2327" s="258" t="s">
        <v>5345</v>
      </c>
      <c r="E2327" s="19" t="s">
        <v>1</v>
      </c>
      <c r="F2327" s="259">
        <v>0</v>
      </c>
      <c r="G2327" s="38"/>
      <c r="H2327" s="39"/>
    </row>
    <row r="2328" s="2" customFormat="1" ht="16.8" customHeight="1">
      <c r="A2328" s="38"/>
      <c r="B2328" s="39"/>
      <c r="C2328" s="258" t="s">
        <v>1</v>
      </c>
      <c r="D2328" s="258" t="s">
        <v>5469</v>
      </c>
      <c r="E2328" s="19" t="s">
        <v>1</v>
      </c>
      <c r="F2328" s="259">
        <v>4.0700000000000003</v>
      </c>
      <c r="G2328" s="38"/>
      <c r="H2328" s="39"/>
    </row>
    <row r="2329" s="2" customFormat="1" ht="16.8" customHeight="1">
      <c r="A2329" s="38"/>
      <c r="B2329" s="39"/>
      <c r="C2329" s="258" t="s">
        <v>1</v>
      </c>
      <c r="D2329" s="258" t="s">
        <v>5345</v>
      </c>
      <c r="E2329" s="19" t="s">
        <v>1</v>
      </c>
      <c r="F2329" s="259">
        <v>0</v>
      </c>
      <c r="G2329" s="38"/>
      <c r="H2329" s="39"/>
    </row>
    <row r="2330" s="2" customFormat="1" ht="16.8" customHeight="1">
      <c r="A2330" s="38"/>
      <c r="B2330" s="39"/>
      <c r="C2330" s="258" t="s">
        <v>1</v>
      </c>
      <c r="D2330" s="258" t="s">
        <v>5469</v>
      </c>
      <c r="E2330" s="19" t="s">
        <v>1</v>
      </c>
      <c r="F2330" s="259">
        <v>4.0700000000000003</v>
      </c>
      <c r="G2330" s="38"/>
      <c r="H2330" s="39"/>
    </row>
    <row r="2331" s="2" customFormat="1" ht="16.8" customHeight="1">
      <c r="A2331" s="38"/>
      <c r="B2331" s="39"/>
      <c r="C2331" s="258" t="s">
        <v>1</v>
      </c>
      <c r="D2331" s="258" t="s">
        <v>5345</v>
      </c>
      <c r="E2331" s="19" t="s">
        <v>1</v>
      </c>
      <c r="F2331" s="259">
        <v>0</v>
      </c>
      <c r="G2331" s="38"/>
      <c r="H2331" s="39"/>
    </row>
    <row r="2332" s="2" customFormat="1" ht="16.8" customHeight="1">
      <c r="A2332" s="38"/>
      <c r="B2332" s="39"/>
      <c r="C2332" s="258" t="s">
        <v>1</v>
      </c>
      <c r="D2332" s="258" t="s">
        <v>5469</v>
      </c>
      <c r="E2332" s="19" t="s">
        <v>1</v>
      </c>
      <c r="F2332" s="259">
        <v>4.0700000000000003</v>
      </c>
      <c r="G2332" s="38"/>
      <c r="H2332" s="39"/>
    </row>
    <row r="2333" s="2" customFormat="1" ht="16.8" customHeight="1">
      <c r="A2333" s="38"/>
      <c r="B2333" s="39"/>
      <c r="C2333" s="258" t="s">
        <v>1</v>
      </c>
      <c r="D2333" s="258" t="s">
        <v>5345</v>
      </c>
      <c r="E2333" s="19" t="s">
        <v>1</v>
      </c>
      <c r="F2333" s="259">
        <v>0</v>
      </c>
      <c r="G2333" s="38"/>
      <c r="H2333" s="39"/>
    </row>
    <row r="2334" s="2" customFormat="1" ht="16.8" customHeight="1">
      <c r="A2334" s="38"/>
      <c r="B2334" s="39"/>
      <c r="C2334" s="258" t="s">
        <v>1</v>
      </c>
      <c r="D2334" s="258" t="s">
        <v>5471</v>
      </c>
      <c r="E2334" s="19" t="s">
        <v>1</v>
      </c>
      <c r="F2334" s="259">
        <v>4.8099999999999996</v>
      </c>
      <c r="G2334" s="38"/>
      <c r="H2334" s="39"/>
    </row>
    <row r="2335" s="2" customFormat="1" ht="16.8" customHeight="1">
      <c r="A2335" s="38"/>
      <c r="B2335" s="39"/>
      <c r="C2335" s="258" t="s">
        <v>1</v>
      </c>
      <c r="D2335" s="258" t="s">
        <v>5345</v>
      </c>
      <c r="E2335" s="19" t="s">
        <v>1</v>
      </c>
      <c r="F2335" s="259">
        <v>0</v>
      </c>
      <c r="G2335" s="38"/>
      <c r="H2335" s="39"/>
    </row>
    <row r="2336" s="2" customFormat="1" ht="16.8" customHeight="1">
      <c r="A2336" s="38"/>
      <c r="B2336" s="39"/>
      <c r="C2336" s="258" t="s">
        <v>1</v>
      </c>
      <c r="D2336" s="258" t="s">
        <v>5471</v>
      </c>
      <c r="E2336" s="19" t="s">
        <v>1</v>
      </c>
      <c r="F2336" s="259">
        <v>4.8099999999999996</v>
      </c>
      <c r="G2336" s="38"/>
      <c r="H2336" s="39"/>
    </row>
    <row r="2337" s="2" customFormat="1" ht="16.8" customHeight="1">
      <c r="A2337" s="38"/>
      <c r="B2337" s="39"/>
      <c r="C2337" s="258" t="s">
        <v>1</v>
      </c>
      <c r="D2337" s="258" t="s">
        <v>5345</v>
      </c>
      <c r="E2337" s="19" t="s">
        <v>1</v>
      </c>
      <c r="F2337" s="259">
        <v>0</v>
      </c>
      <c r="G2337" s="38"/>
      <c r="H2337" s="39"/>
    </row>
    <row r="2338" s="2" customFormat="1" ht="16.8" customHeight="1">
      <c r="A2338" s="38"/>
      <c r="B2338" s="39"/>
      <c r="C2338" s="258" t="s">
        <v>1</v>
      </c>
      <c r="D2338" s="258" t="s">
        <v>5471</v>
      </c>
      <c r="E2338" s="19" t="s">
        <v>1</v>
      </c>
      <c r="F2338" s="259">
        <v>4.8099999999999996</v>
      </c>
      <c r="G2338" s="38"/>
      <c r="H2338" s="39"/>
    </row>
    <row r="2339" s="2" customFormat="1" ht="16.8" customHeight="1">
      <c r="A2339" s="38"/>
      <c r="B2339" s="39"/>
      <c r="C2339" s="258" t="s">
        <v>1</v>
      </c>
      <c r="D2339" s="258" t="s">
        <v>5345</v>
      </c>
      <c r="E2339" s="19" t="s">
        <v>1</v>
      </c>
      <c r="F2339" s="259">
        <v>0</v>
      </c>
      <c r="G2339" s="38"/>
      <c r="H2339" s="39"/>
    </row>
    <row r="2340" s="2" customFormat="1" ht="16.8" customHeight="1">
      <c r="A2340" s="38"/>
      <c r="B2340" s="39"/>
      <c r="C2340" s="258" t="s">
        <v>1</v>
      </c>
      <c r="D2340" s="258" t="s">
        <v>5471</v>
      </c>
      <c r="E2340" s="19" t="s">
        <v>1</v>
      </c>
      <c r="F2340" s="259">
        <v>4.8099999999999996</v>
      </c>
      <c r="G2340" s="38"/>
      <c r="H2340" s="39"/>
    </row>
    <row r="2341" s="2" customFormat="1" ht="16.8" customHeight="1">
      <c r="A2341" s="38"/>
      <c r="B2341" s="39"/>
      <c r="C2341" s="258" t="s">
        <v>1</v>
      </c>
      <c r="D2341" s="258" t="s">
        <v>5345</v>
      </c>
      <c r="E2341" s="19" t="s">
        <v>1</v>
      </c>
      <c r="F2341" s="259">
        <v>0</v>
      </c>
      <c r="G2341" s="38"/>
      <c r="H2341" s="39"/>
    </row>
    <row r="2342" s="2" customFormat="1" ht="16.8" customHeight="1">
      <c r="A2342" s="38"/>
      <c r="B2342" s="39"/>
      <c r="C2342" s="258" t="s">
        <v>1</v>
      </c>
      <c r="D2342" s="258" t="s">
        <v>5471</v>
      </c>
      <c r="E2342" s="19" t="s">
        <v>1</v>
      </c>
      <c r="F2342" s="259">
        <v>4.8099999999999996</v>
      </c>
      <c r="G2342" s="38"/>
      <c r="H2342" s="39"/>
    </row>
    <row r="2343" s="2" customFormat="1" ht="16.8" customHeight="1">
      <c r="A2343" s="38"/>
      <c r="B2343" s="39"/>
      <c r="C2343" s="258" t="s">
        <v>1</v>
      </c>
      <c r="D2343" s="258" t="s">
        <v>5345</v>
      </c>
      <c r="E2343" s="19" t="s">
        <v>1</v>
      </c>
      <c r="F2343" s="259">
        <v>0</v>
      </c>
      <c r="G2343" s="38"/>
      <c r="H2343" s="39"/>
    </row>
    <row r="2344" s="2" customFormat="1" ht="16.8" customHeight="1">
      <c r="A2344" s="38"/>
      <c r="B2344" s="39"/>
      <c r="C2344" s="258" t="s">
        <v>1</v>
      </c>
      <c r="D2344" s="258" t="s">
        <v>5471</v>
      </c>
      <c r="E2344" s="19" t="s">
        <v>1</v>
      </c>
      <c r="F2344" s="259">
        <v>4.8099999999999996</v>
      </c>
      <c r="G2344" s="38"/>
      <c r="H2344" s="39"/>
    </row>
    <row r="2345" s="2" customFormat="1" ht="16.8" customHeight="1">
      <c r="A2345" s="38"/>
      <c r="B2345" s="39"/>
      <c r="C2345" s="258" t="s">
        <v>1</v>
      </c>
      <c r="D2345" s="258" t="s">
        <v>5345</v>
      </c>
      <c r="E2345" s="19" t="s">
        <v>1</v>
      </c>
      <c r="F2345" s="259">
        <v>0</v>
      </c>
      <c r="G2345" s="38"/>
      <c r="H2345" s="39"/>
    </row>
    <row r="2346" s="2" customFormat="1" ht="16.8" customHeight="1">
      <c r="A2346" s="38"/>
      <c r="B2346" s="39"/>
      <c r="C2346" s="258" t="s">
        <v>1</v>
      </c>
      <c r="D2346" s="258" t="s">
        <v>5485</v>
      </c>
      <c r="E2346" s="19" t="s">
        <v>1</v>
      </c>
      <c r="F2346" s="259">
        <v>4.6900000000000004</v>
      </c>
      <c r="G2346" s="38"/>
      <c r="H2346" s="39"/>
    </row>
    <row r="2347" s="2" customFormat="1" ht="16.8" customHeight="1">
      <c r="A2347" s="38"/>
      <c r="B2347" s="39"/>
      <c r="C2347" s="258" t="s">
        <v>1</v>
      </c>
      <c r="D2347" s="258" t="s">
        <v>5345</v>
      </c>
      <c r="E2347" s="19" t="s">
        <v>1</v>
      </c>
      <c r="F2347" s="259">
        <v>0</v>
      </c>
      <c r="G2347" s="38"/>
      <c r="H2347" s="39"/>
    </row>
    <row r="2348" s="2" customFormat="1" ht="16.8" customHeight="1">
      <c r="A2348" s="38"/>
      <c r="B2348" s="39"/>
      <c r="C2348" s="258" t="s">
        <v>1</v>
      </c>
      <c r="D2348" s="258" t="s">
        <v>5471</v>
      </c>
      <c r="E2348" s="19" t="s">
        <v>1</v>
      </c>
      <c r="F2348" s="259">
        <v>4.8099999999999996</v>
      </c>
      <c r="G2348" s="38"/>
      <c r="H2348" s="39"/>
    </row>
    <row r="2349" s="2" customFormat="1" ht="16.8" customHeight="1">
      <c r="A2349" s="38"/>
      <c r="B2349" s="39"/>
      <c r="C2349" s="258" t="s">
        <v>1</v>
      </c>
      <c r="D2349" s="258" t="s">
        <v>5345</v>
      </c>
      <c r="E2349" s="19" t="s">
        <v>1</v>
      </c>
      <c r="F2349" s="259">
        <v>0</v>
      </c>
      <c r="G2349" s="38"/>
      <c r="H2349" s="39"/>
    </row>
    <row r="2350" s="2" customFormat="1" ht="16.8" customHeight="1">
      <c r="A2350" s="38"/>
      <c r="B2350" s="39"/>
      <c r="C2350" s="258" t="s">
        <v>1</v>
      </c>
      <c r="D2350" s="258" t="s">
        <v>5471</v>
      </c>
      <c r="E2350" s="19" t="s">
        <v>1</v>
      </c>
      <c r="F2350" s="259">
        <v>4.8099999999999996</v>
      </c>
      <c r="G2350" s="38"/>
      <c r="H2350" s="39"/>
    </row>
    <row r="2351" s="2" customFormat="1" ht="16.8" customHeight="1">
      <c r="A2351" s="38"/>
      <c r="B2351" s="39"/>
      <c r="C2351" s="258" t="s">
        <v>1</v>
      </c>
      <c r="D2351" s="258" t="s">
        <v>5345</v>
      </c>
      <c r="E2351" s="19" t="s">
        <v>1</v>
      </c>
      <c r="F2351" s="259">
        <v>0</v>
      </c>
      <c r="G2351" s="38"/>
      <c r="H2351" s="39"/>
    </row>
    <row r="2352" s="2" customFormat="1" ht="16.8" customHeight="1">
      <c r="A2352" s="38"/>
      <c r="B2352" s="39"/>
      <c r="C2352" s="258" t="s">
        <v>1</v>
      </c>
      <c r="D2352" s="258" t="s">
        <v>5471</v>
      </c>
      <c r="E2352" s="19" t="s">
        <v>1</v>
      </c>
      <c r="F2352" s="259">
        <v>4.8099999999999996</v>
      </c>
      <c r="G2352" s="38"/>
      <c r="H2352" s="39"/>
    </row>
    <row r="2353" s="2" customFormat="1" ht="16.8" customHeight="1">
      <c r="A2353" s="38"/>
      <c r="B2353" s="39"/>
      <c r="C2353" s="258" t="s">
        <v>1</v>
      </c>
      <c r="D2353" s="258" t="s">
        <v>5345</v>
      </c>
      <c r="E2353" s="19" t="s">
        <v>1</v>
      </c>
      <c r="F2353" s="259">
        <v>0</v>
      </c>
      <c r="G2353" s="38"/>
      <c r="H2353" s="39"/>
    </row>
    <row r="2354" s="2" customFormat="1" ht="16.8" customHeight="1">
      <c r="A2354" s="38"/>
      <c r="B2354" s="39"/>
      <c r="C2354" s="258" t="s">
        <v>1</v>
      </c>
      <c r="D2354" s="258" t="s">
        <v>5471</v>
      </c>
      <c r="E2354" s="19" t="s">
        <v>1</v>
      </c>
      <c r="F2354" s="259">
        <v>4.8099999999999996</v>
      </c>
      <c r="G2354" s="38"/>
      <c r="H2354" s="39"/>
    </row>
    <row r="2355" s="2" customFormat="1" ht="16.8" customHeight="1">
      <c r="A2355" s="38"/>
      <c r="B2355" s="39"/>
      <c r="C2355" s="258" t="s">
        <v>1</v>
      </c>
      <c r="D2355" s="258" t="s">
        <v>5345</v>
      </c>
      <c r="E2355" s="19" t="s">
        <v>1</v>
      </c>
      <c r="F2355" s="259">
        <v>0</v>
      </c>
      <c r="G2355" s="38"/>
      <c r="H2355" s="39"/>
    </row>
    <row r="2356" s="2" customFormat="1" ht="16.8" customHeight="1">
      <c r="A2356" s="38"/>
      <c r="B2356" s="39"/>
      <c r="C2356" s="258" t="s">
        <v>1</v>
      </c>
      <c r="D2356" s="258" t="s">
        <v>5471</v>
      </c>
      <c r="E2356" s="19" t="s">
        <v>1</v>
      </c>
      <c r="F2356" s="259">
        <v>4.8099999999999996</v>
      </c>
      <c r="G2356" s="38"/>
      <c r="H2356" s="39"/>
    </row>
    <row r="2357" s="2" customFormat="1" ht="16.8" customHeight="1">
      <c r="A2357" s="38"/>
      <c r="B2357" s="39"/>
      <c r="C2357" s="258" t="s">
        <v>1</v>
      </c>
      <c r="D2357" s="258" t="s">
        <v>5345</v>
      </c>
      <c r="E2357" s="19" t="s">
        <v>1</v>
      </c>
      <c r="F2357" s="259">
        <v>0</v>
      </c>
      <c r="G2357" s="38"/>
      <c r="H2357" s="39"/>
    </row>
    <row r="2358" s="2" customFormat="1" ht="16.8" customHeight="1">
      <c r="A2358" s="38"/>
      <c r="B2358" s="39"/>
      <c r="C2358" s="258" t="s">
        <v>1</v>
      </c>
      <c r="D2358" s="258" t="s">
        <v>5486</v>
      </c>
      <c r="E2358" s="19" t="s">
        <v>1</v>
      </c>
      <c r="F2358" s="259">
        <v>18.77</v>
      </c>
      <c r="G2358" s="38"/>
      <c r="H2358" s="39"/>
    </row>
    <row r="2359" s="2" customFormat="1" ht="16.8" customHeight="1">
      <c r="A2359" s="38"/>
      <c r="B2359" s="39"/>
      <c r="C2359" s="258" t="s">
        <v>1</v>
      </c>
      <c r="D2359" s="258" t="s">
        <v>5345</v>
      </c>
      <c r="E2359" s="19" t="s">
        <v>1</v>
      </c>
      <c r="F2359" s="259">
        <v>0</v>
      </c>
      <c r="G2359" s="38"/>
      <c r="H2359" s="39"/>
    </row>
    <row r="2360" s="2" customFormat="1" ht="16.8" customHeight="1">
      <c r="A2360" s="38"/>
      <c r="B2360" s="39"/>
      <c r="C2360" s="258" t="s">
        <v>1</v>
      </c>
      <c r="D2360" s="258" t="s">
        <v>5474</v>
      </c>
      <c r="E2360" s="19" t="s">
        <v>1</v>
      </c>
      <c r="F2360" s="259">
        <v>3.0299999999999998</v>
      </c>
      <c r="G2360" s="38"/>
      <c r="H2360" s="39"/>
    </row>
    <row r="2361" s="2" customFormat="1" ht="16.8" customHeight="1">
      <c r="A2361" s="38"/>
      <c r="B2361" s="39"/>
      <c r="C2361" s="258" t="s">
        <v>1</v>
      </c>
      <c r="D2361" s="258" t="s">
        <v>5345</v>
      </c>
      <c r="E2361" s="19" t="s">
        <v>1</v>
      </c>
      <c r="F2361" s="259">
        <v>0</v>
      </c>
      <c r="G2361" s="38"/>
      <c r="H2361" s="39"/>
    </row>
    <row r="2362" s="2" customFormat="1" ht="16.8" customHeight="1">
      <c r="A2362" s="38"/>
      <c r="B2362" s="39"/>
      <c r="C2362" s="258" t="s">
        <v>1</v>
      </c>
      <c r="D2362" s="258" t="s">
        <v>5474</v>
      </c>
      <c r="E2362" s="19" t="s">
        <v>1</v>
      </c>
      <c r="F2362" s="259">
        <v>3.0299999999999998</v>
      </c>
      <c r="G2362" s="38"/>
      <c r="H2362" s="39"/>
    </row>
    <row r="2363" s="2" customFormat="1" ht="16.8" customHeight="1">
      <c r="A2363" s="38"/>
      <c r="B2363" s="39"/>
      <c r="C2363" s="258" t="s">
        <v>1</v>
      </c>
      <c r="D2363" s="258" t="s">
        <v>5345</v>
      </c>
      <c r="E2363" s="19" t="s">
        <v>1</v>
      </c>
      <c r="F2363" s="259">
        <v>0</v>
      </c>
      <c r="G2363" s="38"/>
      <c r="H2363" s="39"/>
    </row>
    <row r="2364" s="2" customFormat="1" ht="16.8" customHeight="1">
      <c r="A2364" s="38"/>
      <c r="B2364" s="39"/>
      <c r="C2364" s="258" t="s">
        <v>1</v>
      </c>
      <c r="D2364" s="258" t="s">
        <v>5474</v>
      </c>
      <c r="E2364" s="19" t="s">
        <v>1</v>
      </c>
      <c r="F2364" s="259">
        <v>3.0299999999999998</v>
      </c>
      <c r="G2364" s="38"/>
      <c r="H2364" s="39"/>
    </row>
    <row r="2365" s="2" customFormat="1" ht="16.8" customHeight="1">
      <c r="A2365" s="38"/>
      <c r="B2365" s="39"/>
      <c r="C2365" s="258" t="s">
        <v>1</v>
      </c>
      <c r="D2365" s="258" t="s">
        <v>5345</v>
      </c>
      <c r="E2365" s="19" t="s">
        <v>1</v>
      </c>
      <c r="F2365" s="259">
        <v>0</v>
      </c>
      <c r="G2365" s="38"/>
      <c r="H2365" s="39"/>
    </row>
    <row r="2366" s="2" customFormat="1" ht="16.8" customHeight="1">
      <c r="A2366" s="38"/>
      <c r="B2366" s="39"/>
      <c r="C2366" s="258" t="s">
        <v>1</v>
      </c>
      <c r="D2366" s="258" t="s">
        <v>5474</v>
      </c>
      <c r="E2366" s="19" t="s">
        <v>1</v>
      </c>
      <c r="F2366" s="259">
        <v>3.0299999999999998</v>
      </c>
      <c r="G2366" s="38"/>
      <c r="H2366" s="39"/>
    </row>
    <row r="2367" s="2" customFormat="1" ht="16.8" customHeight="1">
      <c r="A2367" s="38"/>
      <c r="B2367" s="39"/>
      <c r="C2367" s="258" t="s">
        <v>1</v>
      </c>
      <c r="D2367" s="258" t="s">
        <v>5345</v>
      </c>
      <c r="E2367" s="19" t="s">
        <v>1</v>
      </c>
      <c r="F2367" s="259">
        <v>0</v>
      </c>
      <c r="G2367" s="38"/>
      <c r="H2367" s="39"/>
    </row>
    <row r="2368" s="2" customFormat="1" ht="16.8" customHeight="1">
      <c r="A2368" s="38"/>
      <c r="B2368" s="39"/>
      <c r="C2368" s="258" t="s">
        <v>1</v>
      </c>
      <c r="D2368" s="258" t="s">
        <v>5471</v>
      </c>
      <c r="E2368" s="19" t="s">
        <v>1</v>
      </c>
      <c r="F2368" s="259">
        <v>4.8099999999999996</v>
      </c>
      <c r="G2368" s="38"/>
      <c r="H2368" s="39"/>
    </row>
    <row r="2369" s="2" customFormat="1" ht="16.8" customHeight="1">
      <c r="A2369" s="38"/>
      <c r="B2369" s="39"/>
      <c r="C2369" s="258" t="s">
        <v>1</v>
      </c>
      <c r="D2369" s="258" t="s">
        <v>5345</v>
      </c>
      <c r="E2369" s="19" t="s">
        <v>1</v>
      </c>
      <c r="F2369" s="259">
        <v>0</v>
      </c>
      <c r="G2369" s="38"/>
      <c r="H2369" s="39"/>
    </row>
    <row r="2370" s="2" customFormat="1" ht="16.8" customHeight="1">
      <c r="A2370" s="38"/>
      <c r="B2370" s="39"/>
      <c r="C2370" s="258" t="s">
        <v>1</v>
      </c>
      <c r="D2370" s="258" t="s">
        <v>5471</v>
      </c>
      <c r="E2370" s="19" t="s">
        <v>1</v>
      </c>
      <c r="F2370" s="259">
        <v>4.8099999999999996</v>
      </c>
      <c r="G2370" s="38"/>
      <c r="H2370" s="39"/>
    </row>
    <row r="2371" s="2" customFormat="1" ht="16.8" customHeight="1">
      <c r="A2371" s="38"/>
      <c r="B2371" s="39"/>
      <c r="C2371" s="258" t="s">
        <v>1</v>
      </c>
      <c r="D2371" s="258" t="s">
        <v>5345</v>
      </c>
      <c r="E2371" s="19" t="s">
        <v>1</v>
      </c>
      <c r="F2371" s="259">
        <v>0</v>
      </c>
      <c r="G2371" s="38"/>
      <c r="H2371" s="39"/>
    </row>
    <row r="2372" s="2" customFormat="1" ht="16.8" customHeight="1">
      <c r="A2372" s="38"/>
      <c r="B2372" s="39"/>
      <c r="C2372" s="258" t="s">
        <v>1</v>
      </c>
      <c r="D2372" s="258" t="s">
        <v>5471</v>
      </c>
      <c r="E2372" s="19" t="s">
        <v>1</v>
      </c>
      <c r="F2372" s="259">
        <v>4.8099999999999996</v>
      </c>
      <c r="G2372" s="38"/>
      <c r="H2372" s="39"/>
    </row>
    <row r="2373" s="2" customFormat="1" ht="16.8" customHeight="1">
      <c r="A2373" s="38"/>
      <c r="B2373" s="39"/>
      <c r="C2373" s="258" t="s">
        <v>1</v>
      </c>
      <c r="D2373" s="258" t="s">
        <v>5345</v>
      </c>
      <c r="E2373" s="19" t="s">
        <v>1</v>
      </c>
      <c r="F2373" s="259">
        <v>0</v>
      </c>
      <c r="G2373" s="38"/>
      <c r="H2373" s="39"/>
    </row>
    <row r="2374" s="2" customFormat="1" ht="16.8" customHeight="1">
      <c r="A2374" s="38"/>
      <c r="B2374" s="39"/>
      <c r="C2374" s="258" t="s">
        <v>1</v>
      </c>
      <c r="D2374" s="258" t="s">
        <v>5471</v>
      </c>
      <c r="E2374" s="19" t="s">
        <v>1</v>
      </c>
      <c r="F2374" s="259">
        <v>4.8099999999999996</v>
      </c>
      <c r="G2374" s="38"/>
      <c r="H2374" s="39"/>
    </row>
    <row r="2375" s="2" customFormat="1" ht="16.8" customHeight="1">
      <c r="A2375" s="38"/>
      <c r="B2375" s="39"/>
      <c r="C2375" s="258" t="s">
        <v>1</v>
      </c>
      <c r="D2375" s="258" t="s">
        <v>5345</v>
      </c>
      <c r="E2375" s="19" t="s">
        <v>1</v>
      </c>
      <c r="F2375" s="259">
        <v>0</v>
      </c>
      <c r="G2375" s="38"/>
      <c r="H2375" s="39"/>
    </row>
    <row r="2376" s="2" customFormat="1" ht="16.8" customHeight="1">
      <c r="A2376" s="38"/>
      <c r="B2376" s="39"/>
      <c r="C2376" s="258" t="s">
        <v>1</v>
      </c>
      <c r="D2376" s="258" t="s">
        <v>5487</v>
      </c>
      <c r="E2376" s="19" t="s">
        <v>1</v>
      </c>
      <c r="F2376" s="259">
        <v>1.73</v>
      </c>
      <c r="G2376" s="38"/>
      <c r="H2376" s="39"/>
    </row>
    <row r="2377" s="2" customFormat="1" ht="16.8" customHeight="1">
      <c r="A2377" s="38"/>
      <c r="B2377" s="39"/>
      <c r="C2377" s="258" t="s">
        <v>1</v>
      </c>
      <c r="D2377" s="258" t="s">
        <v>5345</v>
      </c>
      <c r="E2377" s="19" t="s">
        <v>1</v>
      </c>
      <c r="F2377" s="259">
        <v>0</v>
      </c>
      <c r="G2377" s="38"/>
      <c r="H2377" s="39"/>
    </row>
    <row r="2378" s="2" customFormat="1" ht="16.8" customHeight="1">
      <c r="A2378" s="38"/>
      <c r="B2378" s="39"/>
      <c r="C2378" s="258" t="s">
        <v>1</v>
      </c>
      <c r="D2378" s="258" t="s">
        <v>5460</v>
      </c>
      <c r="E2378" s="19" t="s">
        <v>1</v>
      </c>
      <c r="F2378" s="259">
        <v>2.27</v>
      </c>
      <c r="G2378" s="38"/>
      <c r="H2378" s="39"/>
    </row>
    <row r="2379" s="2" customFormat="1" ht="16.8" customHeight="1">
      <c r="A2379" s="38"/>
      <c r="B2379" s="39"/>
      <c r="C2379" s="258" t="s">
        <v>1</v>
      </c>
      <c r="D2379" s="258" t="s">
        <v>5345</v>
      </c>
      <c r="E2379" s="19" t="s">
        <v>1</v>
      </c>
      <c r="F2379" s="259">
        <v>0</v>
      </c>
      <c r="G2379" s="38"/>
      <c r="H2379" s="39"/>
    </row>
    <row r="2380" s="2" customFormat="1" ht="16.8" customHeight="1">
      <c r="A2380" s="38"/>
      <c r="B2380" s="39"/>
      <c r="C2380" s="258" t="s">
        <v>1</v>
      </c>
      <c r="D2380" s="258" t="s">
        <v>5233</v>
      </c>
      <c r="E2380" s="19" t="s">
        <v>1</v>
      </c>
      <c r="F2380" s="259">
        <v>1.71</v>
      </c>
      <c r="G2380" s="38"/>
      <c r="H2380" s="39"/>
    </row>
    <row r="2381" s="2" customFormat="1" ht="16.8" customHeight="1">
      <c r="A2381" s="38"/>
      <c r="B2381" s="39"/>
      <c r="C2381" s="258" t="s">
        <v>1</v>
      </c>
      <c r="D2381" s="258" t="s">
        <v>5345</v>
      </c>
      <c r="E2381" s="19" t="s">
        <v>1</v>
      </c>
      <c r="F2381" s="259">
        <v>0</v>
      </c>
      <c r="G2381" s="38"/>
      <c r="H2381" s="39"/>
    </row>
    <row r="2382" s="2" customFormat="1" ht="16.8" customHeight="1">
      <c r="A2382" s="38"/>
      <c r="B2382" s="39"/>
      <c r="C2382" s="258" t="s">
        <v>1</v>
      </c>
      <c r="D2382" s="258" t="s">
        <v>4878</v>
      </c>
      <c r="E2382" s="19" t="s">
        <v>1</v>
      </c>
      <c r="F2382" s="259">
        <v>4.0999999999999996</v>
      </c>
      <c r="G2382" s="38"/>
      <c r="H2382" s="39"/>
    </row>
    <row r="2383" s="2" customFormat="1" ht="16.8" customHeight="1">
      <c r="A2383" s="38"/>
      <c r="B2383" s="39"/>
      <c r="C2383" s="258" t="s">
        <v>1</v>
      </c>
      <c r="D2383" s="258" t="s">
        <v>5345</v>
      </c>
      <c r="E2383" s="19" t="s">
        <v>1</v>
      </c>
      <c r="F2383" s="259">
        <v>0</v>
      </c>
      <c r="G2383" s="38"/>
      <c r="H2383" s="39"/>
    </row>
    <row r="2384" s="2" customFormat="1" ht="16.8" customHeight="1">
      <c r="A2384" s="38"/>
      <c r="B2384" s="39"/>
      <c r="C2384" s="258" t="s">
        <v>1</v>
      </c>
      <c r="D2384" s="258" t="s">
        <v>4878</v>
      </c>
      <c r="E2384" s="19" t="s">
        <v>1</v>
      </c>
      <c r="F2384" s="259">
        <v>4.0999999999999996</v>
      </c>
      <c r="G2384" s="38"/>
      <c r="H2384" s="39"/>
    </row>
    <row r="2385" s="2" customFormat="1" ht="16.8" customHeight="1">
      <c r="A2385" s="38"/>
      <c r="B2385" s="39"/>
      <c r="C2385" s="258" t="s">
        <v>1</v>
      </c>
      <c r="D2385" s="258" t="s">
        <v>5345</v>
      </c>
      <c r="E2385" s="19" t="s">
        <v>1</v>
      </c>
      <c r="F2385" s="259">
        <v>0</v>
      </c>
      <c r="G2385" s="38"/>
      <c r="H2385" s="39"/>
    </row>
    <row r="2386" s="2" customFormat="1" ht="16.8" customHeight="1">
      <c r="A2386" s="38"/>
      <c r="B2386" s="39"/>
      <c r="C2386" s="258" t="s">
        <v>1</v>
      </c>
      <c r="D2386" s="258" t="s">
        <v>4878</v>
      </c>
      <c r="E2386" s="19" t="s">
        <v>1</v>
      </c>
      <c r="F2386" s="259">
        <v>4.0999999999999996</v>
      </c>
      <c r="G2386" s="38"/>
      <c r="H2386" s="39"/>
    </row>
    <row r="2387" s="2" customFormat="1" ht="16.8" customHeight="1">
      <c r="A2387" s="38"/>
      <c r="B2387" s="39"/>
      <c r="C2387" s="258" t="s">
        <v>1</v>
      </c>
      <c r="D2387" s="258" t="s">
        <v>5345</v>
      </c>
      <c r="E2387" s="19" t="s">
        <v>1</v>
      </c>
      <c r="F2387" s="259">
        <v>0</v>
      </c>
      <c r="G2387" s="38"/>
      <c r="H2387" s="39"/>
    </row>
    <row r="2388" s="2" customFormat="1" ht="16.8" customHeight="1">
      <c r="A2388" s="38"/>
      <c r="B2388" s="39"/>
      <c r="C2388" s="258" t="s">
        <v>1</v>
      </c>
      <c r="D2388" s="258" t="s">
        <v>5410</v>
      </c>
      <c r="E2388" s="19" t="s">
        <v>1</v>
      </c>
      <c r="F2388" s="259">
        <v>3.1400000000000001</v>
      </c>
      <c r="G2388" s="38"/>
      <c r="H2388" s="39"/>
    </row>
    <row r="2389" s="2" customFormat="1" ht="16.8" customHeight="1">
      <c r="A2389" s="38"/>
      <c r="B2389" s="39"/>
      <c r="C2389" s="258" t="s">
        <v>1</v>
      </c>
      <c r="D2389" s="258" t="s">
        <v>5345</v>
      </c>
      <c r="E2389" s="19" t="s">
        <v>1</v>
      </c>
      <c r="F2389" s="259">
        <v>0</v>
      </c>
      <c r="G2389" s="38"/>
      <c r="H2389" s="39"/>
    </row>
    <row r="2390" s="2" customFormat="1" ht="16.8" customHeight="1">
      <c r="A2390" s="38"/>
      <c r="B2390" s="39"/>
      <c r="C2390" s="258" t="s">
        <v>1</v>
      </c>
      <c r="D2390" s="258" t="s">
        <v>5471</v>
      </c>
      <c r="E2390" s="19" t="s">
        <v>1</v>
      </c>
      <c r="F2390" s="259">
        <v>4.8099999999999996</v>
      </c>
      <c r="G2390" s="38"/>
      <c r="H2390" s="39"/>
    </row>
    <row r="2391" s="2" customFormat="1" ht="16.8" customHeight="1">
      <c r="A2391" s="38"/>
      <c r="B2391" s="39"/>
      <c r="C2391" s="258" t="s">
        <v>1</v>
      </c>
      <c r="D2391" s="258" t="s">
        <v>5345</v>
      </c>
      <c r="E2391" s="19" t="s">
        <v>1</v>
      </c>
      <c r="F2391" s="259">
        <v>0</v>
      </c>
      <c r="G2391" s="38"/>
      <c r="H2391" s="39"/>
    </row>
    <row r="2392" s="2" customFormat="1" ht="16.8" customHeight="1">
      <c r="A2392" s="38"/>
      <c r="B2392" s="39"/>
      <c r="C2392" s="258" t="s">
        <v>1</v>
      </c>
      <c r="D2392" s="258" t="s">
        <v>5471</v>
      </c>
      <c r="E2392" s="19" t="s">
        <v>1</v>
      </c>
      <c r="F2392" s="259">
        <v>4.8099999999999996</v>
      </c>
      <c r="G2392" s="38"/>
      <c r="H2392" s="39"/>
    </row>
    <row r="2393" s="2" customFormat="1" ht="16.8" customHeight="1">
      <c r="A2393" s="38"/>
      <c r="B2393" s="39"/>
      <c r="C2393" s="258" t="s">
        <v>1</v>
      </c>
      <c r="D2393" s="258" t="s">
        <v>5345</v>
      </c>
      <c r="E2393" s="19" t="s">
        <v>1</v>
      </c>
      <c r="F2393" s="259">
        <v>0</v>
      </c>
      <c r="G2393" s="38"/>
      <c r="H2393" s="39"/>
    </row>
    <row r="2394" s="2" customFormat="1" ht="16.8" customHeight="1">
      <c r="A2394" s="38"/>
      <c r="B2394" s="39"/>
      <c r="C2394" s="258" t="s">
        <v>1</v>
      </c>
      <c r="D2394" s="258" t="s">
        <v>5471</v>
      </c>
      <c r="E2394" s="19" t="s">
        <v>1</v>
      </c>
      <c r="F2394" s="259">
        <v>4.8099999999999996</v>
      </c>
      <c r="G2394" s="38"/>
      <c r="H2394" s="39"/>
    </row>
    <row r="2395" s="2" customFormat="1" ht="16.8" customHeight="1">
      <c r="A2395" s="38"/>
      <c r="B2395" s="39"/>
      <c r="C2395" s="258" t="s">
        <v>1</v>
      </c>
      <c r="D2395" s="258" t="s">
        <v>5345</v>
      </c>
      <c r="E2395" s="19" t="s">
        <v>1</v>
      </c>
      <c r="F2395" s="259">
        <v>0</v>
      </c>
      <c r="G2395" s="38"/>
      <c r="H2395" s="39"/>
    </row>
    <row r="2396" s="2" customFormat="1" ht="16.8" customHeight="1">
      <c r="A2396" s="38"/>
      <c r="B2396" s="39"/>
      <c r="C2396" s="258" t="s">
        <v>1</v>
      </c>
      <c r="D2396" s="258" t="s">
        <v>5471</v>
      </c>
      <c r="E2396" s="19" t="s">
        <v>1</v>
      </c>
      <c r="F2396" s="259">
        <v>4.8099999999999996</v>
      </c>
      <c r="G2396" s="38"/>
      <c r="H2396" s="39"/>
    </row>
    <row r="2397" s="2" customFormat="1" ht="16.8" customHeight="1">
      <c r="A2397" s="38"/>
      <c r="B2397" s="39"/>
      <c r="C2397" s="258" t="s">
        <v>1</v>
      </c>
      <c r="D2397" s="258" t="s">
        <v>5345</v>
      </c>
      <c r="E2397" s="19" t="s">
        <v>1</v>
      </c>
      <c r="F2397" s="259">
        <v>0</v>
      </c>
      <c r="G2397" s="38"/>
      <c r="H2397" s="39"/>
    </row>
    <row r="2398" s="2" customFormat="1" ht="16.8" customHeight="1">
      <c r="A2398" s="38"/>
      <c r="B2398" s="39"/>
      <c r="C2398" s="258" t="s">
        <v>1</v>
      </c>
      <c r="D2398" s="258" t="s">
        <v>5471</v>
      </c>
      <c r="E2398" s="19" t="s">
        <v>1</v>
      </c>
      <c r="F2398" s="259">
        <v>4.8099999999999996</v>
      </c>
      <c r="G2398" s="38"/>
      <c r="H2398" s="39"/>
    </row>
    <row r="2399" s="2" customFormat="1" ht="16.8" customHeight="1">
      <c r="A2399" s="38"/>
      <c r="B2399" s="39"/>
      <c r="C2399" s="258" t="s">
        <v>1</v>
      </c>
      <c r="D2399" s="258" t="s">
        <v>5345</v>
      </c>
      <c r="E2399" s="19" t="s">
        <v>1</v>
      </c>
      <c r="F2399" s="259">
        <v>0</v>
      </c>
      <c r="G2399" s="38"/>
      <c r="H2399" s="39"/>
    </row>
    <row r="2400" s="2" customFormat="1" ht="16.8" customHeight="1">
      <c r="A2400" s="38"/>
      <c r="B2400" s="39"/>
      <c r="C2400" s="258" t="s">
        <v>1</v>
      </c>
      <c r="D2400" s="258" t="s">
        <v>5471</v>
      </c>
      <c r="E2400" s="19" t="s">
        <v>1</v>
      </c>
      <c r="F2400" s="259">
        <v>4.8099999999999996</v>
      </c>
      <c r="G2400" s="38"/>
      <c r="H2400" s="39"/>
    </row>
    <row r="2401" s="2" customFormat="1" ht="16.8" customHeight="1">
      <c r="A2401" s="38"/>
      <c r="B2401" s="39"/>
      <c r="C2401" s="258" t="s">
        <v>1</v>
      </c>
      <c r="D2401" s="258" t="s">
        <v>5345</v>
      </c>
      <c r="E2401" s="19" t="s">
        <v>1</v>
      </c>
      <c r="F2401" s="259">
        <v>0</v>
      </c>
      <c r="G2401" s="38"/>
      <c r="H2401" s="39"/>
    </row>
    <row r="2402" s="2" customFormat="1" ht="16.8" customHeight="1">
      <c r="A2402" s="38"/>
      <c r="B2402" s="39"/>
      <c r="C2402" s="258" t="s">
        <v>1</v>
      </c>
      <c r="D2402" s="258" t="s">
        <v>5471</v>
      </c>
      <c r="E2402" s="19" t="s">
        <v>1</v>
      </c>
      <c r="F2402" s="259">
        <v>4.8099999999999996</v>
      </c>
      <c r="G2402" s="38"/>
      <c r="H2402" s="39"/>
    </row>
    <row r="2403" s="2" customFormat="1" ht="16.8" customHeight="1">
      <c r="A2403" s="38"/>
      <c r="B2403" s="39"/>
      <c r="C2403" s="258" t="s">
        <v>1</v>
      </c>
      <c r="D2403" s="258" t="s">
        <v>5345</v>
      </c>
      <c r="E2403" s="19" t="s">
        <v>1</v>
      </c>
      <c r="F2403" s="259">
        <v>0</v>
      </c>
      <c r="G2403" s="38"/>
      <c r="H2403" s="39"/>
    </row>
    <row r="2404" s="2" customFormat="1" ht="16.8" customHeight="1">
      <c r="A2404" s="38"/>
      <c r="B2404" s="39"/>
      <c r="C2404" s="258" t="s">
        <v>1</v>
      </c>
      <c r="D2404" s="258" t="s">
        <v>5472</v>
      </c>
      <c r="E2404" s="19" t="s">
        <v>1</v>
      </c>
      <c r="F2404" s="259">
        <v>4.6799999999999997</v>
      </c>
      <c r="G2404" s="38"/>
      <c r="H2404" s="39"/>
    </row>
    <row r="2405" s="2" customFormat="1" ht="16.8" customHeight="1">
      <c r="A2405" s="38"/>
      <c r="B2405" s="39"/>
      <c r="C2405" s="258" t="s">
        <v>1</v>
      </c>
      <c r="D2405" s="258" t="s">
        <v>5345</v>
      </c>
      <c r="E2405" s="19" t="s">
        <v>1</v>
      </c>
      <c r="F2405" s="259">
        <v>0</v>
      </c>
      <c r="G2405" s="38"/>
      <c r="H2405" s="39"/>
    </row>
    <row r="2406" s="2" customFormat="1" ht="16.8" customHeight="1">
      <c r="A2406" s="38"/>
      <c r="B2406" s="39"/>
      <c r="C2406" s="258" t="s">
        <v>1</v>
      </c>
      <c r="D2406" s="258" t="s">
        <v>5471</v>
      </c>
      <c r="E2406" s="19" t="s">
        <v>1</v>
      </c>
      <c r="F2406" s="259">
        <v>4.8099999999999996</v>
      </c>
      <c r="G2406" s="38"/>
      <c r="H2406" s="39"/>
    </row>
    <row r="2407" s="2" customFormat="1" ht="16.8" customHeight="1">
      <c r="A2407" s="38"/>
      <c r="B2407" s="39"/>
      <c r="C2407" s="258" t="s">
        <v>1</v>
      </c>
      <c r="D2407" s="258" t="s">
        <v>5345</v>
      </c>
      <c r="E2407" s="19" t="s">
        <v>1</v>
      </c>
      <c r="F2407" s="259">
        <v>0</v>
      </c>
      <c r="G2407" s="38"/>
      <c r="H2407" s="39"/>
    </row>
    <row r="2408" s="2" customFormat="1" ht="16.8" customHeight="1">
      <c r="A2408" s="38"/>
      <c r="B2408" s="39"/>
      <c r="C2408" s="258" t="s">
        <v>1</v>
      </c>
      <c r="D2408" s="258" t="s">
        <v>5471</v>
      </c>
      <c r="E2408" s="19" t="s">
        <v>1</v>
      </c>
      <c r="F2408" s="259">
        <v>4.8099999999999996</v>
      </c>
      <c r="G2408" s="38"/>
      <c r="H2408" s="39"/>
    </row>
    <row r="2409" s="2" customFormat="1" ht="16.8" customHeight="1">
      <c r="A2409" s="38"/>
      <c r="B2409" s="39"/>
      <c r="C2409" s="258" t="s">
        <v>1</v>
      </c>
      <c r="D2409" s="258" t="s">
        <v>5345</v>
      </c>
      <c r="E2409" s="19" t="s">
        <v>1</v>
      </c>
      <c r="F2409" s="259">
        <v>0</v>
      </c>
      <c r="G2409" s="38"/>
      <c r="H2409" s="39"/>
    </row>
    <row r="2410" s="2" customFormat="1" ht="16.8" customHeight="1">
      <c r="A2410" s="38"/>
      <c r="B2410" s="39"/>
      <c r="C2410" s="258" t="s">
        <v>1</v>
      </c>
      <c r="D2410" s="258" t="s">
        <v>5488</v>
      </c>
      <c r="E2410" s="19" t="s">
        <v>1</v>
      </c>
      <c r="F2410" s="259">
        <v>16.920000000000002</v>
      </c>
      <c r="G2410" s="38"/>
      <c r="H2410" s="39"/>
    </row>
    <row r="2411" s="2" customFormat="1" ht="16.8" customHeight="1">
      <c r="A2411" s="38"/>
      <c r="B2411" s="39"/>
      <c r="C2411" s="258" t="s">
        <v>1</v>
      </c>
      <c r="D2411" s="258" t="s">
        <v>5345</v>
      </c>
      <c r="E2411" s="19" t="s">
        <v>1</v>
      </c>
      <c r="F2411" s="259">
        <v>0</v>
      </c>
      <c r="G2411" s="38"/>
      <c r="H2411" s="39"/>
    </row>
    <row r="2412" s="2" customFormat="1" ht="16.8" customHeight="1">
      <c r="A2412" s="38"/>
      <c r="B2412" s="39"/>
      <c r="C2412" s="258" t="s">
        <v>1</v>
      </c>
      <c r="D2412" s="258" t="s">
        <v>5486</v>
      </c>
      <c r="E2412" s="19" t="s">
        <v>1</v>
      </c>
      <c r="F2412" s="259">
        <v>18.77</v>
      </c>
      <c r="G2412" s="38"/>
      <c r="H2412" s="39"/>
    </row>
    <row r="2413" s="2" customFormat="1" ht="16.8" customHeight="1">
      <c r="A2413" s="38"/>
      <c r="B2413" s="39"/>
      <c r="C2413" s="258" t="s">
        <v>1</v>
      </c>
      <c r="D2413" s="258" t="s">
        <v>5345</v>
      </c>
      <c r="E2413" s="19" t="s">
        <v>1</v>
      </c>
      <c r="F2413" s="259">
        <v>0</v>
      </c>
      <c r="G2413" s="38"/>
      <c r="H2413" s="39"/>
    </row>
    <row r="2414" s="2" customFormat="1" ht="16.8" customHeight="1">
      <c r="A2414" s="38"/>
      <c r="B2414" s="39"/>
      <c r="C2414" s="258" t="s">
        <v>1</v>
      </c>
      <c r="D2414" s="258" t="s">
        <v>5471</v>
      </c>
      <c r="E2414" s="19" t="s">
        <v>1</v>
      </c>
      <c r="F2414" s="259">
        <v>4.8099999999999996</v>
      </c>
      <c r="G2414" s="38"/>
      <c r="H2414" s="39"/>
    </row>
    <row r="2415" s="2" customFormat="1" ht="16.8" customHeight="1">
      <c r="A2415" s="38"/>
      <c r="B2415" s="39"/>
      <c r="C2415" s="258" t="s">
        <v>1</v>
      </c>
      <c r="D2415" s="258" t="s">
        <v>5345</v>
      </c>
      <c r="E2415" s="19" t="s">
        <v>1</v>
      </c>
      <c r="F2415" s="259">
        <v>0</v>
      </c>
      <c r="G2415" s="38"/>
      <c r="H2415" s="39"/>
    </row>
    <row r="2416" s="2" customFormat="1" ht="16.8" customHeight="1">
      <c r="A2416" s="38"/>
      <c r="B2416" s="39"/>
      <c r="C2416" s="258" t="s">
        <v>1</v>
      </c>
      <c r="D2416" s="258" t="s">
        <v>5471</v>
      </c>
      <c r="E2416" s="19" t="s">
        <v>1</v>
      </c>
      <c r="F2416" s="259">
        <v>4.8099999999999996</v>
      </c>
      <c r="G2416" s="38"/>
      <c r="H2416" s="39"/>
    </row>
    <row r="2417" s="2" customFormat="1" ht="16.8" customHeight="1">
      <c r="A2417" s="38"/>
      <c r="B2417" s="39"/>
      <c r="C2417" s="258" t="s">
        <v>1</v>
      </c>
      <c r="D2417" s="258" t="s">
        <v>5345</v>
      </c>
      <c r="E2417" s="19" t="s">
        <v>1</v>
      </c>
      <c r="F2417" s="259">
        <v>0</v>
      </c>
      <c r="G2417" s="38"/>
      <c r="H2417" s="39"/>
    </row>
    <row r="2418" s="2" customFormat="1" ht="16.8" customHeight="1">
      <c r="A2418" s="38"/>
      <c r="B2418" s="39"/>
      <c r="C2418" s="258" t="s">
        <v>1</v>
      </c>
      <c r="D2418" s="258" t="s">
        <v>5471</v>
      </c>
      <c r="E2418" s="19" t="s">
        <v>1</v>
      </c>
      <c r="F2418" s="259">
        <v>4.8099999999999996</v>
      </c>
      <c r="G2418" s="38"/>
      <c r="H2418" s="39"/>
    </row>
    <row r="2419" s="2" customFormat="1" ht="16.8" customHeight="1">
      <c r="A2419" s="38"/>
      <c r="B2419" s="39"/>
      <c r="C2419" s="258" t="s">
        <v>1</v>
      </c>
      <c r="D2419" s="258" t="s">
        <v>5345</v>
      </c>
      <c r="E2419" s="19" t="s">
        <v>1</v>
      </c>
      <c r="F2419" s="259">
        <v>0</v>
      </c>
      <c r="G2419" s="38"/>
      <c r="H2419" s="39"/>
    </row>
    <row r="2420" s="2" customFormat="1" ht="16.8" customHeight="1">
      <c r="A2420" s="38"/>
      <c r="B2420" s="39"/>
      <c r="C2420" s="258" t="s">
        <v>1</v>
      </c>
      <c r="D2420" s="258" t="s">
        <v>5471</v>
      </c>
      <c r="E2420" s="19" t="s">
        <v>1</v>
      </c>
      <c r="F2420" s="259">
        <v>4.8099999999999996</v>
      </c>
      <c r="G2420" s="38"/>
      <c r="H2420" s="39"/>
    </row>
    <row r="2421" s="2" customFormat="1" ht="16.8" customHeight="1">
      <c r="A2421" s="38"/>
      <c r="B2421" s="39"/>
      <c r="C2421" s="258" t="s">
        <v>1</v>
      </c>
      <c r="D2421" s="258" t="s">
        <v>5345</v>
      </c>
      <c r="E2421" s="19" t="s">
        <v>1</v>
      </c>
      <c r="F2421" s="259">
        <v>0</v>
      </c>
      <c r="G2421" s="38"/>
      <c r="H2421" s="39"/>
    </row>
    <row r="2422" s="2" customFormat="1" ht="16.8" customHeight="1">
      <c r="A2422" s="38"/>
      <c r="B2422" s="39"/>
      <c r="C2422" s="258" t="s">
        <v>1</v>
      </c>
      <c r="D2422" s="258" t="s">
        <v>5471</v>
      </c>
      <c r="E2422" s="19" t="s">
        <v>1</v>
      </c>
      <c r="F2422" s="259">
        <v>4.8099999999999996</v>
      </c>
      <c r="G2422" s="38"/>
      <c r="H2422" s="39"/>
    </row>
    <row r="2423" s="2" customFormat="1" ht="16.8" customHeight="1">
      <c r="A2423" s="38"/>
      <c r="B2423" s="39"/>
      <c r="C2423" s="258" t="s">
        <v>1</v>
      </c>
      <c r="D2423" s="258" t="s">
        <v>5345</v>
      </c>
      <c r="E2423" s="19" t="s">
        <v>1</v>
      </c>
      <c r="F2423" s="259">
        <v>0</v>
      </c>
      <c r="G2423" s="38"/>
      <c r="H2423" s="39"/>
    </row>
    <row r="2424" s="2" customFormat="1" ht="16.8" customHeight="1">
      <c r="A2424" s="38"/>
      <c r="B2424" s="39"/>
      <c r="C2424" s="258" t="s">
        <v>1</v>
      </c>
      <c r="D2424" s="258" t="s">
        <v>5472</v>
      </c>
      <c r="E2424" s="19" t="s">
        <v>1</v>
      </c>
      <c r="F2424" s="259">
        <v>4.6799999999999997</v>
      </c>
      <c r="G2424" s="38"/>
      <c r="H2424" s="39"/>
    </row>
    <row r="2425" s="2" customFormat="1" ht="16.8" customHeight="1">
      <c r="A2425" s="38"/>
      <c r="B2425" s="39"/>
      <c r="C2425" s="258" t="s">
        <v>1</v>
      </c>
      <c r="D2425" s="258" t="s">
        <v>5345</v>
      </c>
      <c r="E2425" s="19" t="s">
        <v>1</v>
      </c>
      <c r="F2425" s="259">
        <v>0</v>
      </c>
      <c r="G2425" s="38"/>
      <c r="H2425" s="39"/>
    </row>
    <row r="2426" s="2" customFormat="1" ht="16.8" customHeight="1">
      <c r="A2426" s="38"/>
      <c r="B2426" s="39"/>
      <c r="C2426" s="258" t="s">
        <v>1</v>
      </c>
      <c r="D2426" s="258" t="s">
        <v>5471</v>
      </c>
      <c r="E2426" s="19" t="s">
        <v>1</v>
      </c>
      <c r="F2426" s="259">
        <v>4.8099999999999996</v>
      </c>
      <c r="G2426" s="38"/>
      <c r="H2426" s="39"/>
    </row>
    <row r="2427" s="2" customFormat="1" ht="16.8" customHeight="1">
      <c r="A2427" s="38"/>
      <c r="B2427" s="39"/>
      <c r="C2427" s="258" t="s">
        <v>1</v>
      </c>
      <c r="D2427" s="258" t="s">
        <v>5345</v>
      </c>
      <c r="E2427" s="19" t="s">
        <v>1</v>
      </c>
      <c r="F2427" s="259">
        <v>0</v>
      </c>
      <c r="G2427" s="38"/>
      <c r="H2427" s="39"/>
    </row>
    <row r="2428" s="2" customFormat="1" ht="16.8" customHeight="1">
      <c r="A2428" s="38"/>
      <c r="B2428" s="39"/>
      <c r="C2428" s="258" t="s">
        <v>1</v>
      </c>
      <c r="D2428" s="258" t="s">
        <v>5471</v>
      </c>
      <c r="E2428" s="19" t="s">
        <v>1</v>
      </c>
      <c r="F2428" s="259">
        <v>4.8099999999999996</v>
      </c>
      <c r="G2428" s="38"/>
      <c r="H2428" s="39"/>
    </row>
    <row r="2429" s="2" customFormat="1" ht="16.8" customHeight="1">
      <c r="A2429" s="38"/>
      <c r="B2429" s="39"/>
      <c r="C2429" s="258" t="s">
        <v>1</v>
      </c>
      <c r="D2429" s="258" t="s">
        <v>5345</v>
      </c>
      <c r="E2429" s="19" t="s">
        <v>1</v>
      </c>
      <c r="F2429" s="259">
        <v>0</v>
      </c>
      <c r="G2429" s="38"/>
      <c r="H2429" s="39"/>
    </row>
    <row r="2430" s="2" customFormat="1" ht="16.8" customHeight="1">
      <c r="A2430" s="38"/>
      <c r="B2430" s="39"/>
      <c r="C2430" s="258" t="s">
        <v>1</v>
      </c>
      <c r="D2430" s="258" t="s">
        <v>5471</v>
      </c>
      <c r="E2430" s="19" t="s">
        <v>1</v>
      </c>
      <c r="F2430" s="259">
        <v>4.8099999999999996</v>
      </c>
      <c r="G2430" s="38"/>
      <c r="H2430" s="39"/>
    </row>
    <row r="2431" s="2" customFormat="1" ht="16.8" customHeight="1">
      <c r="A2431" s="38"/>
      <c r="B2431" s="39"/>
      <c r="C2431" s="258" t="s">
        <v>1</v>
      </c>
      <c r="D2431" s="258" t="s">
        <v>5345</v>
      </c>
      <c r="E2431" s="19" t="s">
        <v>1</v>
      </c>
      <c r="F2431" s="259">
        <v>0</v>
      </c>
      <c r="G2431" s="38"/>
      <c r="H2431" s="39"/>
    </row>
    <row r="2432" s="2" customFormat="1" ht="16.8" customHeight="1">
      <c r="A2432" s="38"/>
      <c r="B2432" s="39"/>
      <c r="C2432" s="258" t="s">
        <v>1</v>
      </c>
      <c r="D2432" s="258" t="s">
        <v>5471</v>
      </c>
      <c r="E2432" s="19" t="s">
        <v>1</v>
      </c>
      <c r="F2432" s="259">
        <v>4.8099999999999996</v>
      </c>
      <c r="G2432" s="38"/>
      <c r="H2432" s="39"/>
    </row>
    <row r="2433" s="2" customFormat="1" ht="16.8" customHeight="1">
      <c r="A2433" s="38"/>
      <c r="B2433" s="39"/>
      <c r="C2433" s="258" t="s">
        <v>1</v>
      </c>
      <c r="D2433" s="258" t="s">
        <v>5345</v>
      </c>
      <c r="E2433" s="19" t="s">
        <v>1</v>
      </c>
      <c r="F2433" s="259">
        <v>0</v>
      </c>
      <c r="G2433" s="38"/>
      <c r="H2433" s="39"/>
    </row>
    <row r="2434" s="2" customFormat="1" ht="16.8" customHeight="1">
      <c r="A2434" s="38"/>
      <c r="B2434" s="39"/>
      <c r="C2434" s="258" t="s">
        <v>1</v>
      </c>
      <c r="D2434" s="258" t="s">
        <v>5471</v>
      </c>
      <c r="E2434" s="19" t="s">
        <v>1</v>
      </c>
      <c r="F2434" s="259">
        <v>4.8099999999999996</v>
      </c>
      <c r="G2434" s="38"/>
      <c r="H2434" s="39"/>
    </row>
    <row r="2435" s="2" customFormat="1" ht="16.8" customHeight="1">
      <c r="A2435" s="38"/>
      <c r="B2435" s="39"/>
      <c r="C2435" s="258" t="s">
        <v>1</v>
      </c>
      <c r="D2435" s="258" t="s">
        <v>5345</v>
      </c>
      <c r="E2435" s="19" t="s">
        <v>1</v>
      </c>
      <c r="F2435" s="259">
        <v>0</v>
      </c>
      <c r="G2435" s="38"/>
      <c r="H2435" s="39"/>
    </row>
    <row r="2436" s="2" customFormat="1" ht="16.8" customHeight="1">
      <c r="A2436" s="38"/>
      <c r="B2436" s="39"/>
      <c r="C2436" s="258" t="s">
        <v>1</v>
      </c>
      <c r="D2436" s="258" t="s">
        <v>5471</v>
      </c>
      <c r="E2436" s="19" t="s">
        <v>1</v>
      </c>
      <c r="F2436" s="259">
        <v>4.8099999999999996</v>
      </c>
      <c r="G2436" s="38"/>
      <c r="H2436" s="39"/>
    </row>
    <row r="2437" s="2" customFormat="1" ht="16.8" customHeight="1">
      <c r="A2437" s="38"/>
      <c r="B2437" s="39"/>
      <c r="C2437" s="258" t="s">
        <v>1</v>
      </c>
      <c r="D2437" s="258" t="s">
        <v>5345</v>
      </c>
      <c r="E2437" s="19" t="s">
        <v>1</v>
      </c>
      <c r="F2437" s="259">
        <v>0</v>
      </c>
      <c r="G2437" s="38"/>
      <c r="H2437" s="39"/>
    </row>
    <row r="2438" s="2" customFormat="1" ht="16.8" customHeight="1">
      <c r="A2438" s="38"/>
      <c r="B2438" s="39"/>
      <c r="C2438" s="258" t="s">
        <v>1</v>
      </c>
      <c r="D2438" s="258" t="s">
        <v>5480</v>
      </c>
      <c r="E2438" s="19" t="s">
        <v>1</v>
      </c>
      <c r="F2438" s="259">
        <v>4.0199999999999996</v>
      </c>
      <c r="G2438" s="38"/>
      <c r="H2438" s="39"/>
    </row>
    <row r="2439" s="2" customFormat="1" ht="16.8" customHeight="1">
      <c r="A2439" s="38"/>
      <c r="B2439" s="39"/>
      <c r="C2439" s="258" t="s">
        <v>1</v>
      </c>
      <c r="D2439" s="258" t="s">
        <v>5345</v>
      </c>
      <c r="E2439" s="19" t="s">
        <v>1</v>
      </c>
      <c r="F2439" s="259">
        <v>0</v>
      </c>
      <c r="G2439" s="38"/>
      <c r="H2439" s="39"/>
    </row>
    <row r="2440" s="2" customFormat="1" ht="16.8" customHeight="1">
      <c r="A2440" s="38"/>
      <c r="B2440" s="39"/>
      <c r="C2440" s="258" t="s">
        <v>1</v>
      </c>
      <c r="D2440" s="258" t="s">
        <v>5480</v>
      </c>
      <c r="E2440" s="19" t="s">
        <v>1</v>
      </c>
      <c r="F2440" s="259">
        <v>4.0199999999999996</v>
      </c>
      <c r="G2440" s="38"/>
      <c r="H2440" s="39"/>
    </row>
    <row r="2441" s="2" customFormat="1" ht="16.8" customHeight="1">
      <c r="A2441" s="38"/>
      <c r="B2441" s="39"/>
      <c r="C2441" s="258" t="s">
        <v>1</v>
      </c>
      <c r="D2441" s="258" t="s">
        <v>5345</v>
      </c>
      <c r="E2441" s="19" t="s">
        <v>1</v>
      </c>
      <c r="F2441" s="259">
        <v>0</v>
      </c>
      <c r="G2441" s="38"/>
      <c r="H2441" s="39"/>
    </row>
    <row r="2442" s="2" customFormat="1" ht="16.8" customHeight="1">
      <c r="A2442" s="38"/>
      <c r="B2442" s="39"/>
      <c r="C2442" s="258" t="s">
        <v>1</v>
      </c>
      <c r="D2442" s="258" t="s">
        <v>5257</v>
      </c>
      <c r="E2442" s="19" t="s">
        <v>1</v>
      </c>
      <c r="F2442" s="259">
        <v>3.9700000000000002</v>
      </c>
      <c r="G2442" s="38"/>
      <c r="H2442" s="39"/>
    </row>
    <row r="2443" s="2" customFormat="1" ht="16.8" customHeight="1">
      <c r="A2443" s="38"/>
      <c r="B2443" s="39"/>
      <c r="C2443" s="258" t="s">
        <v>1</v>
      </c>
      <c r="D2443" s="258" t="s">
        <v>5345</v>
      </c>
      <c r="E2443" s="19" t="s">
        <v>1</v>
      </c>
      <c r="F2443" s="259">
        <v>0</v>
      </c>
      <c r="G2443" s="38"/>
      <c r="H2443" s="39"/>
    </row>
    <row r="2444" s="2" customFormat="1" ht="16.8" customHeight="1">
      <c r="A2444" s="38"/>
      <c r="B2444" s="39"/>
      <c r="C2444" s="258" t="s">
        <v>1</v>
      </c>
      <c r="D2444" s="258" t="s">
        <v>5469</v>
      </c>
      <c r="E2444" s="19" t="s">
        <v>1</v>
      </c>
      <c r="F2444" s="259">
        <v>4.0700000000000003</v>
      </c>
      <c r="G2444" s="38"/>
      <c r="H2444" s="39"/>
    </row>
    <row r="2445" s="2" customFormat="1" ht="16.8" customHeight="1">
      <c r="A2445" s="38"/>
      <c r="B2445" s="39"/>
      <c r="C2445" s="258" t="s">
        <v>1</v>
      </c>
      <c r="D2445" s="258" t="s">
        <v>5345</v>
      </c>
      <c r="E2445" s="19" t="s">
        <v>1</v>
      </c>
      <c r="F2445" s="259">
        <v>0</v>
      </c>
      <c r="G2445" s="38"/>
      <c r="H2445" s="39"/>
    </row>
    <row r="2446" s="2" customFormat="1" ht="16.8" customHeight="1">
      <c r="A2446" s="38"/>
      <c r="B2446" s="39"/>
      <c r="C2446" s="258" t="s">
        <v>1</v>
      </c>
      <c r="D2446" s="258" t="s">
        <v>5469</v>
      </c>
      <c r="E2446" s="19" t="s">
        <v>1</v>
      </c>
      <c r="F2446" s="259">
        <v>4.0700000000000003</v>
      </c>
      <c r="G2446" s="38"/>
      <c r="H2446" s="39"/>
    </row>
    <row r="2447" s="2" customFormat="1" ht="16.8" customHeight="1">
      <c r="A2447" s="38"/>
      <c r="B2447" s="39"/>
      <c r="C2447" s="258" t="s">
        <v>1</v>
      </c>
      <c r="D2447" s="258" t="s">
        <v>5345</v>
      </c>
      <c r="E2447" s="19" t="s">
        <v>1</v>
      </c>
      <c r="F2447" s="259">
        <v>0</v>
      </c>
      <c r="G2447" s="38"/>
      <c r="H2447" s="39"/>
    </row>
    <row r="2448" s="2" customFormat="1" ht="16.8" customHeight="1">
      <c r="A2448" s="38"/>
      <c r="B2448" s="39"/>
      <c r="C2448" s="258" t="s">
        <v>1</v>
      </c>
      <c r="D2448" s="258" t="s">
        <v>5469</v>
      </c>
      <c r="E2448" s="19" t="s">
        <v>1</v>
      </c>
      <c r="F2448" s="259">
        <v>4.0700000000000003</v>
      </c>
      <c r="G2448" s="38"/>
      <c r="H2448" s="39"/>
    </row>
    <row r="2449" s="2" customFormat="1" ht="16.8" customHeight="1">
      <c r="A2449" s="38"/>
      <c r="B2449" s="39"/>
      <c r="C2449" s="258" t="s">
        <v>1</v>
      </c>
      <c r="D2449" s="258" t="s">
        <v>5345</v>
      </c>
      <c r="E2449" s="19" t="s">
        <v>1</v>
      </c>
      <c r="F2449" s="259">
        <v>0</v>
      </c>
      <c r="G2449" s="38"/>
      <c r="H2449" s="39"/>
    </row>
    <row r="2450" s="2" customFormat="1" ht="16.8" customHeight="1">
      <c r="A2450" s="38"/>
      <c r="B2450" s="39"/>
      <c r="C2450" s="258" t="s">
        <v>1</v>
      </c>
      <c r="D2450" s="258" t="s">
        <v>5469</v>
      </c>
      <c r="E2450" s="19" t="s">
        <v>1</v>
      </c>
      <c r="F2450" s="259">
        <v>4.0700000000000003</v>
      </c>
      <c r="G2450" s="38"/>
      <c r="H2450" s="39"/>
    </row>
    <row r="2451" s="2" customFormat="1" ht="16.8" customHeight="1">
      <c r="A2451" s="38"/>
      <c r="B2451" s="39"/>
      <c r="C2451" s="258" t="s">
        <v>1</v>
      </c>
      <c r="D2451" s="258" t="s">
        <v>5345</v>
      </c>
      <c r="E2451" s="19" t="s">
        <v>1</v>
      </c>
      <c r="F2451" s="259">
        <v>0</v>
      </c>
      <c r="G2451" s="38"/>
      <c r="H2451" s="39"/>
    </row>
    <row r="2452" s="2" customFormat="1" ht="16.8" customHeight="1">
      <c r="A2452" s="38"/>
      <c r="B2452" s="39"/>
      <c r="C2452" s="258" t="s">
        <v>1</v>
      </c>
      <c r="D2452" s="258" t="s">
        <v>5489</v>
      </c>
      <c r="E2452" s="19" t="s">
        <v>1</v>
      </c>
      <c r="F2452" s="259">
        <v>1.77</v>
      </c>
      <c r="G2452" s="38"/>
      <c r="H2452" s="39"/>
    </row>
    <row r="2453" s="2" customFormat="1" ht="16.8" customHeight="1">
      <c r="A2453" s="38"/>
      <c r="B2453" s="39"/>
      <c r="C2453" s="258" t="s">
        <v>1</v>
      </c>
      <c r="D2453" s="258" t="s">
        <v>5345</v>
      </c>
      <c r="E2453" s="19" t="s">
        <v>1</v>
      </c>
      <c r="F2453" s="259">
        <v>0</v>
      </c>
      <c r="G2453" s="38"/>
      <c r="H2453" s="39"/>
    </row>
    <row r="2454" s="2" customFormat="1" ht="16.8" customHeight="1">
      <c r="A2454" s="38"/>
      <c r="B2454" s="39"/>
      <c r="C2454" s="258" t="s">
        <v>1</v>
      </c>
      <c r="D2454" s="258" t="s">
        <v>5094</v>
      </c>
      <c r="E2454" s="19" t="s">
        <v>1</v>
      </c>
      <c r="F2454" s="259">
        <v>1.51</v>
      </c>
      <c r="G2454" s="38"/>
      <c r="H2454" s="39"/>
    </row>
    <row r="2455" s="2" customFormat="1" ht="16.8" customHeight="1">
      <c r="A2455" s="38"/>
      <c r="B2455" s="39"/>
      <c r="C2455" s="258" t="s">
        <v>1</v>
      </c>
      <c r="D2455" s="258" t="s">
        <v>5345</v>
      </c>
      <c r="E2455" s="19" t="s">
        <v>1</v>
      </c>
      <c r="F2455" s="259">
        <v>0</v>
      </c>
      <c r="G2455" s="38"/>
      <c r="H2455" s="39"/>
    </row>
    <row r="2456" s="2" customFormat="1" ht="16.8" customHeight="1">
      <c r="A2456" s="38"/>
      <c r="B2456" s="39"/>
      <c r="C2456" s="258" t="s">
        <v>1</v>
      </c>
      <c r="D2456" s="258" t="s">
        <v>5490</v>
      </c>
      <c r="E2456" s="19" t="s">
        <v>1</v>
      </c>
      <c r="F2456" s="259">
        <v>1.69</v>
      </c>
      <c r="G2456" s="38"/>
      <c r="H2456" s="39"/>
    </row>
    <row r="2457" s="2" customFormat="1" ht="16.8" customHeight="1">
      <c r="A2457" s="38"/>
      <c r="B2457" s="39"/>
      <c r="C2457" s="258" t="s">
        <v>1</v>
      </c>
      <c r="D2457" s="258" t="s">
        <v>5397</v>
      </c>
      <c r="E2457" s="19" t="s">
        <v>1</v>
      </c>
      <c r="F2457" s="259">
        <v>0</v>
      </c>
      <c r="G2457" s="38"/>
      <c r="H2457" s="39"/>
    </row>
    <row r="2458" s="2" customFormat="1" ht="16.8" customHeight="1">
      <c r="A2458" s="38"/>
      <c r="B2458" s="39"/>
      <c r="C2458" s="258" t="s">
        <v>1</v>
      </c>
      <c r="D2458" s="258" t="s">
        <v>5484</v>
      </c>
      <c r="E2458" s="19" t="s">
        <v>1</v>
      </c>
      <c r="F2458" s="259">
        <v>3.46</v>
      </c>
      <c r="G2458" s="38"/>
      <c r="H2458" s="39"/>
    </row>
    <row r="2459" s="2" customFormat="1" ht="16.8" customHeight="1">
      <c r="A2459" s="38"/>
      <c r="B2459" s="39"/>
      <c r="C2459" s="258" t="s">
        <v>1</v>
      </c>
      <c r="D2459" s="258" t="s">
        <v>5397</v>
      </c>
      <c r="E2459" s="19" t="s">
        <v>1</v>
      </c>
      <c r="F2459" s="259">
        <v>0</v>
      </c>
      <c r="G2459" s="38"/>
      <c r="H2459" s="39"/>
    </row>
    <row r="2460" s="2" customFormat="1" ht="16.8" customHeight="1">
      <c r="A2460" s="38"/>
      <c r="B2460" s="39"/>
      <c r="C2460" s="258" t="s">
        <v>1</v>
      </c>
      <c r="D2460" s="258" t="s">
        <v>5094</v>
      </c>
      <c r="E2460" s="19" t="s">
        <v>1</v>
      </c>
      <c r="F2460" s="259">
        <v>1.51</v>
      </c>
      <c r="G2460" s="38"/>
      <c r="H2460" s="39"/>
    </row>
    <row r="2461" s="2" customFormat="1" ht="16.8" customHeight="1">
      <c r="A2461" s="38"/>
      <c r="B2461" s="39"/>
      <c r="C2461" s="258" t="s">
        <v>1</v>
      </c>
      <c r="D2461" s="258" t="s">
        <v>5397</v>
      </c>
      <c r="E2461" s="19" t="s">
        <v>1</v>
      </c>
      <c r="F2461" s="259">
        <v>0</v>
      </c>
      <c r="G2461" s="38"/>
      <c r="H2461" s="39"/>
    </row>
    <row r="2462" s="2" customFormat="1" ht="16.8" customHeight="1">
      <c r="A2462" s="38"/>
      <c r="B2462" s="39"/>
      <c r="C2462" s="258" t="s">
        <v>1</v>
      </c>
      <c r="D2462" s="258" t="s">
        <v>5469</v>
      </c>
      <c r="E2462" s="19" t="s">
        <v>1</v>
      </c>
      <c r="F2462" s="259">
        <v>4.0700000000000003</v>
      </c>
      <c r="G2462" s="38"/>
      <c r="H2462" s="39"/>
    </row>
    <row r="2463" s="2" customFormat="1" ht="16.8" customHeight="1">
      <c r="A2463" s="38"/>
      <c r="B2463" s="39"/>
      <c r="C2463" s="258" t="s">
        <v>1</v>
      </c>
      <c r="D2463" s="258" t="s">
        <v>5397</v>
      </c>
      <c r="E2463" s="19" t="s">
        <v>1</v>
      </c>
      <c r="F2463" s="259">
        <v>0</v>
      </c>
      <c r="G2463" s="38"/>
      <c r="H2463" s="39"/>
    </row>
    <row r="2464" s="2" customFormat="1" ht="16.8" customHeight="1">
      <c r="A2464" s="38"/>
      <c r="B2464" s="39"/>
      <c r="C2464" s="258" t="s">
        <v>1</v>
      </c>
      <c r="D2464" s="258" t="s">
        <v>5469</v>
      </c>
      <c r="E2464" s="19" t="s">
        <v>1</v>
      </c>
      <c r="F2464" s="259">
        <v>4.0700000000000003</v>
      </c>
      <c r="G2464" s="38"/>
      <c r="H2464" s="39"/>
    </row>
    <row r="2465" s="2" customFormat="1" ht="16.8" customHeight="1">
      <c r="A2465" s="38"/>
      <c r="B2465" s="39"/>
      <c r="C2465" s="258" t="s">
        <v>1</v>
      </c>
      <c r="D2465" s="258" t="s">
        <v>5397</v>
      </c>
      <c r="E2465" s="19" t="s">
        <v>1</v>
      </c>
      <c r="F2465" s="259">
        <v>0</v>
      </c>
      <c r="G2465" s="38"/>
      <c r="H2465" s="39"/>
    </row>
    <row r="2466" s="2" customFormat="1" ht="16.8" customHeight="1">
      <c r="A2466" s="38"/>
      <c r="B2466" s="39"/>
      <c r="C2466" s="258" t="s">
        <v>1</v>
      </c>
      <c r="D2466" s="258" t="s">
        <v>5469</v>
      </c>
      <c r="E2466" s="19" t="s">
        <v>1</v>
      </c>
      <c r="F2466" s="259">
        <v>4.0700000000000003</v>
      </c>
      <c r="G2466" s="38"/>
      <c r="H2466" s="39"/>
    </row>
    <row r="2467" s="2" customFormat="1" ht="16.8" customHeight="1">
      <c r="A2467" s="38"/>
      <c r="B2467" s="39"/>
      <c r="C2467" s="258" t="s">
        <v>1</v>
      </c>
      <c r="D2467" s="258" t="s">
        <v>5397</v>
      </c>
      <c r="E2467" s="19" t="s">
        <v>1</v>
      </c>
      <c r="F2467" s="259">
        <v>0</v>
      </c>
      <c r="G2467" s="38"/>
      <c r="H2467" s="39"/>
    </row>
    <row r="2468" s="2" customFormat="1" ht="16.8" customHeight="1">
      <c r="A2468" s="38"/>
      <c r="B2468" s="39"/>
      <c r="C2468" s="258" t="s">
        <v>1</v>
      </c>
      <c r="D2468" s="258" t="s">
        <v>5469</v>
      </c>
      <c r="E2468" s="19" t="s">
        <v>1</v>
      </c>
      <c r="F2468" s="259">
        <v>4.0700000000000003</v>
      </c>
      <c r="G2468" s="38"/>
      <c r="H2468" s="39"/>
    </row>
    <row r="2469" s="2" customFormat="1" ht="16.8" customHeight="1">
      <c r="A2469" s="38"/>
      <c r="B2469" s="39"/>
      <c r="C2469" s="258" t="s">
        <v>1</v>
      </c>
      <c r="D2469" s="258" t="s">
        <v>5397</v>
      </c>
      <c r="E2469" s="19" t="s">
        <v>1</v>
      </c>
      <c r="F2469" s="259">
        <v>0</v>
      </c>
      <c r="G2469" s="38"/>
      <c r="H2469" s="39"/>
    </row>
    <row r="2470" s="2" customFormat="1" ht="16.8" customHeight="1">
      <c r="A2470" s="38"/>
      <c r="B2470" s="39"/>
      <c r="C2470" s="258" t="s">
        <v>1</v>
      </c>
      <c r="D2470" s="258" t="s">
        <v>5471</v>
      </c>
      <c r="E2470" s="19" t="s">
        <v>1</v>
      </c>
      <c r="F2470" s="259">
        <v>4.8099999999999996</v>
      </c>
      <c r="G2470" s="38"/>
      <c r="H2470" s="39"/>
    </row>
    <row r="2471" s="2" customFormat="1" ht="16.8" customHeight="1">
      <c r="A2471" s="38"/>
      <c r="B2471" s="39"/>
      <c r="C2471" s="258" t="s">
        <v>1</v>
      </c>
      <c r="D2471" s="258" t="s">
        <v>5397</v>
      </c>
      <c r="E2471" s="19" t="s">
        <v>1</v>
      </c>
      <c r="F2471" s="259">
        <v>0</v>
      </c>
      <c r="G2471" s="38"/>
      <c r="H2471" s="39"/>
    </row>
    <row r="2472" s="2" customFormat="1" ht="16.8" customHeight="1">
      <c r="A2472" s="38"/>
      <c r="B2472" s="39"/>
      <c r="C2472" s="258" t="s">
        <v>1</v>
      </c>
      <c r="D2472" s="258" t="s">
        <v>5471</v>
      </c>
      <c r="E2472" s="19" t="s">
        <v>1</v>
      </c>
      <c r="F2472" s="259">
        <v>4.8099999999999996</v>
      </c>
      <c r="G2472" s="38"/>
      <c r="H2472" s="39"/>
    </row>
    <row r="2473" s="2" customFormat="1" ht="16.8" customHeight="1">
      <c r="A2473" s="38"/>
      <c r="B2473" s="39"/>
      <c r="C2473" s="258" t="s">
        <v>1</v>
      </c>
      <c r="D2473" s="258" t="s">
        <v>5397</v>
      </c>
      <c r="E2473" s="19" t="s">
        <v>1</v>
      </c>
      <c r="F2473" s="259">
        <v>0</v>
      </c>
      <c r="G2473" s="38"/>
      <c r="H2473" s="39"/>
    </row>
    <row r="2474" s="2" customFormat="1" ht="16.8" customHeight="1">
      <c r="A2474" s="38"/>
      <c r="B2474" s="39"/>
      <c r="C2474" s="258" t="s">
        <v>1</v>
      </c>
      <c r="D2474" s="258" t="s">
        <v>5471</v>
      </c>
      <c r="E2474" s="19" t="s">
        <v>1</v>
      </c>
      <c r="F2474" s="259">
        <v>4.8099999999999996</v>
      </c>
      <c r="G2474" s="38"/>
      <c r="H2474" s="39"/>
    </row>
    <row r="2475" s="2" customFormat="1" ht="16.8" customHeight="1">
      <c r="A2475" s="38"/>
      <c r="B2475" s="39"/>
      <c r="C2475" s="258" t="s">
        <v>1</v>
      </c>
      <c r="D2475" s="258" t="s">
        <v>5397</v>
      </c>
      <c r="E2475" s="19" t="s">
        <v>1</v>
      </c>
      <c r="F2475" s="259">
        <v>0</v>
      </c>
      <c r="G2475" s="38"/>
      <c r="H2475" s="39"/>
    </row>
    <row r="2476" s="2" customFormat="1" ht="16.8" customHeight="1">
      <c r="A2476" s="38"/>
      <c r="B2476" s="39"/>
      <c r="C2476" s="258" t="s">
        <v>1</v>
      </c>
      <c r="D2476" s="258" t="s">
        <v>5471</v>
      </c>
      <c r="E2476" s="19" t="s">
        <v>1</v>
      </c>
      <c r="F2476" s="259">
        <v>4.8099999999999996</v>
      </c>
      <c r="G2476" s="38"/>
      <c r="H2476" s="39"/>
    </row>
    <row r="2477" s="2" customFormat="1" ht="16.8" customHeight="1">
      <c r="A2477" s="38"/>
      <c r="B2477" s="39"/>
      <c r="C2477" s="258" t="s">
        <v>1</v>
      </c>
      <c r="D2477" s="258" t="s">
        <v>5397</v>
      </c>
      <c r="E2477" s="19" t="s">
        <v>1</v>
      </c>
      <c r="F2477" s="259">
        <v>0</v>
      </c>
      <c r="G2477" s="38"/>
      <c r="H2477" s="39"/>
    </row>
    <row r="2478" s="2" customFormat="1" ht="16.8" customHeight="1">
      <c r="A2478" s="38"/>
      <c r="B2478" s="39"/>
      <c r="C2478" s="258" t="s">
        <v>1</v>
      </c>
      <c r="D2478" s="258" t="s">
        <v>5471</v>
      </c>
      <c r="E2478" s="19" t="s">
        <v>1</v>
      </c>
      <c r="F2478" s="259">
        <v>4.8099999999999996</v>
      </c>
      <c r="G2478" s="38"/>
      <c r="H2478" s="39"/>
    </row>
    <row r="2479" s="2" customFormat="1" ht="16.8" customHeight="1">
      <c r="A2479" s="38"/>
      <c r="B2479" s="39"/>
      <c r="C2479" s="258" t="s">
        <v>1</v>
      </c>
      <c r="D2479" s="258" t="s">
        <v>5397</v>
      </c>
      <c r="E2479" s="19" t="s">
        <v>1</v>
      </c>
      <c r="F2479" s="259">
        <v>0</v>
      </c>
      <c r="G2479" s="38"/>
      <c r="H2479" s="39"/>
    </row>
    <row r="2480" s="2" customFormat="1" ht="16.8" customHeight="1">
      <c r="A2480" s="38"/>
      <c r="B2480" s="39"/>
      <c r="C2480" s="258" t="s">
        <v>1</v>
      </c>
      <c r="D2480" s="258" t="s">
        <v>5471</v>
      </c>
      <c r="E2480" s="19" t="s">
        <v>1</v>
      </c>
      <c r="F2480" s="259">
        <v>4.8099999999999996</v>
      </c>
      <c r="G2480" s="38"/>
      <c r="H2480" s="39"/>
    </row>
    <row r="2481" s="2" customFormat="1" ht="16.8" customHeight="1">
      <c r="A2481" s="38"/>
      <c r="B2481" s="39"/>
      <c r="C2481" s="258" t="s">
        <v>1</v>
      </c>
      <c r="D2481" s="258" t="s">
        <v>5397</v>
      </c>
      <c r="E2481" s="19" t="s">
        <v>1</v>
      </c>
      <c r="F2481" s="259">
        <v>0</v>
      </c>
      <c r="G2481" s="38"/>
      <c r="H2481" s="39"/>
    </row>
    <row r="2482" s="2" customFormat="1" ht="16.8" customHeight="1">
      <c r="A2482" s="38"/>
      <c r="B2482" s="39"/>
      <c r="C2482" s="258" t="s">
        <v>1</v>
      </c>
      <c r="D2482" s="258" t="s">
        <v>5472</v>
      </c>
      <c r="E2482" s="19" t="s">
        <v>1</v>
      </c>
      <c r="F2482" s="259">
        <v>4.6799999999999997</v>
      </c>
      <c r="G2482" s="38"/>
      <c r="H2482" s="39"/>
    </row>
    <row r="2483" s="2" customFormat="1" ht="16.8" customHeight="1">
      <c r="A2483" s="38"/>
      <c r="B2483" s="39"/>
      <c r="C2483" s="258" t="s">
        <v>1</v>
      </c>
      <c r="D2483" s="258" t="s">
        <v>5397</v>
      </c>
      <c r="E2483" s="19" t="s">
        <v>1</v>
      </c>
      <c r="F2483" s="259">
        <v>0</v>
      </c>
      <c r="G2483" s="38"/>
      <c r="H2483" s="39"/>
    </row>
    <row r="2484" s="2" customFormat="1" ht="16.8" customHeight="1">
      <c r="A2484" s="38"/>
      <c r="B2484" s="39"/>
      <c r="C2484" s="258" t="s">
        <v>1</v>
      </c>
      <c r="D2484" s="258" t="s">
        <v>5471</v>
      </c>
      <c r="E2484" s="19" t="s">
        <v>1</v>
      </c>
      <c r="F2484" s="259">
        <v>4.8099999999999996</v>
      </c>
      <c r="G2484" s="38"/>
      <c r="H2484" s="39"/>
    </row>
    <row r="2485" s="2" customFormat="1" ht="16.8" customHeight="1">
      <c r="A2485" s="38"/>
      <c r="B2485" s="39"/>
      <c r="C2485" s="258" t="s">
        <v>1</v>
      </c>
      <c r="D2485" s="258" t="s">
        <v>5397</v>
      </c>
      <c r="E2485" s="19" t="s">
        <v>1</v>
      </c>
      <c r="F2485" s="259">
        <v>0</v>
      </c>
      <c r="G2485" s="38"/>
      <c r="H2485" s="39"/>
    </row>
    <row r="2486" s="2" customFormat="1" ht="16.8" customHeight="1">
      <c r="A2486" s="38"/>
      <c r="B2486" s="39"/>
      <c r="C2486" s="258" t="s">
        <v>1</v>
      </c>
      <c r="D2486" s="258" t="s">
        <v>5471</v>
      </c>
      <c r="E2486" s="19" t="s">
        <v>1</v>
      </c>
      <c r="F2486" s="259">
        <v>4.8099999999999996</v>
      </c>
      <c r="G2486" s="38"/>
      <c r="H2486" s="39"/>
    </row>
    <row r="2487" s="2" customFormat="1" ht="16.8" customHeight="1">
      <c r="A2487" s="38"/>
      <c r="B2487" s="39"/>
      <c r="C2487" s="258" t="s">
        <v>1</v>
      </c>
      <c r="D2487" s="258" t="s">
        <v>5397</v>
      </c>
      <c r="E2487" s="19" t="s">
        <v>1</v>
      </c>
      <c r="F2487" s="259">
        <v>0</v>
      </c>
      <c r="G2487" s="38"/>
      <c r="H2487" s="39"/>
    </row>
    <row r="2488" s="2" customFormat="1" ht="16.8" customHeight="1">
      <c r="A2488" s="38"/>
      <c r="B2488" s="39"/>
      <c r="C2488" s="258" t="s">
        <v>1</v>
      </c>
      <c r="D2488" s="258" t="s">
        <v>5471</v>
      </c>
      <c r="E2488" s="19" t="s">
        <v>1</v>
      </c>
      <c r="F2488" s="259">
        <v>4.8099999999999996</v>
      </c>
      <c r="G2488" s="38"/>
      <c r="H2488" s="39"/>
    </row>
    <row r="2489" s="2" customFormat="1" ht="16.8" customHeight="1">
      <c r="A2489" s="38"/>
      <c r="B2489" s="39"/>
      <c r="C2489" s="258" t="s">
        <v>1</v>
      </c>
      <c r="D2489" s="258" t="s">
        <v>5397</v>
      </c>
      <c r="E2489" s="19" t="s">
        <v>1</v>
      </c>
      <c r="F2489" s="259">
        <v>0</v>
      </c>
      <c r="G2489" s="38"/>
      <c r="H2489" s="39"/>
    </row>
    <row r="2490" s="2" customFormat="1" ht="16.8" customHeight="1">
      <c r="A2490" s="38"/>
      <c r="B2490" s="39"/>
      <c r="C2490" s="258" t="s">
        <v>1</v>
      </c>
      <c r="D2490" s="258" t="s">
        <v>5471</v>
      </c>
      <c r="E2490" s="19" t="s">
        <v>1</v>
      </c>
      <c r="F2490" s="259">
        <v>4.8099999999999996</v>
      </c>
      <c r="G2490" s="38"/>
      <c r="H2490" s="39"/>
    </row>
    <row r="2491" s="2" customFormat="1" ht="16.8" customHeight="1">
      <c r="A2491" s="38"/>
      <c r="B2491" s="39"/>
      <c r="C2491" s="258" t="s">
        <v>1</v>
      </c>
      <c r="D2491" s="258" t="s">
        <v>5397</v>
      </c>
      <c r="E2491" s="19" t="s">
        <v>1</v>
      </c>
      <c r="F2491" s="259">
        <v>0</v>
      </c>
      <c r="G2491" s="38"/>
      <c r="H2491" s="39"/>
    </row>
    <row r="2492" s="2" customFormat="1" ht="16.8" customHeight="1">
      <c r="A2492" s="38"/>
      <c r="B2492" s="39"/>
      <c r="C2492" s="258" t="s">
        <v>1</v>
      </c>
      <c r="D2492" s="258" t="s">
        <v>5471</v>
      </c>
      <c r="E2492" s="19" t="s">
        <v>1</v>
      </c>
      <c r="F2492" s="259">
        <v>4.8099999999999996</v>
      </c>
      <c r="G2492" s="38"/>
      <c r="H2492" s="39"/>
    </row>
    <row r="2493" s="2" customFormat="1" ht="16.8" customHeight="1">
      <c r="A2493" s="38"/>
      <c r="B2493" s="39"/>
      <c r="C2493" s="258" t="s">
        <v>1</v>
      </c>
      <c r="D2493" s="258" t="s">
        <v>5397</v>
      </c>
      <c r="E2493" s="19" t="s">
        <v>1</v>
      </c>
      <c r="F2493" s="259">
        <v>0</v>
      </c>
      <c r="G2493" s="38"/>
      <c r="H2493" s="39"/>
    </row>
    <row r="2494" s="2" customFormat="1" ht="16.8" customHeight="1">
      <c r="A2494" s="38"/>
      <c r="B2494" s="39"/>
      <c r="C2494" s="258" t="s">
        <v>1</v>
      </c>
      <c r="D2494" s="258" t="s">
        <v>5486</v>
      </c>
      <c r="E2494" s="19" t="s">
        <v>1</v>
      </c>
      <c r="F2494" s="259">
        <v>18.77</v>
      </c>
      <c r="G2494" s="38"/>
      <c r="H2494" s="39"/>
    </row>
    <row r="2495" s="2" customFormat="1" ht="16.8" customHeight="1">
      <c r="A2495" s="38"/>
      <c r="B2495" s="39"/>
      <c r="C2495" s="258" t="s">
        <v>1</v>
      </c>
      <c r="D2495" s="258" t="s">
        <v>5397</v>
      </c>
      <c r="E2495" s="19" t="s">
        <v>1</v>
      </c>
      <c r="F2495" s="259">
        <v>0</v>
      </c>
      <c r="G2495" s="38"/>
      <c r="H2495" s="39"/>
    </row>
    <row r="2496" s="2" customFormat="1" ht="16.8" customHeight="1">
      <c r="A2496" s="38"/>
      <c r="B2496" s="39"/>
      <c r="C2496" s="258" t="s">
        <v>1</v>
      </c>
      <c r="D2496" s="258" t="s">
        <v>5474</v>
      </c>
      <c r="E2496" s="19" t="s">
        <v>1</v>
      </c>
      <c r="F2496" s="259">
        <v>3.0299999999999998</v>
      </c>
      <c r="G2496" s="38"/>
      <c r="H2496" s="39"/>
    </row>
    <row r="2497" s="2" customFormat="1" ht="16.8" customHeight="1">
      <c r="A2497" s="38"/>
      <c r="B2497" s="39"/>
      <c r="C2497" s="258" t="s">
        <v>1</v>
      </c>
      <c r="D2497" s="258" t="s">
        <v>5397</v>
      </c>
      <c r="E2497" s="19" t="s">
        <v>1</v>
      </c>
      <c r="F2497" s="259">
        <v>0</v>
      </c>
      <c r="G2497" s="38"/>
      <c r="H2497" s="39"/>
    </row>
    <row r="2498" s="2" customFormat="1" ht="16.8" customHeight="1">
      <c r="A2498" s="38"/>
      <c r="B2498" s="39"/>
      <c r="C2498" s="258" t="s">
        <v>1</v>
      </c>
      <c r="D2498" s="258" t="s">
        <v>5261</v>
      </c>
      <c r="E2498" s="19" t="s">
        <v>1</v>
      </c>
      <c r="F2498" s="259">
        <v>1.6699999999999999</v>
      </c>
      <c r="G2498" s="38"/>
      <c r="H2498" s="39"/>
    </row>
    <row r="2499" s="2" customFormat="1" ht="16.8" customHeight="1">
      <c r="A2499" s="38"/>
      <c r="B2499" s="39"/>
      <c r="C2499" s="258" t="s">
        <v>1</v>
      </c>
      <c r="D2499" s="258" t="s">
        <v>5397</v>
      </c>
      <c r="E2499" s="19" t="s">
        <v>1</v>
      </c>
      <c r="F2499" s="259">
        <v>0</v>
      </c>
      <c r="G2499" s="38"/>
      <c r="H2499" s="39"/>
    </row>
    <row r="2500" s="2" customFormat="1" ht="16.8" customHeight="1">
      <c r="A2500" s="38"/>
      <c r="B2500" s="39"/>
      <c r="C2500" s="258" t="s">
        <v>1</v>
      </c>
      <c r="D2500" s="258" t="s">
        <v>5474</v>
      </c>
      <c r="E2500" s="19" t="s">
        <v>1</v>
      </c>
      <c r="F2500" s="259">
        <v>3.0299999999999998</v>
      </c>
      <c r="G2500" s="38"/>
      <c r="H2500" s="39"/>
    </row>
    <row r="2501" s="2" customFormat="1" ht="16.8" customHeight="1">
      <c r="A2501" s="38"/>
      <c r="B2501" s="39"/>
      <c r="C2501" s="258" t="s">
        <v>1</v>
      </c>
      <c r="D2501" s="258" t="s">
        <v>5397</v>
      </c>
      <c r="E2501" s="19" t="s">
        <v>1</v>
      </c>
      <c r="F2501" s="259">
        <v>0</v>
      </c>
      <c r="G2501" s="38"/>
      <c r="H2501" s="39"/>
    </row>
    <row r="2502" s="2" customFormat="1" ht="16.8" customHeight="1">
      <c r="A2502" s="38"/>
      <c r="B2502" s="39"/>
      <c r="C2502" s="258" t="s">
        <v>1</v>
      </c>
      <c r="D2502" s="258" t="s">
        <v>5261</v>
      </c>
      <c r="E2502" s="19" t="s">
        <v>1</v>
      </c>
      <c r="F2502" s="259">
        <v>1.6699999999999999</v>
      </c>
      <c r="G2502" s="38"/>
      <c r="H2502" s="39"/>
    </row>
    <row r="2503" s="2" customFormat="1" ht="16.8" customHeight="1">
      <c r="A2503" s="38"/>
      <c r="B2503" s="39"/>
      <c r="C2503" s="258" t="s">
        <v>1</v>
      </c>
      <c r="D2503" s="258" t="s">
        <v>5397</v>
      </c>
      <c r="E2503" s="19" t="s">
        <v>1</v>
      </c>
      <c r="F2503" s="259">
        <v>0</v>
      </c>
      <c r="G2503" s="38"/>
      <c r="H2503" s="39"/>
    </row>
    <row r="2504" s="2" customFormat="1" ht="16.8" customHeight="1">
      <c r="A2504" s="38"/>
      <c r="B2504" s="39"/>
      <c r="C2504" s="258" t="s">
        <v>1</v>
      </c>
      <c r="D2504" s="258" t="s">
        <v>5474</v>
      </c>
      <c r="E2504" s="19" t="s">
        <v>1</v>
      </c>
      <c r="F2504" s="259">
        <v>3.0299999999999998</v>
      </c>
      <c r="G2504" s="38"/>
      <c r="H2504" s="39"/>
    </row>
    <row r="2505" s="2" customFormat="1" ht="16.8" customHeight="1">
      <c r="A2505" s="38"/>
      <c r="B2505" s="39"/>
      <c r="C2505" s="258" t="s">
        <v>1</v>
      </c>
      <c r="D2505" s="258" t="s">
        <v>5397</v>
      </c>
      <c r="E2505" s="19" t="s">
        <v>1</v>
      </c>
      <c r="F2505" s="259">
        <v>0</v>
      </c>
      <c r="G2505" s="38"/>
      <c r="H2505" s="39"/>
    </row>
    <row r="2506" s="2" customFormat="1" ht="16.8" customHeight="1">
      <c r="A2506" s="38"/>
      <c r="B2506" s="39"/>
      <c r="C2506" s="258" t="s">
        <v>1</v>
      </c>
      <c r="D2506" s="258" t="s">
        <v>5261</v>
      </c>
      <c r="E2506" s="19" t="s">
        <v>1</v>
      </c>
      <c r="F2506" s="259">
        <v>1.6699999999999999</v>
      </c>
      <c r="G2506" s="38"/>
      <c r="H2506" s="39"/>
    </row>
    <row r="2507" s="2" customFormat="1" ht="16.8" customHeight="1">
      <c r="A2507" s="38"/>
      <c r="B2507" s="39"/>
      <c r="C2507" s="258" t="s">
        <v>1</v>
      </c>
      <c r="D2507" s="258" t="s">
        <v>5397</v>
      </c>
      <c r="E2507" s="19" t="s">
        <v>1</v>
      </c>
      <c r="F2507" s="259">
        <v>0</v>
      </c>
      <c r="G2507" s="38"/>
      <c r="H2507" s="39"/>
    </row>
    <row r="2508" s="2" customFormat="1" ht="16.8" customHeight="1">
      <c r="A2508" s="38"/>
      <c r="B2508" s="39"/>
      <c r="C2508" s="258" t="s">
        <v>1</v>
      </c>
      <c r="D2508" s="258" t="s">
        <v>5474</v>
      </c>
      <c r="E2508" s="19" t="s">
        <v>1</v>
      </c>
      <c r="F2508" s="259">
        <v>3.0299999999999998</v>
      </c>
      <c r="G2508" s="38"/>
      <c r="H2508" s="39"/>
    </row>
    <row r="2509" s="2" customFormat="1" ht="16.8" customHeight="1">
      <c r="A2509" s="38"/>
      <c r="B2509" s="39"/>
      <c r="C2509" s="258" t="s">
        <v>1</v>
      </c>
      <c r="D2509" s="258" t="s">
        <v>5397</v>
      </c>
      <c r="E2509" s="19" t="s">
        <v>1</v>
      </c>
      <c r="F2509" s="259">
        <v>0</v>
      </c>
      <c r="G2509" s="38"/>
      <c r="H2509" s="39"/>
    </row>
    <row r="2510" s="2" customFormat="1" ht="16.8" customHeight="1">
      <c r="A2510" s="38"/>
      <c r="B2510" s="39"/>
      <c r="C2510" s="258" t="s">
        <v>1</v>
      </c>
      <c r="D2510" s="258" t="s">
        <v>5261</v>
      </c>
      <c r="E2510" s="19" t="s">
        <v>1</v>
      </c>
      <c r="F2510" s="259">
        <v>1.6699999999999999</v>
      </c>
      <c r="G2510" s="38"/>
      <c r="H2510" s="39"/>
    </row>
    <row r="2511" s="2" customFormat="1" ht="16.8" customHeight="1">
      <c r="A2511" s="38"/>
      <c r="B2511" s="39"/>
      <c r="C2511" s="258" t="s">
        <v>1</v>
      </c>
      <c r="D2511" s="258" t="s">
        <v>5397</v>
      </c>
      <c r="E2511" s="19" t="s">
        <v>1</v>
      </c>
      <c r="F2511" s="259">
        <v>0</v>
      </c>
      <c r="G2511" s="38"/>
      <c r="H2511" s="39"/>
    </row>
    <row r="2512" s="2" customFormat="1" ht="16.8" customHeight="1">
      <c r="A2512" s="38"/>
      <c r="B2512" s="39"/>
      <c r="C2512" s="258" t="s">
        <v>1</v>
      </c>
      <c r="D2512" s="258" t="s">
        <v>5471</v>
      </c>
      <c r="E2512" s="19" t="s">
        <v>1</v>
      </c>
      <c r="F2512" s="259">
        <v>4.8099999999999996</v>
      </c>
      <c r="G2512" s="38"/>
      <c r="H2512" s="39"/>
    </row>
    <row r="2513" s="2" customFormat="1" ht="16.8" customHeight="1">
      <c r="A2513" s="38"/>
      <c r="B2513" s="39"/>
      <c r="C2513" s="258" t="s">
        <v>1</v>
      </c>
      <c r="D2513" s="258" t="s">
        <v>5397</v>
      </c>
      <c r="E2513" s="19" t="s">
        <v>1</v>
      </c>
      <c r="F2513" s="259">
        <v>0</v>
      </c>
      <c r="G2513" s="38"/>
      <c r="H2513" s="39"/>
    </row>
    <row r="2514" s="2" customFormat="1" ht="16.8" customHeight="1">
      <c r="A2514" s="38"/>
      <c r="B2514" s="39"/>
      <c r="C2514" s="258" t="s">
        <v>1</v>
      </c>
      <c r="D2514" s="258" t="s">
        <v>5491</v>
      </c>
      <c r="E2514" s="19" t="s">
        <v>1</v>
      </c>
      <c r="F2514" s="259">
        <v>4.7199999999999998</v>
      </c>
      <c r="G2514" s="38"/>
      <c r="H2514" s="39"/>
    </row>
    <row r="2515" s="2" customFormat="1" ht="16.8" customHeight="1">
      <c r="A2515" s="38"/>
      <c r="B2515" s="39"/>
      <c r="C2515" s="258" t="s">
        <v>1</v>
      </c>
      <c r="D2515" s="258" t="s">
        <v>5397</v>
      </c>
      <c r="E2515" s="19" t="s">
        <v>1</v>
      </c>
      <c r="F2515" s="259">
        <v>0</v>
      </c>
      <c r="G2515" s="38"/>
      <c r="H2515" s="39"/>
    </row>
    <row r="2516" s="2" customFormat="1" ht="16.8" customHeight="1">
      <c r="A2516" s="38"/>
      <c r="B2516" s="39"/>
      <c r="C2516" s="258" t="s">
        <v>1</v>
      </c>
      <c r="D2516" s="258" t="s">
        <v>5471</v>
      </c>
      <c r="E2516" s="19" t="s">
        <v>1</v>
      </c>
      <c r="F2516" s="259">
        <v>4.8099999999999996</v>
      </c>
      <c r="G2516" s="38"/>
      <c r="H2516" s="39"/>
    </row>
    <row r="2517" s="2" customFormat="1" ht="16.8" customHeight="1">
      <c r="A2517" s="38"/>
      <c r="B2517" s="39"/>
      <c r="C2517" s="258" t="s">
        <v>1</v>
      </c>
      <c r="D2517" s="258" t="s">
        <v>5397</v>
      </c>
      <c r="E2517" s="19" t="s">
        <v>1</v>
      </c>
      <c r="F2517" s="259">
        <v>0</v>
      </c>
      <c r="G2517" s="38"/>
      <c r="H2517" s="39"/>
    </row>
    <row r="2518" s="2" customFormat="1" ht="16.8" customHeight="1">
      <c r="A2518" s="38"/>
      <c r="B2518" s="39"/>
      <c r="C2518" s="258" t="s">
        <v>1</v>
      </c>
      <c r="D2518" s="258" t="s">
        <v>5471</v>
      </c>
      <c r="E2518" s="19" t="s">
        <v>1</v>
      </c>
      <c r="F2518" s="259">
        <v>4.8099999999999996</v>
      </c>
      <c r="G2518" s="38"/>
      <c r="H2518" s="39"/>
    </row>
    <row r="2519" s="2" customFormat="1" ht="16.8" customHeight="1">
      <c r="A2519" s="38"/>
      <c r="B2519" s="39"/>
      <c r="C2519" s="258" t="s">
        <v>1</v>
      </c>
      <c r="D2519" s="258" t="s">
        <v>5397</v>
      </c>
      <c r="E2519" s="19" t="s">
        <v>1</v>
      </c>
      <c r="F2519" s="259">
        <v>0</v>
      </c>
      <c r="G2519" s="38"/>
      <c r="H2519" s="39"/>
    </row>
    <row r="2520" s="2" customFormat="1" ht="16.8" customHeight="1">
      <c r="A2520" s="38"/>
      <c r="B2520" s="39"/>
      <c r="C2520" s="258" t="s">
        <v>1</v>
      </c>
      <c r="D2520" s="258" t="s">
        <v>5471</v>
      </c>
      <c r="E2520" s="19" t="s">
        <v>1</v>
      </c>
      <c r="F2520" s="259">
        <v>4.8099999999999996</v>
      </c>
      <c r="G2520" s="38"/>
      <c r="H2520" s="39"/>
    </row>
    <row r="2521" s="2" customFormat="1" ht="16.8" customHeight="1">
      <c r="A2521" s="38"/>
      <c r="B2521" s="39"/>
      <c r="C2521" s="258" t="s">
        <v>1</v>
      </c>
      <c r="D2521" s="258" t="s">
        <v>5397</v>
      </c>
      <c r="E2521" s="19" t="s">
        <v>1</v>
      </c>
      <c r="F2521" s="259">
        <v>0</v>
      </c>
      <c r="G2521" s="38"/>
      <c r="H2521" s="39"/>
    </row>
    <row r="2522" s="2" customFormat="1" ht="16.8" customHeight="1">
      <c r="A2522" s="38"/>
      <c r="B2522" s="39"/>
      <c r="C2522" s="258" t="s">
        <v>1</v>
      </c>
      <c r="D2522" s="258" t="s">
        <v>5471</v>
      </c>
      <c r="E2522" s="19" t="s">
        <v>1</v>
      </c>
      <c r="F2522" s="259">
        <v>4.8099999999999996</v>
      </c>
      <c r="G2522" s="38"/>
      <c r="H2522" s="39"/>
    </row>
    <row r="2523" s="2" customFormat="1" ht="16.8" customHeight="1">
      <c r="A2523" s="38"/>
      <c r="B2523" s="39"/>
      <c r="C2523" s="258" t="s">
        <v>1</v>
      </c>
      <c r="D2523" s="258" t="s">
        <v>5397</v>
      </c>
      <c r="E2523" s="19" t="s">
        <v>1</v>
      </c>
      <c r="F2523" s="259">
        <v>0</v>
      </c>
      <c r="G2523" s="38"/>
      <c r="H2523" s="39"/>
    </row>
    <row r="2524" s="2" customFormat="1" ht="16.8" customHeight="1">
      <c r="A2524" s="38"/>
      <c r="B2524" s="39"/>
      <c r="C2524" s="258" t="s">
        <v>1</v>
      </c>
      <c r="D2524" s="258" t="s">
        <v>5471</v>
      </c>
      <c r="E2524" s="19" t="s">
        <v>1</v>
      </c>
      <c r="F2524" s="259">
        <v>4.8099999999999996</v>
      </c>
      <c r="G2524" s="38"/>
      <c r="H2524" s="39"/>
    </row>
    <row r="2525" s="2" customFormat="1" ht="16.8" customHeight="1">
      <c r="A2525" s="38"/>
      <c r="B2525" s="39"/>
      <c r="C2525" s="258" t="s">
        <v>1</v>
      </c>
      <c r="D2525" s="258" t="s">
        <v>5397</v>
      </c>
      <c r="E2525" s="19" t="s">
        <v>1</v>
      </c>
      <c r="F2525" s="259">
        <v>0</v>
      </c>
      <c r="G2525" s="38"/>
      <c r="H2525" s="39"/>
    </row>
    <row r="2526" s="2" customFormat="1" ht="16.8" customHeight="1">
      <c r="A2526" s="38"/>
      <c r="B2526" s="39"/>
      <c r="C2526" s="258" t="s">
        <v>1</v>
      </c>
      <c r="D2526" s="258" t="s">
        <v>5471</v>
      </c>
      <c r="E2526" s="19" t="s">
        <v>1</v>
      </c>
      <c r="F2526" s="259">
        <v>4.8099999999999996</v>
      </c>
      <c r="G2526" s="38"/>
      <c r="H2526" s="39"/>
    </row>
    <row r="2527" s="2" customFormat="1" ht="16.8" customHeight="1">
      <c r="A2527" s="38"/>
      <c r="B2527" s="39"/>
      <c r="C2527" s="258" t="s">
        <v>1</v>
      </c>
      <c r="D2527" s="258" t="s">
        <v>5397</v>
      </c>
      <c r="E2527" s="19" t="s">
        <v>1</v>
      </c>
      <c r="F2527" s="259">
        <v>0</v>
      </c>
      <c r="G2527" s="38"/>
      <c r="H2527" s="39"/>
    </row>
    <row r="2528" s="2" customFormat="1" ht="16.8" customHeight="1">
      <c r="A2528" s="38"/>
      <c r="B2528" s="39"/>
      <c r="C2528" s="258" t="s">
        <v>1</v>
      </c>
      <c r="D2528" s="258" t="s">
        <v>5471</v>
      </c>
      <c r="E2528" s="19" t="s">
        <v>1</v>
      </c>
      <c r="F2528" s="259">
        <v>4.8099999999999996</v>
      </c>
      <c r="G2528" s="38"/>
      <c r="H2528" s="39"/>
    </row>
    <row r="2529" s="2" customFormat="1" ht="16.8" customHeight="1">
      <c r="A2529" s="38"/>
      <c r="B2529" s="39"/>
      <c r="C2529" s="258" t="s">
        <v>1</v>
      </c>
      <c r="D2529" s="258" t="s">
        <v>5397</v>
      </c>
      <c r="E2529" s="19" t="s">
        <v>1</v>
      </c>
      <c r="F2529" s="259">
        <v>0</v>
      </c>
      <c r="G2529" s="38"/>
      <c r="H2529" s="39"/>
    </row>
    <row r="2530" s="2" customFormat="1" ht="16.8" customHeight="1">
      <c r="A2530" s="38"/>
      <c r="B2530" s="39"/>
      <c r="C2530" s="258" t="s">
        <v>1</v>
      </c>
      <c r="D2530" s="258" t="s">
        <v>5471</v>
      </c>
      <c r="E2530" s="19" t="s">
        <v>1</v>
      </c>
      <c r="F2530" s="259">
        <v>4.8099999999999996</v>
      </c>
      <c r="G2530" s="38"/>
      <c r="H2530" s="39"/>
    </row>
    <row r="2531" s="2" customFormat="1" ht="16.8" customHeight="1">
      <c r="A2531" s="38"/>
      <c r="B2531" s="39"/>
      <c r="C2531" s="258" t="s">
        <v>1</v>
      </c>
      <c r="D2531" s="258" t="s">
        <v>5397</v>
      </c>
      <c r="E2531" s="19" t="s">
        <v>1</v>
      </c>
      <c r="F2531" s="259">
        <v>0</v>
      </c>
      <c r="G2531" s="38"/>
      <c r="H2531" s="39"/>
    </row>
    <row r="2532" s="2" customFormat="1" ht="16.8" customHeight="1">
      <c r="A2532" s="38"/>
      <c r="B2532" s="39"/>
      <c r="C2532" s="258" t="s">
        <v>1</v>
      </c>
      <c r="D2532" s="258" t="s">
        <v>5471</v>
      </c>
      <c r="E2532" s="19" t="s">
        <v>1</v>
      </c>
      <c r="F2532" s="259">
        <v>4.8099999999999996</v>
      </c>
      <c r="G2532" s="38"/>
      <c r="H2532" s="39"/>
    </row>
    <row r="2533" s="2" customFormat="1" ht="16.8" customHeight="1">
      <c r="A2533" s="38"/>
      <c r="B2533" s="39"/>
      <c r="C2533" s="258" t="s">
        <v>1</v>
      </c>
      <c r="D2533" s="258" t="s">
        <v>5397</v>
      </c>
      <c r="E2533" s="19" t="s">
        <v>1</v>
      </c>
      <c r="F2533" s="259">
        <v>0</v>
      </c>
      <c r="G2533" s="38"/>
      <c r="H2533" s="39"/>
    </row>
    <row r="2534" s="2" customFormat="1" ht="16.8" customHeight="1">
      <c r="A2534" s="38"/>
      <c r="B2534" s="39"/>
      <c r="C2534" s="258" t="s">
        <v>1</v>
      </c>
      <c r="D2534" s="258" t="s">
        <v>5471</v>
      </c>
      <c r="E2534" s="19" t="s">
        <v>1</v>
      </c>
      <c r="F2534" s="259">
        <v>4.8099999999999996</v>
      </c>
      <c r="G2534" s="38"/>
      <c r="H2534" s="39"/>
    </row>
    <row r="2535" s="2" customFormat="1" ht="16.8" customHeight="1">
      <c r="A2535" s="38"/>
      <c r="B2535" s="39"/>
      <c r="C2535" s="258" t="s">
        <v>1</v>
      </c>
      <c r="D2535" s="258" t="s">
        <v>5397</v>
      </c>
      <c r="E2535" s="19" t="s">
        <v>1</v>
      </c>
      <c r="F2535" s="259">
        <v>0</v>
      </c>
      <c r="G2535" s="38"/>
      <c r="H2535" s="39"/>
    </row>
    <row r="2536" s="2" customFormat="1" ht="16.8" customHeight="1">
      <c r="A2536" s="38"/>
      <c r="B2536" s="39"/>
      <c r="C2536" s="258" t="s">
        <v>1</v>
      </c>
      <c r="D2536" s="258" t="s">
        <v>5471</v>
      </c>
      <c r="E2536" s="19" t="s">
        <v>1</v>
      </c>
      <c r="F2536" s="259">
        <v>4.8099999999999996</v>
      </c>
      <c r="G2536" s="38"/>
      <c r="H2536" s="39"/>
    </row>
    <row r="2537" s="2" customFormat="1" ht="16.8" customHeight="1">
      <c r="A2537" s="38"/>
      <c r="B2537" s="39"/>
      <c r="C2537" s="258" t="s">
        <v>1</v>
      </c>
      <c r="D2537" s="258" t="s">
        <v>5397</v>
      </c>
      <c r="E2537" s="19" t="s">
        <v>1</v>
      </c>
      <c r="F2537" s="259">
        <v>0</v>
      </c>
      <c r="G2537" s="38"/>
      <c r="H2537" s="39"/>
    </row>
    <row r="2538" s="2" customFormat="1" ht="16.8" customHeight="1">
      <c r="A2538" s="38"/>
      <c r="B2538" s="39"/>
      <c r="C2538" s="258" t="s">
        <v>1</v>
      </c>
      <c r="D2538" s="258" t="s">
        <v>5472</v>
      </c>
      <c r="E2538" s="19" t="s">
        <v>1</v>
      </c>
      <c r="F2538" s="259">
        <v>4.6799999999999997</v>
      </c>
      <c r="G2538" s="38"/>
      <c r="H2538" s="39"/>
    </row>
    <row r="2539" s="2" customFormat="1" ht="16.8" customHeight="1">
      <c r="A2539" s="38"/>
      <c r="B2539" s="39"/>
      <c r="C2539" s="258" t="s">
        <v>1</v>
      </c>
      <c r="D2539" s="258" t="s">
        <v>5397</v>
      </c>
      <c r="E2539" s="19" t="s">
        <v>1</v>
      </c>
      <c r="F2539" s="259">
        <v>0</v>
      </c>
      <c r="G2539" s="38"/>
      <c r="H2539" s="39"/>
    </row>
    <row r="2540" s="2" customFormat="1" ht="16.8" customHeight="1">
      <c r="A2540" s="38"/>
      <c r="B2540" s="39"/>
      <c r="C2540" s="258" t="s">
        <v>1</v>
      </c>
      <c r="D2540" s="258" t="s">
        <v>5471</v>
      </c>
      <c r="E2540" s="19" t="s">
        <v>1</v>
      </c>
      <c r="F2540" s="259">
        <v>4.8099999999999996</v>
      </c>
      <c r="G2540" s="38"/>
      <c r="H2540" s="39"/>
    </row>
    <row r="2541" s="2" customFormat="1" ht="16.8" customHeight="1">
      <c r="A2541" s="38"/>
      <c r="B2541" s="39"/>
      <c r="C2541" s="258" t="s">
        <v>1</v>
      </c>
      <c r="D2541" s="258" t="s">
        <v>5397</v>
      </c>
      <c r="E2541" s="19" t="s">
        <v>1</v>
      </c>
      <c r="F2541" s="259">
        <v>0</v>
      </c>
      <c r="G2541" s="38"/>
      <c r="H2541" s="39"/>
    </row>
    <row r="2542" s="2" customFormat="1" ht="16.8" customHeight="1">
      <c r="A2542" s="38"/>
      <c r="B2542" s="39"/>
      <c r="C2542" s="258" t="s">
        <v>1</v>
      </c>
      <c r="D2542" s="258" t="s">
        <v>5471</v>
      </c>
      <c r="E2542" s="19" t="s">
        <v>1</v>
      </c>
      <c r="F2542" s="259">
        <v>4.8099999999999996</v>
      </c>
      <c r="G2542" s="38"/>
      <c r="H2542" s="39"/>
    </row>
    <row r="2543" s="2" customFormat="1" ht="16.8" customHeight="1">
      <c r="A2543" s="38"/>
      <c r="B2543" s="39"/>
      <c r="C2543" s="258" t="s">
        <v>1</v>
      </c>
      <c r="D2543" s="258" t="s">
        <v>5397</v>
      </c>
      <c r="E2543" s="19" t="s">
        <v>1</v>
      </c>
      <c r="F2543" s="259">
        <v>0</v>
      </c>
      <c r="G2543" s="38"/>
      <c r="H2543" s="39"/>
    </row>
    <row r="2544" s="2" customFormat="1" ht="16.8" customHeight="1">
      <c r="A2544" s="38"/>
      <c r="B2544" s="39"/>
      <c r="C2544" s="258" t="s">
        <v>1</v>
      </c>
      <c r="D2544" s="258" t="s">
        <v>5488</v>
      </c>
      <c r="E2544" s="19" t="s">
        <v>1</v>
      </c>
      <c r="F2544" s="259">
        <v>16.920000000000002</v>
      </c>
      <c r="G2544" s="38"/>
      <c r="H2544" s="39"/>
    </row>
    <row r="2545" s="2" customFormat="1" ht="16.8" customHeight="1">
      <c r="A2545" s="38"/>
      <c r="B2545" s="39"/>
      <c r="C2545" s="258" t="s">
        <v>1</v>
      </c>
      <c r="D2545" s="258" t="s">
        <v>5397</v>
      </c>
      <c r="E2545" s="19" t="s">
        <v>1</v>
      </c>
      <c r="F2545" s="259">
        <v>0</v>
      </c>
      <c r="G2545" s="38"/>
      <c r="H2545" s="39"/>
    </row>
    <row r="2546" s="2" customFormat="1" ht="16.8" customHeight="1">
      <c r="A2546" s="38"/>
      <c r="B2546" s="39"/>
      <c r="C2546" s="258" t="s">
        <v>1</v>
      </c>
      <c r="D2546" s="258" t="s">
        <v>5492</v>
      </c>
      <c r="E2546" s="19" t="s">
        <v>1</v>
      </c>
      <c r="F2546" s="259">
        <v>18.760000000000002</v>
      </c>
      <c r="G2546" s="38"/>
      <c r="H2546" s="39"/>
    </row>
    <row r="2547" s="2" customFormat="1" ht="16.8" customHeight="1">
      <c r="A2547" s="38"/>
      <c r="B2547" s="39"/>
      <c r="C2547" s="258" t="s">
        <v>1</v>
      </c>
      <c r="D2547" s="258" t="s">
        <v>5397</v>
      </c>
      <c r="E2547" s="19" t="s">
        <v>1</v>
      </c>
      <c r="F2547" s="259">
        <v>0</v>
      </c>
      <c r="G2547" s="38"/>
      <c r="H2547" s="39"/>
    </row>
    <row r="2548" s="2" customFormat="1" ht="16.8" customHeight="1">
      <c r="A2548" s="38"/>
      <c r="B2548" s="39"/>
      <c r="C2548" s="258" t="s">
        <v>1</v>
      </c>
      <c r="D2548" s="258" t="s">
        <v>5471</v>
      </c>
      <c r="E2548" s="19" t="s">
        <v>1</v>
      </c>
      <c r="F2548" s="259">
        <v>4.8099999999999996</v>
      </c>
      <c r="G2548" s="38"/>
      <c r="H2548" s="39"/>
    </row>
    <row r="2549" s="2" customFormat="1" ht="16.8" customHeight="1">
      <c r="A2549" s="38"/>
      <c r="B2549" s="39"/>
      <c r="C2549" s="258" t="s">
        <v>1</v>
      </c>
      <c r="D2549" s="258" t="s">
        <v>5397</v>
      </c>
      <c r="E2549" s="19" t="s">
        <v>1</v>
      </c>
      <c r="F2549" s="259">
        <v>0</v>
      </c>
      <c r="G2549" s="38"/>
      <c r="H2549" s="39"/>
    </row>
    <row r="2550" s="2" customFormat="1" ht="16.8" customHeight="1">
      <c r="A2550" s="38"/>
      <c r="B2550" s="39"/>
      <c r="C2550" s="258" t="s">
        <v>1</v>
      </c>
      <c r="D2550" s="258" t="s">
        <v>5471</v>
      </c>
      <c r="E2550" s="19" t="s">
        <v>1</v>
      </c>
      <c r="F2550" s="259">
        <v>4.8099999999999996</v>
      </c>
      <c r="G2550" s="38"/>
      <c r="H2550" s="39"/>
    </row>
    <row r="2551" s="2" customFormat="1" ht="16.8" customHeight="1">
      <c r="A2551" s="38"/>
      <c r="B2551" s="39"/>
      <c r="C2551" s="258" t="s">
        <v>1</v>
      </c>
      <c r="D2551" s="258" t="s">
        <v>5397</v>
      </c>
      <c r="E2551" s="19" t="s">
        <v>1</v>
      </c>
      <c r="F2551" s="259">
        <v>0</v>
      </c>
      <c r="G2551" s="38"/>
      <c r="H2551" s="39"/>
    </row>
    <row r="2552" s="2" customFormat="1" ht="16.8" customHeight="1">
      <c r="A2552" s="38"/>
      <c r="B2552" s="39"/>
      <c r="C2552" s="258" t="s">
        <v>1</v>
      </c>
      <c r="D2552" s="258" t="s">
        <v>5471</v>
      </c>
      <c r="E2552" s="19" t="s">
        <v>1</v>
      </c>
      <c r="F2552" s="259">
        <v>4.8099999999999996</v>
      </c>
      <c r="G2552" s="38"/>
      <c r="H2552" s="39"/>
    </row>
    <row r="2553" s="2" customFormat="1" ht="16.8" customHeight="1">
      <c r="A2553" s="38"/>
      <c r="B2553" s="39"/>
      <c r="C2553" s="258" t="s">
        <v>1</v>
      </c>
      <c r="D2553" s="258" t="s">
        <v>5397</v>
      </c>
      <c r="E2553" s="19" t="s">
        <v>1</v>
      </c>
      <c r="F2553" s="259">
        <v>0</v>
      </c>
      <c r="G2553" s="38"/>
      <c r="H2553" s="39"/>
    </row>
    <row r="2554" s="2" customFormat="1" ht="16.8" customHeight="1">
      <c r="A2554" s="38"/>
      <c r="B2554" s="39"/>
      <c r="C2554" s="258" t="s">
        <v>1</v>
      </c>
      <c r="D2554" s="258" t="s">
        <v>5471</v>
      </c>
      <c r="E2554" s="19" t="s">
        <v>1</v>
      </c>
      <c r="F2554" s="259">
        <v>4.8099999999999996</v>
      </c>
      <c r="G2554" s="38"/>
      <c r="H2554" s="39"/>
    </row>
    <row r="2555" s="2" customFormat="1" ht="16.8" customHeight="1">
      <c r="A2555" s="38"/>
      <c r="B2555" s="39"/>
      <c r="C2555" s="258" t="s">
        <v>1</v>
      </c>
      <c r="D2555" s="258" t="s">
        <v>5397</v>
      </c>
      <c r="E2555" s="19" t="s">
        <v>1</v>
      </c>
      <c r="F2555" s="259">
        <v>0</v>
      </c>
      <c r="G2555" s="38"/>
      <c r="H2555" s="39"/>
    </row>
    <row r="2556" s="2" customFormat="1" ht="16.8" customHeight="1">
      <c r="A2556" s="38"/>
      <c r="B2556" s="39"/>
      <c r="C2556" s="258" t="s">
        <v>1</v>
      </c>
      <c r="D2556" s="258" t="s">
        <v>5471</v>
      </c>
      <c r="E2556" s="19" t="s">
        <v>1</v>
      </c>
      <c r="F2556" s="259">
        <v>4.8099999999999996</v>
      </c>
      <c r="G2556" s="38"/>
      <c r="H2556" s="39"/>
    </row>
    <row r="2557" s="2" customFormat="1" ht="16.8" customHeight="1">
      <c r="A2557" s="38"/>
      <c r="B2557" s="39"/>
      <c r="C2557" s="258" t="s">
        <v>1</v>
      </c>
      <c r="D2557" s="258" t="s">
        <v>5397</v>
      </c>
      <c r="E2557" s="19" t="s">
        <v>1</v>
      </c>
      <c r="F2557" s="259">
        <v>0</v>
      </c>
      <c r="G2557" s="38"/>
      <c r="H2557" s="39"/>
    </row>
    <row r="2558" s="2" customFormat="1" ht="16.8" customHeight="1">
      <c r="A2558" s="38"/>
      <c r="B2558" s="39"/>
      <c r="C2558" s="258" t="s">
        <v>1</v>
      </c>
      <c r="D2558" s="258" t="s">
        <v>5472</v>
      </c>
      <c r="E2558" s="19" t="s">
        <v>1</v>
      </c>
      <c r="F2558" s="259">
        <v>4.6799999999999997</v>
      </c>
      <c r="G2558" s="38"/>
      <c r="H2558" s="39"/>
    </row>
    <row r="2559" s="2" customFormat="1" ht="16.8" customHeight="1">
      <c r="A2559" s="38"/>
      <c r="B2559" s="39"/>
      <c r="C2559" s="258" t="s">
        <v>1</v>
      </c>
      <c r="D2559" s="258" t="s">
        <v>5397</v>
      </c>
      <c r="E2559" s="19" t="s">
        <v>1</v>
      </c>
      <c r="F2559" s="259">
        <v>0</v>
      </c>
      <c r="G2559" s="38"/>
      <c r="H2559" s="39"/>
    </row>
    <row r="2560" s="2" customFormat="1" ht="16.8" customHeight="1">
      <c r="A2560" s="38"/>
      <c r="B2560" s="39"/>
      <c r="C2560" s="258" t="s">
        <v>1</v>
      </c>
      <c r="D2560" s="258" t="s">
        <v>5471</v>
      </c>
      <c r="E2560" s="19" t="s">
        <v>1</v>
      </c>
      <c r="F2560" s="259">
        <v>4.8099999999999996</v>
      </c>
      <c r="G2560" s="38"/>
      <c r="H2560" s="39"/>
    </row>
    <row r="2561" s="2" customFormat="1" ht="16.8" customHeight="1">
      <c r="A2561" s="38"/>
      <c r="B2561" s="39"/>
      <c r="C2561" s="258" t="s">
        <v>1</v>
      </c>
      <c r="D2561" s="258" t="s">
        <v>5397</v>
      </c>
      <c r="E2561" s="19" t="s">
        <v>1</v>
      </c>
      <c r="F2561" s="259">
        <v>0</v>
      </c>
      <c r="G2561" s="38"/>
      <c r="H2561" s="39"/>
    </row>
    <row r="2562" s="2" customFormat="1" ht="16.8" customHeight="1">
      <c r="A2562" s="38"/>
      <c r="B2562" s="39"/>
      <c r="C2562" s="258" t="s">
        <v>1</v>
      </c>
      <c r="D2562" s="258" t="s">
        <v>5471</v>
      </c>
      <c r="E2562" s="19" t="s">
        <v>1</v>
      </c>
      <c r="F2562" s="259">
        <v>4.8099999999999996</v>
      </c>
      <c r="G2562" s="38"/>
      <c r="H2562" s="39"/>
    </row>
    <row r="2563" s="2" customFormat="1" ht="16.8" customHeight="1">
      <c r="A2563" s="38"/>
      <c r="B2563" s="39"/>
      <c r="C2563" s="258" t="s">
        <v>1</v>
      </c>
      <c r="D2563" s="258" t="s">
        <v>5397</v>
      </c>
      <c r="E2563" s="19" t="s">
        <v>1</v>
      </c>
      <c r="F2563" s="259">
        <v>0</v>
      </c>
      <c r="G2563" s="38"/>
      <c r="H2563" s="39"/>
    </row>
    <row r="2564" s="2" customFormat="1" ht="16.8" customHeight="1">
      <c r="A2564" s="38"/>
      <c r="B2564" s="39"/>
      <c r="C2564" s="258" t="s">
        <v>1</v>
      </c>
      <c r="D2564" s="258" t="s">
        <v>5471</v>
      </c>
      <c r="E2564" s="19" t="s">
        <v>1</v>
      </c>
      <c r="F2564" s="259">
        <v>4.8099999999999996</v>
      </c>
      <c r="G2564" s="38"/>
      <c r="H2564" s="39"/>
    </row>
    <row r="2565" s="2" customFormat="1" ht="16.8" customHeight="1">
      <c r="A2565" s="38"/>
      <c r="B2565" s="39"/>
      <c r="C2565" s="258" t="s">
        <v>1</v>
      </c>
      <c r="D2565" s="258" t="s">
        <v>5397</v>
      </c>
      <c r="E2565" s="19" t="s">
        <v>1</v>
      </c>
      <c r="F2565" s="259">
        <v>0</v>
      </c>
      <c r="G2565" s="38"/>
      <c r="H2565" s="39"/>
    </row>
    <row r="2566" s="2" customFormat="1" ht="16.8" customHeight="1">
      <c r="A2566" s="38"/>
      <c r="B2566" s="39"/>
      <c r="C2566" s="258" t="s">
        <v>1</v>
      </c>
      <c r="D2566" s="258" t="s">
        <v>5471</v>
      </c>
      <c r="E2566" s="19" t="s">
        <v>1</v>
      </c>
      <c r="F2566" s="259">
        <v>4.8099999999999996</v>
      </c>
      <c r="G2566" s="38"/>
      <c r="H2566" s="39"/>
    </row>
    <row r="2567" s="2" customFormat="1" ht="16.8" customHeight="1">
      <c r="A2567" s="38"/>
      <c r="B2567" s="39"/>
      <c r="C2567" s="258" t="s">
        <v>1</v>
      </c>
      <c r="D2567" s="258" t="s">
        <v>5397</v>
      </c>
      <c r="E2567" s="19" t="s">
        <v>1</v>
      </c>
      <c r="F2567" s="259">
        <v>0</v>
      </c>
      <c r="G2567" s="38"/>
      <c r="H2567" s="39"/>
    </row>
    <row r="2568" s="2" customFormat="1" ht="16.8" customHeight="1">
      <c r="A2568" s="38"/>
      <c r="B2568" s="39"/>
      <c r="C2568" s="258" t="s">
        <v>1</v>
      </c>
      <c r="D2568" s="258" t="s">
        <v>5471</v>
      </c>
      <c r="E2568" s="19" t="s">
        <v>1</v>
      </c>
      <c r="F2568" s="259">
        <v>4.8099999999999996</v>
      </c>
      <c r="G2568" s="38"/>
      <c r="H2568" s="39"/>
    </row>
    <row r="2569" s="2" customFormat="1" ht="16.8" customHeight="1">
      <c r="A2569" s="38"/>
      <c r="B2569" s="39"/>
      <c r="C2569" s="258" t="s">
        <v>1</v>
      </c>
      <c r="D2569" s="258" t="s">
        <v>5397</v>
      </c>
      <c r="E2569" s="19" t="s">
        <v>1</v>
      </c>
      <c r="F2569" s="259">
        <v>0</v>
      </c>
      <c r="G2569" s="38"/>
      <c r="H2569" s="39"/>
    </row>
    <row r="2570" s="2" customFormat="1" ht="16.8" customHeight="1">
      <c r="A2570" s="38"/>
      <c r="B2570" s="39"/>
      <c r="C2570" s="258" t="s">
        <v>1</v>
      </c>
      <c r="D2570" s="258" t="s">
        <v>5471</v>
      </c>
      <c r="E2570" s="19" t="s">
        <v>1</v>
      </c>
      <c r="F2570" s="259">
        <v>4.8099999999999996</v>
      </c>
      <c r="G2570" s="38"/>
      <c r="H2570" s="39"/>
    </row>
    <row r="2571" s="2" customFormat="1" ht="16.8" customHeight="1">
      <c r="A2571" s="38"/>
      <c r="B2571" s="39"/>
      <c r="C2571" s="258" t="s">
        <v>1</v>
      </c>
      <c r="D2571" s="258" t="s">
        <v>5397</v>
      </c>
      <c r="E2571" s="19" t="s">
        <v>1</v>
      </c>
      <c r="F2571" s="259">
        <v>0</v>
      </c>
      <c r="G2571" s="38"/>
      <c r="H2571" s="39"/>
    </row>
    <row r="2572" s="2" customFormat="1" ht="16.8" customHeight="1">
      <c r="A2572" s="38"/>
      <c r="B2572" s="39"/>
      <c r="C2572" s="258" t="s">
        <v>1</v>
      </c>
      <c r="D2572" s="258" t="s">
        <v>5480</v>
      </c>
      <c r="E2572" s="19" t="s">
        <v>1</v>
      </c>
      <c r="F2572" s="259">
        <v>4.0199999999999996</v>
      </c>
      <c r="G2572" s="38"/>
      <c r="H2572" s="39"/>
    </row>
    <row r="2573" s="2" customFormat="1" ht="16.8" customHeight="1">
      <c r="A2573" s="38"/>
      <c r="B2573" s="39"/>
      <c r="C2573" s="258" t="s">
        <v>1</v>
      </c>
      <c r="D2573" s="258" t="s">
        <v>5397</v>
      </c>
      <c r="E2573" s="19" t="s">
        <v>1</v>
      </c>
      <c r="F2573" s="259">
        <v>0</v>
      </c>
      <c r="G2573" s="38"/>
      <c r="H2573" s="39"/>
    </row>
    <row r="2574" s="2" customFormat="1" ht="16.8" customHeight="1">
      <c r="A2574" s="38"/>
      <c r="B2574" s="39"/>
      <c r="C2574" s="258" t="s">
        <v>1</v>
      </c>
      <c r="D2574" s="258" t="s">
        <v>5480</v>
      </c>
      <c r="E2574" s="19" t="s">
        <v>1</v>
      </c>
      <c r="F2574" s="259">
        <v>4.0199999999999996</v>
      </c>
      <c r="G2574" s="38"/>
      <c r="H2574" s="39"/>
    </row>
    <row r="2575" s="2" customFormat="1" ht="16.8" customHeight="1">
      <c r="A2575" s="38"/>
      <c r="B2575" s="39"/>
      <c r="C2575" s="258" t="s">
        <v>1</v>
      </c>
      <c r="D2575" s="258" t="s">
        <v>5397</v>
      </c>
      <c r="E2575" s="19" t="s">
        <v>1</v>
      </c>
      <c r="F2575" s="259">
        <v>0</v>
      </c>
      <c r="G2575" s="38"/>
      <c r="H2575" s="39"/>
    </row>
    <row r="2576" s="2" customFormat="1" ht="16.8" customHeight="1">
      <c r="A2576" s="38"/>
      <c r="B2576" s="39"/>
      <c r="C2576" s="258" t="s">
        <v>1</v>
      </c>
      <c r="D2576" s="258" t="s">
        <v>5481</v>
      </c>
      <c r="E2576" s="19" t="s">
        <v>1</v>
      </c>
      <c r="F2576" s="259">
        <v>3.7400000000000002</v>
      </c>
      <c r="G2576" s="38"/>
      <c r="H2576" s="39"/>
    </row>
    <row r="2577" s="2" customFormat="1" ht="16.8" customHeight="1">
      <c r="A2577" s="38"/>
      <c r="B2577" s="39"/>
      <c r="C2577" s="258" t="s">
        <v>1</v>
      </c>
      <c r="D2577" s="258" t="s">
        <v>5397</v>
      </c>
      <c r="E2577" s="19" t="s">
        <v>1</v>
      </c>
      <c r="F2577" s="259">
        <v>0</v>
      </c>
      <c r="G2577" s="38"/>
      <c r="H2577" s="39"/>
    </row>
    <row r="2578" s="2" customFormat="1" ht="16.8" customHeight="1">
      <c r="A2578" s="38"/>
      <c r="B2578" s="39"/>
      <c r="C2578" s="258" t="s">
        <v>1</v>
      </c>
      <c r="D2578" s="258" t="s">
        <v>5469</v>
      </c>
      <c r="E2578" s="19" t="s">
        <v>1</v>
      </c>
      <c r="F2578" s="259">
        <v>4.0700000000000003</v>
      </c>
      <c r="G2578" s="38"/>
      <c r="H2578" s="39"/>
    </row>
    <row r="2579" s="2" customFormat="1" ht="16.8" customHeight="1">
      <c r="A2579" s="38"/>
      <c r="B2579" s="39"/>
      <c r="C2579" s="258" t="s">
        <v>1</v>
      </c>
      <c r="D2579" s="258" t="s">
        <v>5397</v>
      </c>
      <c r="E2579" s="19" t="s">
        <v>1</v>
      </c>
      <c r="F2579" s="259">
        <v>0</v>
      </c>
      <c r="G2579" s="38"/>
      <c r="H2579" s="39"/>
    </row>
    <row r="2580" s="2" customFormat="1" ht="16.8" customHeight="1">
      <c r="A2580" s="38"/>
      <c r="B2580" s="39"/>
      <c r="C2580" s="258" t="s">
        <v>1</v>
      </c>
      <c r="D2580" s="258" t="s">
        <v>5469</v>
      </c>
      <c r="E2580" s="19" t="s">
        <v>1</v>
      </c>
      <c r="F2580" s="259">
        <v>4.0700000000000003</v>
      </c>
      <c r="G2580" s="38"/>
      <c r="H2580" s="39"/>
    </row>
    <row r="2581" s="2" customFormat="1" ht="16.8" customHeight="1">
      <c r="A2581" s="38"/>
      <c r="B2581" s="39"/>
      <c r="C2581" s="258" t="s">
        <v>1</v>
      </c>
      <c r="D2581" s="258" t="s">
        <v>5397</v>
      </c>
      <c r="E2581" s="19" t="s">
        <v>1</v>
      </c>
      <c r="F2581" s="259">
        <v>0</v>
      </c>
      <c r="G2581" s="38"/>
      <c r="H2581" s="39"/>
    </row>
    <row r="2582" s="2" customFormat="1" ht="16.8" customHeight="1">
      <c r="A2582" s="38"/>
      <c r="B2582" s="39"/>
      <c r="C2582" s="258" t="s">
        <v>1</v>
      </c>
      <c r="D2582" s="258" t="s">
        <v>5469</v>
      </c>
      <c r="E2582" s="19" t="s">
        <v>1</v>
      </c>
      <c r="F2582" s="259">
        <v>4.0700000000000003</v>
      </c>
      <c r="G2582" s="38"/>
      <c r="H2582" s="39"/>
    </row>
    <row r="2583" s="2" customFormat="1" ht="16.8" customHeight="1">
      <c r="A2583" s="38"/>
      <c r="B2583" s="39"/>
      <c r="C2583" s="258" t="s">
        <v>1</v>
      </c>
      <c r="D2583" s="258" t="s">
        <v>5397</v>
      </c>
      <c r="E2583" s="19" t="s">
        <v>1</v>
      </c>
      <c r="F2583" s="259">
        <v>0</v>
      </c>
      <c r="G2583" s="38"/>
      <c r="H2583" s="39"/>
    </row>
    <row r="2584" s="2" customFormat="1" ht="16.8" customHeight="1">
      <c r="A2584" s="38"/>
      <c r="B2584" s="39"/>
      <c r="C2584" s="258" t="s">
        <v>1</v>
      </c>
      <c r="D2584" s="258" t="s">
        <v>5469</v>
      </c>
      <c r="E2584" s="19" t="s">
        <v>1</v>
      </c>
      <c r="F2584" s="259">
        <v>4.0700000000000003</v>
      </c>
      <c r="G2584" s="38"/>
      <c r="H2584" s="39"/>
    </row>
    <row r="2585" s="2" customFormat="1" ht="16.8" customHeight="1">
      <c r="A2585" s="38"/>
      <c r="B2585" s="39"/>
      <c r="C2585" s="258" t="s">
        <v>1</v>
      </c>
      <c r="D2585" s="258" t="s">
        <v>5397</v>
      </c>
      <c r="E2585" s="19" t="s">
        <v>1</v>
      </c>
      <c r="F2585" s="259">
        <v>0</v>
      </c>
      <c r="G2585" s="38"/>
      <c r="H2585" s="39"/>
    </row>
    <row r="2586" s="2" customFormat="1" ht="16.8" customHeight="1">
      <c r="A2586" s="38"/>
      <c r="B2586" s="39"/>
      <c r="C2586" s="258" t="s">
        <v>1</v>
      </c>
      <c r="D2586" s="258" t="s">
        <v>5493</v>
      </c>
      <c r="E2586" s="19" t="s">
        <v>1</v>
      </c>
      <c r="F2586" s="259">
        <v>3.4700000000000002</v>
      </c>
      <c r="G2586" s="38"/>
      <c r="H2586" s="39"/>
    </row>
    <row r="2587" s="2" customFormat="1" ht="16.8" customHeight="1">
      <c r="A2587" s="38"/>
      <c r="B2587" s="39"/>
      <c r="C2587" s="258" t="s">
        <v>1</v>
      </c>
      <c r="D2587" s="258" t="s">
        <v>5397</v>
      </c>
      <c r="E2587" s="19" t="s">
        <v>1</v>
      </c>
      <c r="F2587" s="259">
        <v>0</v>
      </c>
      <c r="G2587" s="38"/>
      <c r="H2587" s="39"/>
    </row>
    <row r="2588" s="2" customFormat="1" ht="16.8" customHeight="1">
      <c r="A2588" s="38"/>
      <c r="B2588" s="39"/>
      <c r="C2588" s="258" t="s">
        <v>1</v>
      </c>
      <c r="D2588" s="258" t="s">
        <v>5094</v>
      </c>
      <c r="E2588" s="19" t="s">
        <v>1</v>
      </c>
      <c r="F2588" s="259">
        <v>1.51</v>
      </c>
      <c r="G2588" s="38"/>
      <c r="H2588" s="39"/>
    </row>
    <row r="2589" s="2" customFormat="1" ht="16.8" customHeight="1">
      <c r="A2589" s="38"/>
      <c r="B2589" s="39"/>
      <c r="C2589" s="258" t="s">
        <v>4841</v>
      </c>
      <c r="D2589" s="258" t="s">
        <v>1078</v>
      </c>
      <c r="E2589" s="19" t="s">
        <v>1</v>
      </c>
      <c r="F2589" s="259">
        <v>1142.47</v>
      </c>
      <c r="G2589" s="38"/>
      <c r="H2589" s="39"/>
    </row>
    <row r="2590" s="2" customFormat="1" ht="16.8" customHeight="1">
      <c r="A2590" s="38"/>
      <c r="B2590" s="39"/>
      <c r="C2590" s="254" t="s">
        <v>4843</v>
      </c>
      <c r="D2590" s="255" t="s">
        <v>4844</v>
      </c>
      <c r="E2590" s="256" t="s">
        <v>279</v>
      </c>
      <c r="F2590" s="257">
        <v>2052.2199999999998</v>
      </c>
      <c r="G2590" s="38"/>
      <c r="H2590" s="39"/>
    </row>
    <row r="2591" s="2" customFormat="1" ht="16.8" customHeight="1">
      <c r="A2591" s="38"/>
      <c r="B2591" s="39"/>
      <c r="C2591" s="258" t="s">
        <v>1</v>
      </c>
      <c r="D2591" s="258" t="s">
        <v>289</v>
      </c>
      <c r="E2591" s="19" t="s">
        <v>1</v>
      </c>
      <c r="F2591" s="259">
        <v>0</v>
      </c>
      <c r="G2591" s="38"/>
      <c r="H2591" s="39"/>
    </row>
    <row r="2592" s="2" customFormat="1" ht="16.8" customHeight="1">
      <c r="A2592" s="38"/>
      <c r="B2592" s="39"/>
      <c r="C2592" s="258" t="s">
        <v>1</v>
      </c>
      <c r="D2592" s="258" t="s">
        <v>4853</v>
      </c>
      <c r="E2592" s="19" t="s">
        <v>1</v>
      </c>
      <c r="F2592" s="259">
        <v>0</v>
      </c>
      <c r="G2592" s="38"/>
      <c r="H2592" s="39"/>
    </row>
    <row r="2593" s="2" customFormat="1" ht="16.8" customHeight="1">
      <c r="A2593" s="38"/>
      <c r="B2593" s="39"/>
      <c r="C2593" s="258" t="s">
        <v>1</v>
      </c>
      <c r="D2593" s="258" t="s">
        <v>5494</v>
      </c>
      <c r="E2593" s="19" t="s">
        <v>1</v>
      </c>
      <c r="F2593" s="259">
        <v>18.140000000000001</v>
      </c>
      <c r="G2593" s="38"/>
      <c r="H2593" s="39"/>
    </row>
    <row r="2594" s="2" customFormat="1" ht="16.8" customHeight="1">
      <c r="A2594" s="38"/>
      <c r="B2594" s="39"/>
      <c r="C2594" s="258" t="s">
        <v>1</v>
      </c>
      <c r="D2594" s="258" t="s">
        <v>4853</v>
      </c>
      <c r="E2594" s="19" t="s">
        <v>1</v>
      </c>
      <c r="F2594" s="259">
        <v>0</v>
      </c>
      <c r="G2594" s="38"/>
      <c r="H2594" s="39"/>
    </row>
    <row r="2595" s="2" customFormat="1" ht="16.8" customHeight="1">
      <c r="A2595" s="38"/>
      <c r="B2595" s="39"/>
      <c r="C2595" s="258" t="s">
        <v>1</v>
      </c>
      <c r="D2595" s="258" t="s">
        <v>5495</v>
      </c>
      <c r="E2595" s="19" t="s">
        <v>1</v>
      </c>
      <c r="F2595" s="259">
        <v>132.87000000000001</v>
      </c>
      <c r="G2595" s="38"/>
      <c r="H2595" s="39"/>
    </row>
    <row r="2596" s="2" customFormat="1" ht="16.8" customHeight="1">
      <c r="A2596" s="38"/>
      <c r="B2596" s="39"/>
      <c r="C2596" s="258" t="s">
        <v>1</v>
      </c>
      <c r="D2596" s="258" t="s">
        <v>4853</v>
      </c>
      <c r="E2596" s="19" t="s">
        <v>1</v>
      </c>
      <c r="F2596" s="259">
        <v>0</v>
      </c>
      <c r="G2596" s="38"/>
      <c r="H2596" s="39"/>
    </row>
    <row r="2597" s="2" customFormat="1" ht="16.8" customHeight="1">
      <c r="A2597" s="38"/>
      <c r="B2597" s="39"/>
      <c r="C2597" s="258" t="s">
        <v>1</v>
      </c>
      <c r="D2597" s="258" t="s">
        <v>4913</v>
      </c>
      <c r="E2597" s="19" t="s">
        <v>1</v>
      </c>
      <c r="F2597" s="259">
        <v>30.77</v>
      </c>
      <c r="G2597" s="38"/>
      <c r="H2597" s="39"/>
    </row>
    <row r="2598" s="2" customFormat="1" ht="16.8" customHeight="1">
      <c r="A2598" s="38"/>
      <c r="B2598" s="39"/>
      <c r="C2598" s="258" t="s">
        <v>1</v>
      </c>
      <c r="D2598" s="258" t="s">
        <v>4853</v>
      </c>
      <c r="E2598" s="19" t="s">
        <v>1</v>
      </c>
      <c r="F2598" s="259">
        <v>0</v>
      </c>
      <c r="G2598" s="38"/>
      <c r="H2598" s="39"/>
    </row>
    <row r="2599" s="2" customFormat="1" ht="16.8" customHeight="1">
      <c r="A2599" s="38"/>
      <c r="B2599" s="39"/>
      <c r="C2599" s="258" t="s">
        <v>1</v>
      </c>
      <c r="D2599" s="258" t="s">
        <v>5496</v>
      </c>
      <c r="E2599" s="19" t="s">
        <v>1</v>
      </c>
      <c r="F2599" s="259">
        <v>30.469999999999999</v>
      </c>
      <c r="G2599" s="38"/>
      <c r="H2599" s="39"/>
    </row>
    <row r="2600" s="2" customFormat="1" ht="16.8" customHeight="1">
      <c r="A2600" s="38"/>
      <c r="B2600" s="39"/>
      <c r="C2600" s="258" t="s">
        <v>1</v>
      </c>
      <c r="D2600" s="258" t="s">
        <v>4853</v>
      </c>
      <c r="E2600" s="19" t="s">
        <v>1</v>
      </c>
      <c r="F2600" s="259">
        <v>0</v>
      </c>
      <c r="G2600" s="38"/>
      <c r="H2600" s="39"/>
    </row>
    <row r="2601" s="2" customFormat="1" ht="16.8" customHeight="1">
      <c r="A2601" s="38"/>
      <c r="B2601" s="39"/>
      <c r="C2601" s="258" t="s">
        <v>1</v>
      </c>
      <c r="D2601" s="258" t="s">
        <v>5497</v>
      </c>
      <c r="E2601" s="19" t="s">
        <v>1</v>
      </c>
      <c r="F2601" s="259">
        <v>30.649999999999999</v>
      </c>
      <c r="G2601" s="38"/>
      <c r="H2601" s="39"/>
    </row>
    <row r="2602" s="2" customFormat="1" ht="16.8" customHeight="1">
      <c r="A2602" s="38"/>
      <c r="B2602" s="39"/>
      <c r="C2602" s="258" t="s">
        <v>1</v>
      </c>
      <c r="D2602" s="258" t="s">
        <v>4853</v>
      </c>
      <c r="E2602" s="19" t="s">
        <v>1</v>
      </c>
      <c r="F2602" s="259">
        <v>0</v>
      </c>
      <c r="G2602" s="38"/>
      <c r="H2602" s="39"/>
    </row>
    <row r="2603" s="2" customFormat="1" ht="16.8" customHeight="1">
      <c r="A2603" s="38"/>
      <c r="B2603" s="39"/>
      <c r="C2603" s="258" t="s">
        <v>1</v>
      </c>
      <c r="D2603" s="258" t="s">
        <v>5498</v>
      </c>
      <c r="E2603" s="19" t="s">
        <v>1</v>
      </c>
      <c r="F2603" s="259">
        <v>30.960000000000001</v>
      </c>
      <c r="G2603" s="38"/>
      <c r="H2603" s="39"/>
    </row>
    <row r="2604" s="2" customFormat="1" ht="16.8" customHeight="1">
      <c r="A2604" s="38"/>
      <c r="B2604" s="39"/>
      <c r="C2604" s="258" t="s">
        <v>1</v>
      </c>
      <c r="D2604" s="258" t="s">
        <v>4978</v>
      </c>
      <c r="E2604" s="19" t="s">
        <v>1</v>
      </c>
      <c r="F2604" s="259">
        <v>0</v>
      </c>
      <c r="G2604" s="38"/>
      <c r="H2604" s="39"/>
    </row>
    <row r="2605" s="2" customFormat="1" ht="16.8" customHeight="1">
      <c r="A2605" s="38"/>
      <c r="B2605" s="39"/>
      <c r="C2605" s="258" t="s">
        <v>1</v>
      </c>
      <c r="D2605" s="258" t="s">
        <v>5499</v>
      </c>
      <c r="E2605" s="19" t="s">
        <v>1</v>
      </c>
      <c r="F2605" s="259">
        <v>20.57</v>
      </c>
      <c r="G2605" s="38"/>
      <c r="H2605" s="39"/>
    </row>
    <row r="2606" s="2" customFormat="1" ht="16.8" customHeight="1">
      <c r="A2606" s="38"/>
      <c r="B2606" s="39"/>
      <c r="C2606" s="258" t="s">
        <v>1</v>
      </c>
      <c r="D2606" s="258" t="s">
        <v>4978</v>
      </c>
      <c r="E2606" s="19" t="s">
        <v>1</v>
      </c>
      <c r="F2606" s="259">
        <v>0</v>
      </c>
      <c r="G2606" s="38"/>
      <c r="H2606" s="39"/>
    </row>
    <row r="2607" s="2" customFormat="1" ht="16.8" customHeight="1">
      <c r="A2607" s="38"/>
      <c r="B2607" s="39"/>
      <c r="C2607" s="258" t="s">
        <v>1</v>
      </c>
      <c r="D2607" s="258" t="s">
        <v>5500</v>
      </c>
      <c r="E2607" s="19" t="s">
        <v>1</v>
      </c>
      <c r="F2607" s="259">
        <v>18.449999999999999</v>
      </c>
      <c r="G2607" s="38"/>
      <c r="H2607" s="39"/>
    </row>
    <row r="2608" s="2" customFormat="1" ht="16.8" customHeight="1">
      <c r="A2608" s="38"/>
      <c r="B2608" s="39"/>
      <c r="C2608" s="258" t="s">
        <v>1</v>
      </c>
      <c r="D2608" s="258" t="s">
        <v>4978</v>
      </c>
      <c r="E2608" s="19" t="s">
        <v>1</v>
      </c>
      <c r="F2608" s="259">
        <v>0</v>
      </c>
      <c r="G2608" s="38"/>
      <c r="H2608" s="39"/>
    </row>
    <row r="2609" s="2" customFormat="1" ht="16.8" customHeight="1">
      <c r="A2609" s="38"/>
      <c r="B2609" s="39"/>
      <c r="C2609" s="258" t="s">
        <v>1</v>
      </c>
      <c r="D2609" s="258" t="s">
        <v>5501</v>
      </c>
      <c r="E2609" s="19" t="s">
        <v>1</v>
      </c>
      <c r="F2609" s="259">
        <v>19.899999999999999</v>
      </c>
      <c r="G2609" s="38"/>
      <c r="H2609" s="39"/>
    </row>
    <row r="2610" s="2" customFormat="1" ht="16.8" customHeight="1">
      <c r="A2610" s="38"/>
      <c r="B2610" s="39"/>
      <c r="C2610" s="258" t="s">
        <v>1</v>
      </c>
      <c r="D2610" s="258" t="s">
        <v>4978</v>
      </c>
      <c r="E2610" s="19" t="s">
        <v>1</v>
      </c>
      <c r="F2610" s="259">
        <v>0</v>
      </c>
      <c r="G2610" s="38"/>
      <c r="H2610" s="39"/>
    </row>
    <row r="2611" s="2" customFormat="1" ht="16.8" customHeight="1">
      <c r="A2611" s="38"/>
      <c r="B2611" s="39"/>
      <c r="C2611" s="258" t="s">
        <v>1</v>
      </c>
      <c r="D2611" s="258" t="s">
        <v>5502</v>
      </c>
      <c r="E2611" s="19" t="s">
        <v>1</v>
      </c>
      <c r="F2611" s="259">
        <v>19.719999999999999</v>
      </c>
      <c r="G2611" s="38"/>
      <c r="H2611" s="39"/>
    </row>
    <row r="2612" s="2" customFormat="1" ht="16.8" customHeight="1">
      <c r="A2612" s="38"/>
      <c r="B2612" s="39"/>
      <c r="C2612" s="258" t="s">
        <v>1</v>
      </c>
      <c r="D2612" s="258" t="s">
        <v>4978</v>
      </c>
      <c r="E2612" s="19" t="s">
        <v>1</v>
      </c>
      <c r="F2612" s="259">
        <v>0</v>
      </c>
      <c r="G2612" s="38"/>
      <c r="H2612" s="39"/>
    </row>
    <row r="2613" s="2" customFormat="1" ht="16.8" customHeight="1">
      <c r="A2613" s="38"/>
      <c r="B2613" s="39"/>
      <c r="C2613" s="258" t="s">
        <v>1</v>
      </c>
      <c r="D2613" s="258" t="s">
        <v>5503</v>
      </c>
      <c r="E2613" s="19" t="s">
        <v>1</v>
      </c>
      <c r="F2613" s="259">
        <v>26.66</v>
      </c>
      <c r="G2613" s="38"/>
      <c r="H2613" s="39"/>
    </row>
    <row r="2614" s="2" customFormat="1" ht="16.8" customHeight="1">
      <c r="A2614" s="38"/>
      <c r="B2614" s="39"/>
      <c r="C2614" s="258" t="s">
        <v>1</v>
      </c>
      <c r="D2614" s="258" t="s">
        <v>4978</v>
      </c>
      <c r="E2614" s="19" t="s">
        <v>1</v>
      </c>
      <c r="F2614" s="259">
        <v>0</v>
      </c>
      <c r="G2614" s="38"/>
      <c r="H2614" s="39"/>
    </row>
    <row r="2615" s="2" customFormat="1" ht="16.8" customHeight="1">
      <c r="A2615" s="38"/>
      <c r="B2615" s="39"/>
      <c r="C2615" s="258" t="s">
        <v>1</v>
      </c>
      <c r="D2615" s="258" t="s">
        <v>5504</v>
      </c>
      <c r="E2615" s="19" t="s">
        <v>1</v>
      </c>
      <c r="F2615" s="259">
        <v>20.420000000000002</v>
      </c>
      <c r="G2615" s="38"/>
      <c r="H2615" s="39"/>
    </row>
    <row r="2616" s="2" customFormat="1" ht="16.8" customHeight="1">
      <c r="A2616" s="38"/>
      <c r="B2616" s="39"/>
      <c r="C2616" s="258" t="s">
        <v>1</v>
      </c>
      <c r="D2616" s="258" t="s">
        <v>4978</v>
      </c>
      <c r="E2616" s="19" t="s">
        <v>1</v>
      </c>
      <c r="F2616" s="259">
        <v>0</v>
      </c>
      <c r="G2616" s="38"/>
      <c r="H2616" s="39"/>
    </row>
    <row r="2617" s="2" customFormat="1" ht="16.8" customHeight="1">
      <c r="A2617" s="38"/>
      <c r="B2617" s="39"/>
      <c r="C2617" s="258" t="s">
        <v>1</v>
      </c>
      <c r="D2617" s="258" t="s">
        <v>5505</v>
      </c>
      <c r="E2617" s="19" t="s">
        <v>1</v>
      </c>
      <c r="F2617" s="259">
        <v>20.98</v>
      </c>
      <c r="G2617" s="38"/>
      <c r="H2617" s="39"/>
    </row>
    <row r="2618" s="2" customFormat="1" ht="16.8" customHeight="1">
      <c r="A2618" s="38"/>
      <c r="B2618" s="39"/>
      <c r="C2618" s="258" t="s">
        <v>1</v>
      </c>
      <c r="D2618" s="258" t="s">
        <v>4978</v>
      </c>
      <c r="E2618" s="19" t="s">
        <v>1</v>
      </c>
      <c r="F2618" s="259">
        <v>0</v>
      </c>
      <c r="G2618" s="38"/>
      <c r="H2618" s="39"/>
    </row>
    <row r="2619" s="2" customFormat="1" ht="16.8" customHeight="1">
      <c r="A2619" s="38"/>
      <c r="B2619" s="39"/>
      <c r="C2619" s="258" t="s">
        <v>1</v>
      </c>
      <c r="D2619" s="258" t="s">
        <v>5506</v>
      </c>
      <c r="E2619" s="19" t="s">
        <v>1</v>
      </c>
      <c r="F2619" s="259">
        <v>22.02</v>
      </c>
      <c r="G2619" s="38"/>
      <c r="H2619" s="39"/>
    </row>
    <row r="2620" s="2" customFormat="1" ht="16.8" customHeight="1">
      <c r="A2620" s="38"/>
      <c r="B2620" s="39"/>
      <c r="C2620" s="258" t="s">
        <v>1</v>
      </c>
      <c r="D2620" s="258" t="s">
        <v>4978</v>
      </c>
      <c r="E2620" s="19" t="s">
        <v>1</v>
      </c>
      <c r="F2620" s="259">
        <v>0</v>
      </c>
      <c r="G2620" s="38"/>
      <c r="H2620" s="39"/>
    </row>
    <row r="2621" s="2" customFormat="1" ht="16.8" customHeight="1">
      <c r="A2621" s="38"/>
      <c r="B2621" s="39"/>
      <c r="C2621" s="258" t="s">
        <v>1</v>
      </c>
      <c r="D2621" s="258" t="s">
        <v>5507</v>
      </c>
      <c r="E2621" s="19" t="s">
        <v>1</v>
      </c>
      <c r="F2621" s="259">
        <v>10.07</v>
      </c>
      <c r="G2621" s="38"/>
      <c r="H2621" s="39"/>
    </row>
    <row r="2622" s="2" customFormat="1" ht="16.8" customHeight="1">
      <c r="A2622" s="38"/>
      <c r="B2622" s="39"/>
      <c r="C2622" s="258" t="s">
        <v>1</v>
      </c>
      <c r="D2622" s="258" t="s">
        <v>4978</v>
      </c>
      <c r="E2622" s="19" t="s">
        <v>1</v>
      </c>
      <c r="F2622" s="259">
        <v>0</v>
      </c>
      <c r="G2622" s="38"/>
      <c r="H2622" s="39"/>
    </row>
    <row r="2623" s="2" customFormat="1" ht="16.8" customHeight="1">
      <c r="A2623" s="38"/>
      <c r="B2623" s="39"/>
      <c r="C2623" s="258" t="s">
        <v>1</v>
      </c>
      <c r="D2623" s="258" t="s">
        <v>5508</v>
      </c>
      <c r="E2623" s="19" t="s">
        <v>1</v>
      </c>
      <c r="F2623" s="259">
        <v>29.73</v>
      </c>
      <c r="G2623" s="38"/>
      <c r="H2623" s="39"/>
    </row>
    <row r="2624" s="2" customFormat="1" ht="16.8" customHeight="1">
      <c r="A2624" s="38"/>
      <c r="B2624" s="39"/>
      <c r="C2624" s="258" t="s">
        <v>1</v>
      </c>
      <c r="D2624" s="258" t="s">
        <v>4978</v>
      </c>
      <c r="E2624" s="19" t="s">
        <v>1</v>
      </c>
      <c r="F2624" s="259">
        <v>0</v>
      </c>
      <c r="G2624" s="38"/>
      <c r="H2624" s="39"/>
    </row>
    <row r="2625" s="2" customFormat="1" ht="16.8" customHeight="1">
      <c r="A2625" s="38"/>
      <c r="B2625" s="39"/>
      <c r="C2625" s="258" t="s">
        <v>1</v>
      </c>
      <c r="D2625" s="258" t="s">
        <v>5509</v>
      </c>
      <c r="E2625" s="19" t="s">
        <v>1</v>
      </c>
      <c r="F2625" s="259">
        <v>26.390000000000001</v>
      </c>
      <c r="G2625" s="38"/>
      <c r="H2625" s="39"/>
    </row>
    <row r="2626" s="2" customFormat="1" ht="16.8" customHeight="1">
      <c r="A2626" s="38"/>
      <c r="B2626" s="39"/>
      <c r="C2626" s="258" t="s">
        <v>1</v>
      </c>
      <c r="D2626" s="258" t="s">
        <v>4978</v>
      </c>
      <c r="E2626" s="19" t="s">
        <v>1</v>
      </c>
      <c r="F2626" s="259">
        <v>0</v>
      </c>
      <c r="G2626" s="38"/>
      <c r="H2626" s="39"/>
    </row>
    <row r="2627" s="2" customFormat="1" ht="16.8" customHeight="1">
      <c r="A2627" s="38"/>
      <c r="B2627" s="39"/>
      <c r="C2627" s="258" t="s">
        <v>1</v>
      </c>
      <c r="D2627" s="258" t="s">
        <v>5510</v>
      </c>
      <c r="E2627" s="19" t="s">
        <v>1</v>
      </c>
      <c r="F2627" s="259">
        <v>24.690000000000001</v>
      </c>
      <c r="G2627" s="38"/>
      <c r="H2627" s="39"/>
    </row>
    <row r="2628" s="2" customFormat="1" ht="16.8" customHeight="1">
      <c r="A2628" s="38"/>
      <c r="B2628" s="39"/>
      <c r="C2628" s="258" t="s">
        <v>1</v>
      </c>
      <c r="D2628" s="258" t="s">
        <v>4978</v>
      </c>
      <c r="E2628" s="19" t="s">
        <v>1</v>
      </c>
      <c r="F2628" s="259">
        <v>0</v>
      </c>
      <c r="G2628" s="38"/>
      <c r="H2628" s="39"/>
    </row>
    <row r="2629" s="2" customFormat="1" ht="16.8" customHeight="1">
      <c r="A2629" s="38"/>
      <c r="B2629" s="39"/>
      <c r="C2629" s="258" t="s">
        <v>1</v>
      </c>
      <c r="D2629" s="258" t="s">
        <v>5511</v>
      </c>
      <c r="E2629" s="19" t="s">
        <v>1</v>
      </c>
      <c r="F2629" s="259">
        <v>30.530000000000001</v>
      </c>
      <c r="G2629" s="38"/>
      <c r="H2629" s="39"/>
    </row>
    <row r="2630" s="2" customFormat="1" ht="16.8" customHeight="1">
      <c r="A2630" s="38"/>
      <c r="B2630" s="39"/>
      <c r="C2630" s="258" t="s">
        <v>1</v>
      </c>
      <c r="D2630" s="258" t="s">
        <v>4978</v>
      </c>
      <c r="E2630" s="19" t="s">
        <v>1</v>
      </c>
      <c r="F2630" s="259">
        <v>0</v>
      </c>
      <c r="G2630" s="38"/>
      <c r="H2630" s="39"/>
    </row>
    <row r="2631" s="2" customFormat="1" ht="16.8" customHeight="1">
      <c r="A2631" s="38"/>
      <c r="B2631" s="39"/>
      <c r="C2631" s="258" t="s">
        <v>1</v>
      </c>
      <c r="D2631" s="258" t="s">
        <v>5512</v>
      </c>
      <c r="E2631" s="19" t="s">
        <v>1</v>
      </c>
      <c r="F2631" s="259">
        <v>30.829999999999998</v>
      </c>
      <c r="G2631" s="38"/>
      <c r="H2631" s="39"/>
    </row>
    <row r="2632" s="2" customFormat="1" ht="16.8" customHeight="1">
      <c r="A2632" s="38"/>
      <c r="B2632" s="39"/>
      <c r="C2632" s="258" t="s">
        <v>1</v>
      </c>
      <c r="D2632" s="258" t="s">
        <v>4978</v>
      </c>
      <c r="E2632" s="19" t="s">
        <v>1</v>
      </c>
      <c r="F2632" s="259">
        <v>0</v>
      </c>
      <c r="G2632" s="38"/>
      <c r="H2632" s="39"/>
    </row>
    <row r="2633" s="2" customFormat="1" ht="16.8" customHeight="1">
      <c r="A2633" s="38"/>
      <c r="B2633" s="39"/>
      <c r="C2633" s="258" t="s">
        <v>1</v>
      </c>
      <c r="D2633" s="258" t="s">
        <v>5498</v>
      </c>
      <c r="E2633" s="19" t="s">
        <v>1</v>
      </c>
      <c r="F2633" s="259">
        <v>30.960000000000001</v>
      </c>
      <c r="G2633" s="38"/>
      <c r="H2633" s="39"/>
    </row>
    <row r="2634" s="2" customFormat="1" ht="16.8" customHeight="1">
      <c r="A2634" s="38"/>
      <c r="B2634" s="39"/>
      <c r="C2634" s="258" t="s">
        <v>1</v>
      </c>
      <c r="D2634" s="258" t="s">
        <v>4978</v>
      </c>
      <c r="E2634" s="19" t="s">
        <v>1</v>
      </c>
      <c r="F2634" s="259">
        <v>0</v>
      </c>
      <c r="G2634" s="38"/>
      <c r="H2634" s="39"/>
    </row>
    <row r="2635" s="2" customFormat="1" ht="16.8" customHeight="1">
      <c r="A2635" s="38"/>
      <c r="B2635" s="39"/>
      <c r="C2635" s="258" t="s">
        <v>1</v>
      </c>
      <c r="D2635" s="258" t="s">
        <v>5513</v>
      </c>
      <c r="E2635" s="19" t="s">
        <v>1</v>
      </c>
      <c r="F2635" s="259">
        <v>24.809999999999999</v>
      </c>
      <c r="G2635" s="38"/>
      <c r="H2635" s="39"/>
    </row>
    <row r="2636" s="2" customFormat="1" ht="16.8" customHeight="1">
      <c r="A2636" s="38"/>
      <c r="B2636" s="39"/>
      <c r="C2636" s="258" t="s">
        <v>1</v>
      </c>
      <c r="D2636" s="258" t="s">
        <v>5097</v>
      </c>
      <c r="E2636" s="19" t="s">
        <v>1</v>
      </c>
      <c r="F2636" s="259">
        <v>0</v>
      </c>
      <c r="G2636" s="38"/>
      <c r="H2636" s="39"/>
    </row>
    <row r="2637" s="2" customFormat="1" ht="16.8" customHeight="1">
      <c r="A2637" s="38"/>
      <c r="B2637" s="39"/>
      <c r="C2637" s="258" t="s">
        <v>1</v>
      </c>
      <c r="D2637" s="258" t="s">
        <v>5514</v>
      </c>
      <c r="E2637" s="19" t="s">
        <v>1</v>
      </c>
      <c r="F2637" s="259">
        <v>44.93</v>
      </c>
      <c r="G2637" s="38"/>
      <c r="H2637" s="39"/>
    </row>
    <row r="2638" s="2" customFormat="1" ht="16.8" customHeight="1">
      <c r="A2638" s="38"/>
      <c r="B2638" s="39"/>
      <c r="C2638" s="258" t="s">
        <v>1</v>
      </c>
      <c r="D2638" s="258" t="s">
        <v>5097</v>
      </c>
      <c r="E2638" s="19" t="s">
        <v>1</v>
      </c>
      <c r="F2638" s="259">
        <v>0</v>
      </c>
      <c r="G2638" s="38"/>
      <c r="H2638" s="39"/>
    </row>
    <row r="2639" s="2" customFormat="1" ht="16.8" customHeight="1">
      <c r="A2639" s="38"/>
      <c r="B2639" s="39"/>
      <c r="C2639" s="258" t="s">
        <v>1</v>
      </c>
      <c r="D2639" s="258" t="s">
        <v>5515</v>
      </c>
      <c r="E2639" s="19" t="s">
        <v>1</v>
      </c>
      <c r="F2639" s="259">
        <v>47.649999999999999</v>
      </c>
      <c r="G2639" s="38"/>
      <c r="H2639" s="39"/>
    </row>
    <row r="2640" s="2" customFormat="1" ht="16.8" customHeight="1">
      <c r="A2640" s="38"/>
      <c r="B2640" s="39"/>
      <c r="C2640" s="258" t="s">
        <v>1</v>
      </c>
      <c r="D2640" s="258" t="s">
        <v>5097</v>
      </c>
      <c r="E2640" s="19" t="s">
        <v>1</v>
      </c>
      <c r="F2640" s="259">
        <v>0</v>
      </c>
      <c r="G2640" s="38"/>
      <c r="H2640" s="39"/>
    </row>
    <row r="2641" s="2" customFormat="1" ht="16.8" customHeight="1">
      <c r="A2641" s="38"/>
      <c r="B2641" s="39"/>
      <c r="C2641" s="258" t="s">
        <v>1</v>
      </c>
      <c r="D2641" s="258" t="s">
        <v>5516</v>
      </c>
      <c r="E2641" s="19" t="s">
        <v>1</v>
      </c>
      <c r="F2641" s="259">
        <v>22.539999999999999</v>
      </c>
      <c r="G2641" s="38"/>
      <c r="H2641" s="39"/>
    </row>
    <row r="2642" s="2" customFormat="1" ht="16.8" customHeight="1">
      <c r="A2642" s="38"/>
      <c r="B2642" s="39"/>
      <c r="C2642" s="258" t="s">
        <v>1</v>
      </c>
      <c r="D2642" s="258" t="s">
        <v>5097</v>
      </c>
      <c r="E2642" s="19" t="s">
        <v>1</v>
      </c>
      <c r="F2642" s="259">
        <v>0</v>
      </c>
      <c r="G2642" s="38"/>
      <c r="H2642" s="39"/>
    </row>
    <row r="2643" s="2" customFormat="1" ht="16.8" customHeight="1">
      <c r="A2643" s="38"/>
      <c r="B2643" s="39"/>
      <c r="C2643" s="258" t="s">
        <v>1</v>
      </c>
      <c r="D2643" s="258" t="s">
        <v>5516</v>
      </c>
      <c r="E2643" s="19" t="s">
        <v>1</v>
      </c>
      <c r="F2643" s="259">
        <v>22.539999999999999</v>
      </c>
      <c r="G2643" s="38"/>
      <c r="H2643" s="39"/>
    </row>
    <row r="2644" s="2" customFormat="1" ht="16.8" customHeight="1">
      <c r="A2644" s="38"/>
      <c r="B2644" s="39"/>
      <c r="C2644" s="258" t="s">
        <v>1</v>
      </c>
      <c r="D2644" s="258" t="s">
        <v>5097</v>
      </c>
      <c r="E2644" s="19" t="s">
        <v>1</v>
      </c>
      <c r="F2644" s="259">
        <v>0</v>
      </c>
      <c r="G2644" s="38"/>
      <c r="H2644" s="39"/>
    </row>
    <row r="2645" s="2" customFormat="1" ht="16.8" customHeight="1">
      <c r="A2645" s="38"/>
      <c r="B2645" s="39"/>
      <c r="C2645" s="258" t="s">
        <v>1</v>
      </c>
      <c r="D2645" s="258" t="s">
        <v>5517</v>
      </c>
      <c r="E2645" s="19" t="s">
        <v>1</v>
      </c>
      <c r="F2645" s="259">
        <v>22.649999999999999</v>
      </c>
      <c r="G2645" s="38"/>
      <c r="H2645" s="39"/>
    </row>
    <row r="2646" s="2" customFormat="1" ht="16.8" customHeight="1">
      <c r="A2646" s="38"/>
      <c r="B2646" s="39"/>
      <c r="C2646" s="258" t="s">
        <v>1</v>
      </c>
      <c r="D2646" s="258" t="s">
        <v>5097</v>
      </c>
      <c r="E2646" s="19" t="s">
        <v>1</v>
      </c>
      <c r="F2646" s="259">
        <v>0</v>
      </c>
      <c r="G2646" s="38"/>
      <c r="H2646" s="39"/>
    </row>
    <row r="2647" s="2" customFormat="1" ht="16.8" customHeight="1">
      <c r="A2647" s="38"/>
      <c r="B2647" s="39"/>
      <c r="C2647" s="258" t="s">
        <v>1</v>
      </c>
      <c r="D2647" s="258" t="s">
        <v>5272</v>
      </c>
      <c r="E2647" s="19" t="s">
        <v>1</v>
      </c>
      <c r="F2647" s="259">
        <v>20.969999999999999</v>
      </c>
      <c r="G2647" s="38"/>
      <c r="H2647" s="39"/>
    </row>
    <row r="2648" s="2" customFormat="1" ht="16.8" customHeight="1">
      <c r="A2648" s="38"/>
      <c r="B2648" s="39"/>
      <c r="C2648" s="258" t="s">
        <v>1</v>
      </c>
      <c r="D2648" s="258" t="s">
        <v>5097</v>
      </c>
      <c r="E2648" s="19" t="s">
        <v>1</v>
      </c>
      <c r="F2648" s="259">
        <v>0</v>
      </c>
      <c r="G2648" s="38"/>
      <c r="H2648" s="39"/>
    </row>
    <row r="2649" s="2" customFormat="1" ht="16.8" customHeight="1">
      <c r="A2649" s="38"/>
      <c r="B2649" s="39"/>
      <c r="C2649" s="258" t="s">
        <v>1</v>
      </c>
      <c r="D2649" s="258" t="s">
        <v>5518</v>
      </c>
      <c r="E2649" s="19" t="s">
        <v>1</v>
      </c>
      <c r="F2649" s="259">
        <v>21.469999999999999</v>
      </c>
      <c r="G2649" s="38"/>
      <c r="H2649" s="39"/>
    </row>
    <row r="2650" s="2" customFormat="1" ht="16.8" customHeight="1">
      <c r="A2650" s="38"/>
      <c r="B2650" s="39"/>
      <c r="C2650" s="258" t="s">
        <v>1</v>
      </c>
      <c r="D2650" s="258" t="s">
        <v>5097</v>
      </c>
      <c r="E2650" s="19" t="s">
        <v>1</v>
      </c>
      <c r="F2650" s="259">
        <v>0</v>
      </c>
      <c r="G2650" s="38"/>
      <c r="H2650" s="39"/>
    </row>
    <row r="2651" s="2" customFormat="1" ht="16.8" customHeight="1">
      <c r="A2651" s="38"/>
      <c r="B2651" s="39"/>
      <c r="C2651" s="258" t="s">
        <v>1</v>
      </c>
      <c r="D2651" s="258" t="s">
        <v>5519</v>
      </c>
      <c r="E2651" s="19" t="s">
        <v>1</v>
      </c>
      <c r="F2651" s="259">
        <v>21.280000000000001</v>
      </c>
      <c r="G2651" s="38"/>
      <c r="H2651" s="39"/>
    </row>
    <row r="2652" s="2" customFormat="1" ht="16.8" customHeight="1">
      <c r="A2652" s="38"/>
      <c r="B2652" s="39"/>
      <c r="C2652" s="258" t="s">
        <v>1</v>
      </c>
      <c r="D2652" s="258" t="s">
        <v>5097</v>
      </c>
      <c r="E2652" s="19" t="s">
        <v>1</v>
      </c>
      <c r="F2652" s="259">
        <v>0</v>
      </c>
      <c r="G2652" s="38"/>
      <c r="H2652" s="39"/>
    </row>
    <row r="2653" s="2" customFormat="1" ht="16.8" customHeight="1">
      <c r="A2653" s="38"/>
      <c r="B2653" s="39"/>
      <c r="C2653" s="258" t="s">
        <v>1</v>
      </c>
      <c r="D2653" s="258" t="s">
        <v>5520</v>
      </c>
      <c r="E2653" s="19" t="s">
        <v>1</v>
      </c>
      <c r="F2653" s="259">
        <v>24.539999999999999</v>
      </c>
      <c r="G2653" s="38"/>
      <c r="H2653" s="39"/>
    </row>
    <row r="2654" s="2" customFormat="1" ht="16.8" customHeight="1">
      <c r="A2654" s="38"/>
      <c r="B2654" s="39"/>
      <c r="C2654" s="258" t="s">
        <v>1</v>
      </c>
      <c r="D2654" s="258" t="s">
        <v>5097</v>
      </c>
      <c r="E2654" s="19" t="s">
        <v>1</v>
      </c>
      <c r="F2654" s="259">
        <v>0</v>
      </c>
      <c r="G2654" s="38"/>
      <c r="H2654" s="39"/>
    </row>
    <row r="2655" s="2" customFormat="1" ht="16.8" customHeight="1">
      <c r="A2655" s="38"/>
      <c r="B2655" s="39"/>
      <c r="C2655" s="258" t="s">
        <v>1</v>
      </c>
      <c r="D2655" s="258" t="s">
        <v>5521</v>
      </c>
      <c r="E2655" s="19" t="s">
        <v>1</v>
      </c>
      <c r="F2655" s="259">
        <v>21.43</v>
      </c>
      <c r="G2655" s="38"/>
      <c r="H2655" s="39"/>
    </row>
    <row r="2656" s="2" customFormat="1" ht="16.8" customHeight="1">
      <c r="A2656" s="38"/>
      <c r="B2656" s="39"/>
      <c r="C2656" s="258" t="s">
        <v>1</v>
      </c>
      <c r="D2656" s="258" t="s">
        <v>5097</v>
      </c>
      <c r="E2656" s="19" t="s">
        <v>1</v>
      </c>
      <c r="F2656" s="259">
        <v>0</v>
      </c>
      <c r="G2656" s="38"/>
      <c r="H2656" s="39"/>
    </row>
    <row r="2657" s="2" customFormat="1" ht="16.8" customHeight="1">
      <c r="A2657" s="38"/>
      <c r="B2657" s="39"/>
      <c r="C2657" s="258" t="s">
        <v>1</v>
      </c>
      <c r="D2657" s="258" t="s">
        <v>5521</v>
      </c>
      <c r="E2657" s="19" t="s">
        <v>1</v>
      </c>
      <c r="F2657" s="259">
        <v>21.43</v>
      </c>
      <c r="G2657" s="38"/>
      <c r="H2657" s="39"/>
    </row>
    <row r="2658" s="2" customFormat="1" ht="16.8" customHeight="1">
      <c r="A2658" s="38"/>
      <c r="B2658" s="39"/>
      <c r="C2658" s="258" t="s">
        <v>1</v>
      </c>
      <c r="D2658" s="258" t="s">
        <v>5097</v>
      </c>
      <c r="E2658" s="19" t="s">
        <v>1</v>
      </c>
      <c r="F2658" s="259">
        <v>0</v>
      </c>
      <c r="G2658" s="38"/>
      <c r="H2658" s="39"/>
    </row>
    <row r="2659" s="2" customFormat="1" ht="16.8" customHeight="1">
      <c r="A2659" s="38"/>
      <c r="B2659" s="39"/>
      <c r="C2659" s="258" t="s">
        <v>1</v>
      </c>
      <c r="D2659" s="258" t="s">
        <v>5521</v>
      </c>
      <c r="E2659" s="19" t="s">
        <v>1</v>
      </c>
      <c r="F2659" s="259">
        <v>21.43</v>
      </c>
      <c r="G2659" s="38"/>
      <c r="H2659" s="39"/>
    </row>
    <row r="2660" s="2" customFormat="1" ht="16.8" customHeight="1">
      <c r="A2660" s="38"/>
      <c r="B2660" s="39"/>
      <c r="C2660" s="258" t="s">
        <v>1</v>
      </c>
      <c r="D2660" s="258" t="s">
        <v>5097</v>
      </c>
      <c r="E2660" s="19" t="s">
        <v>1</v>
      </c>
      <c r="F2660" s="259">
        <v>0</v>
      </c>
      <c r="G2660" s="38"/>
      <c r="H2660" s="39"/>
    </row>
    <row r="2661" s="2" customFormat="1" ht="16.8" customHeight="1">
      <c r="A2661" s="38"/>
      <c r="B2661" s="39"/>
      <c r="C2661" s="258" t="s">
        <v>1</v>
      </c>
      <c r="D2661" s="258" t="s">
        <v>5424</v>
      </c>
      <c r="E2661" s="19" t="s">
        <v>1</v>
      </c>
      <c r="F2661" s="259">
        <v>20.719999999999999</v>
      </c>
      <c r="G2661" s="38"/>
      <c r="H2661" s="39"/>
    </row>
    <row r="2662" s="2" customFormat="1" ht="16.8" customHeight="1">
      <c r="A2662" s="38"/>
      <c r="B2662" s="39"/>
      <c r="C2662" s="258" t="s">
        <v>1</v>
      </c>
      <c r="D2662" s="258" t="s">
        <v>5097</v>
      </c>
      <c r="E2662" s="19" t="s">
        <v>1</v>
      </c>
      <c r="F2662" s="259">
        <v>0</v>
      </c>
      <c r="G2662" s="38"/>
      <c r="H2662" s="39"/>
    </row>
    <row r="2663" s="2" customFormat="1" ht="16.8" customHeight="1">
      <c r="A2663" s="38"/>
      <c r="B2663" s="39"/>
      <c r="C2663" s="258" t="s">
        <v>1</v>
      </c>
      <c r="D2663" s="258" t="s">
        <v>5522</v>
      </c>
      <c r="E2663" s="19" t="s">
        <v>1</v>
      </c>
      <c r="F2663" s="259">
        <v>32.210000000000001</v>
      </c>
      <c r="G2663" s="38"/>
      <c r="H2663" s="39"/>
    </row>
    <row r="2664" s="2" customFormat="1" ht="16.8" customHeight="1">
      <c r="A2664" s="38"/>
      <c r="B2664" s="39"/>
      <c r="C2664" s="258" t="s">
        <v>1</v>
      </c>
      <c r="D2664" s="258" t="s">
        <v>5097</v>
      </c>
      <c r="E2664" s="19" t="s">
        <v>1</v>
      </c>
      <c r="F2664" s="259">
        <v>0</v>
      </c>
      <c r="G2664" s="38"/>
      <c r="H2664" s="39"/>
    </row>
    <row r="2665" s="2" customFormat="1" ht="16.8" customHeight="1">
      <c r="A2665" s="38"/>
      <c r="B2665" s="39"/>
      <c r="C2665" s="258" t="s">
        <v>1</v>
      </c>
      <c r="D2665" s="258" t="s">
        <v>5523</v>
      </c>
      <c r="E2665" s="19" t="s">
        <v>1</v>
      </c>
      <c r="F2665" s="259">
        <v>35.479999999999997</v>
      </c>
      <c r="G2665" s="38"/>
      <c r="H2665" s="39"/>
    </row>
    <row r="2666" s="2" customFormat="1" ht="16.8" customHeight="1">
      <c r="A2666" s="38"/>
      <c r="B2666" s="39"/>
      <c r="C2666" s="258" t="s">
        <v>1</v>
      </c>
      <c r="D2666" s="258" t="s">
        <v>5097</v>
      </c>
      <c r="E2666" s="19" t="s">
        <v>1</v>
      </c>
      <c r="F2666" s="259">
        <v>0</v>
      </c>
      <c r="G2666" s="38"/>
      <c r="H2666" s="39"/>
    </row>
    <row r="2667" s="2" customFormat="1" ht="16.8" customHeight="1">
      <c r="A2667" s="38"/>
      <c r="B2667" s="39"/>
      <c r="C2667" s="258" t="s">
        <v>1</v>
      </c>
      <c r="D2667" s="258" t="s">
        <v>5524</v>
      </c>
      <c r="E2667" s="19" t="s">
        <v>1</v>
      </c>
      <c r="F2667" s="259">
        <v>40.159999999999997</v>
      </c>
      <c r="G2667" s="38"/>
      <c r="H2667" s="39"/>
    </row>
    <row r="2668" s="2" customFormat="1" ht="16.8" customHeight="1">
      <c r="A2668" s="38"/>
      <c r="B2668" s="39"/>
      <c r="C2668" s="258" t="s">
        <v>1</v>
      </c>
      <c r="D2668" s="258" t="s">
        <v>5097</v>
      </c>
      <c r="E2668" s="19" t="s">
        <v>1</v>
      </c>
      <c r="F2668" s="259">
        <v>0</v>
      </c>
      <c r="G2668" s="38"/>
      <c r="H2668" s="39"/>
    </row>
    <row r="2669" s="2" customFormat="1" ht="16.8" customHeight="1">
      <c r="A2669" s="38"/>
      <c r="B2669" s="39"/>
      <c r="C2669" s="258" t="s">
        <v>1</v>
      </c>
      <c r="D2669" s="258" t="s">
        <v>5525</v>
      </c>
      <c r="E2669" s="19" t="s">
        <v>1</v>
      </c>
      <c r="F2669" s="259">
        <v>250.90000000000001</v>
      </c>
      <c r="G2669" s="38"/>
      <c r="H2669" s="39"/>
    </row>
    <row r="2670" s="2" customFormat="1" ht="16.8" customHeight="1">
      <c r="A2670" s="38"/>
      <c r="B2670" s="39"/>
      <c r="C2670" s="258" t="s">
        <v>1</v>
      </c>
      <c r="D2670" s="258" t="s">
        <v>5097</v>
      </c>
      <c r="E2670" s="19" t="s">
        <v>1</v>
      </c>
      <c r="F2670" s="259">
        <v>0</v>
      </c>
      <c r="G2670" s="38"/>
      <c r="H2670" s="39"/>
    </row>
    <row r="2671" s="2" customFormat="1" ht="16.8" customHeight="1">
      <c r="A2671" s="38"/>
      <c r="B2671" s="39"/>
      <c r="C2671" s="258" t="s">
        <v>1</v>
      </c>
      <c r="D2671" s="258" t="s">
        <v>5526</v>
      </c>
      <c r="E2671" s="19" t="s">
        <v>1</v>
      </c>
      <c r="F2671" s="259">
        <v>16.010000000000002</v>
      </c>
      <c r="G2671" s="38"/>
      <c r="H2671" s="39"/>
    </row>
    <row r="2672" s="2" customFormat="1" ht="16.8" customHeight="1">
      <c r="A2672" s="38"/>
      <c r="B2672" s="39"/>
      <c r="C2672" s="258" t="s">
        <v>1</v>
      </c>
      <c r="D2672" s="258" t="s">
        <v>5097</v>
      </c>
      <c r="E2672" s="19" t="s">
        <v>1</v>
      </c>
      <c r="F2672" s="259">
        <v>0</v>
      </c>
      <c r="G2672" s="38"/>
      <c r="H2672" s="39"/>
    </row>
    <row r="2673" s="2" customFormat="1" ht="16.8" customHeight="1">
      <c r="A2673" s="38"/>
      <c r="B2673" s="39"/>
      <c r="C2673" s="258" t="s">
        <v>1</v>
      </c>
      <c r="D2673" s="258" t="s">
        <v>5527</v>
      </c>
      <c r="E2673" s="19" t="s">
        <v>1</v>
      </c>
      <c r="F2673" s="259">
        <v>15.470000000000001</v>
      </c>
      <c r="G2673" s="38"/>
      <c r="H2673" s="39"/>
    </row>
    <row r="2674" s="2" customFormat="1" ht="16.8" customHeight="1">
      <c r="A2674" s="38"/>
      <c r="B2674" s="39"/>
      <c r="C2674" s="258" t="s">
        <v>1</v>
      </c>
      <c r="D2674" s="258" t="s">
        <v>5097</v>
      </c>
      <c r="E2674" s="19" t="s">
        <v>1</v>
      </c>
      <c r="F2674" s="259">
        <v>0</v>
      </c>
      <c r="G2674" s="38"/>
      <c r="H2674" s="39"/>
    </row>
    <row r="2675" s="2" customFormat="1" ht="16.8" customHeight="1">
      <c r="A2675" s="38"/>
      <c r="B2675" s="39"/>
      <c r="C2675" s="258" t="s">
        <v>1</v>
      </c>
      <c r="D2675" s="258" t="s">
        <v>5528</v>
      </c>
      <c r="E2675" s="19" t="s">
        <v>1</v>
      </c>
      <c r="F2675" s="259">
        <v>31.699999999999999</v>
      </c>
      <c r="G2675" s="38"/>
      <c r="H2675" s="39"/>
    </row>
    <row r="2676" s="2" customFormat="1" ht="16.8" customHeight="1">
      <c r="A2676" s="38"/>
      <c r="B2676" s="39"/>
      <c r="C2676" s="258" t="s">
        <v>1</v>
      </c>
      <c r="D2676" s="258" t="s">
        <v>5097</v>
      </c>
      <c r="E2676" s="19" t="s">
        <v>1</v>
      </c>
      <c r="F2676" s="259">
        <v>0</v>
      </c>
      <c r="G2676" s="38"/>
      <c r="H2676" s="39"/>
    </row>
    <row r="2677" s="2" customFormat="1" ht="16.8" customHeight="1">
      <c r="A2677" s="38"/>
      <c r="B2677" s="39"/>
      <c r="C2677" s="258" t="s">
        <v>1</v>
      </c>
      <c r="D2677" s="258" t="s">
        <v>5529</v>
      </c>
      <c r="E2677" s="19" t="s">
        <v>1</v>
      </c>
      <c r="F2677" s="259">
        <v>49.43</v>
      </c>
      <c r="G2677" s="38"/>
      <c r="H2677" s="39"/>
    </row>
    <row r="2678" s="2" customFormat="1" ht="16.8" customHeight="1">
      <c r="A2678" s="38"/>
      <c r="B2678" s="39"/>
      <c r="C2678" s="258" t="s">
        <v>1</v>
      </c>
      <c r="D2678" s="258" t="s">
        <v>5097</v>
      </c>
      <c r="E2678" s="19" t="s">
        <v>1</v>
      </c>
      <c r="F2678" s="259">
        <v>0</v>
      </c>
      <c r="G2678" s="38"/>
      <c r="H2678" s="39"/>
    </row>
    <row r="2679" s="2" customFormat="1" ht="16.8" customHeight="1">
      <c r="A2679" s="38"/>
      <c r="B2679" s="39"/>
      <c r="C2679" s="258" t="s">
        <v>1</v>
      </c>
      <c r="D2679" s="258" t="s">
        <v>678</v>
      </c>
      <c r="E2679" s="19" t="s">
        <v>1</v>
      </c>
      <c r="F2679" s="259">
        <v>47</v>
      </c>
      <c r="G2679" s="38"/>
      <c r="H2679" s="39"/>
    </row>
    <row r="2680" s="2" customFormat="1" ht="16.8" customHeight="1">
      <c r="A2680" s="38"/>
      <c r="B2680" s="39"/>
      <c r="C2680" s="258" t="s">
        <v>1</v>
      </c>
      <c r="D2680" s="258" t="s">
        <v>5097</v>
      </c>
      <c r="E2680" s="19" t="s">
        <v>1</v>
      </c>
      <c r="F2680" s="259">
        <v>0</v>
      </c>
      <c r="G2680" s="38"/>
      <c r="H2680" s="39"/>
    </row>
    <row r="2681" s="2" customFormat="1" ht="16.8" customHeight="1">
      <c r="A2681" s="38"/>
      <c r="B2681" s="39"/>
      <c r="C2681" s="258" t="s">
        <v>1</v>
      </c>
      <c r="D2681" s="258" t="s">
        <v>5530</v>
      </c>
      <c r="E2681" s="19" t="s">
        <v>1</v>
      </c>
      <c r="F2681" s="259">
        <v>41.469999999999999</v>
      </c>
      <c r="G2681" s="38"/>
      <c r="H2681" s="39"/>
    </row>
    <row r="2682" s="2" customFormat="1" ht="16.8" customHeight="1">
      <c r="A2682" s="38"/>
      <c r="B2682" s="39"/>
      <c r="C2682" s="258" t="s">
        <v>1</v>
      </c>
      <c r="D2682" s="258" t="s">
        <v>5097</v>
      </c>
      <c r="E2682" s="19" t="s">
        <v>1</v>
      </c>
      <c r="F2682" s="259">
        <v>0</v>
      </c>
      <c r="G2682" s="38"/>
      <c r="H2682" s="39"/>
    </row>
    <row r="2683" s="2" customFormat="1" ht="16.8" customHeight="1">
      <c r="A2683" s="38"/>
      <c r="B2683" s="39"/>
      <c r="C2683" s="258" t="s">
        <v>1</v>
      </c>
      <c r="D2683" s="258" t="s">
        <v>5531</v>
      </c>
      <c r="E2683" s="19" t="s">
        <v>1</v>
      </c>
      <c r="F2683" s="259">
        <v>21.079999999999998</v>
      </c>
      <c r="G2683" s="38"/>
      <c r="H2683" s="39"/>
    </row>
    <row r="2684" s="2" customFormat="1" ht="16.8" customHeight="1">
      <c r="A2684" s="38"/>
      <c r="B2684" s="39"/>
      <c r="C2684" s="258" t="s">
        <v>1</v>
      </c>
      <c r="D2684" s="258" t="s">
        <v>5097</v>
      </c>
      <c r="E2684" s="19" t="s">
        <v>1</v>
      </c>
      <c r="F2684" s="259">
        <v>0</v>
      </c>
      <c r="G2684" s="38"/>
      <c r="H2684" s="39"/>
    </row>
    <row r="2685" s="2" customFormat="1" ht="16.8" customHeight="1">
      <c r="A2685" s="38"/>
      <c r="B2685" s="39"/>
      <c r="C2685" s="258" t="s">
        <v>1</v>
      </c>
      <c r="D2685" s="258" t="s">
        <v>5531</v>
      </c>
      <c r="E2685" s="19" t="s">
        <v>1</v>
      </c>
      <c r="F2685" s="259">
        <v>21.079999999999998</v>
      </c>
      <c r="G2685" s="38"/>
      <c r="H2685" s="39"/>
    </row>
    <row r="2686" s="2" customFormat="1" ht="16.8" customHeight="1">
      <c r="A2686" s="38"/>
      <c r="B2686" s="39"/>
      <c r="C2686" s="258" t="s">
        <v>1</v>
      </c>
      <c r="D2686" s="258" t="s">
        <v>5097</v>
      </c>
      <c r="E2686" s="19" t="s">
        <v>1</v>
      </c>
      <c r="F2686" s="259">
        <v>0</v>
      </c>
      <c r="G2686" s="38"/>
      <c r="H2686" s="39"/>
    </row>
    <row r="2687" s="2" customFormat="1" ht="16.8" customHeight="1">
      <c r="A2687" s="38"/>
      <c r="B2687" s="39"/>
      <c r="C2687" s="258" t="s">
        <v>1</v>
      </c>
      <c r="D2687" s="258" t="s">
        <v>5532</v>
      </c>
      <c r="E2687" s="19" t="s">
        <v>1</v>
      </c>
      <c r="F2687" s="259">
        <v>7.8600000000000003</v>
      </c>
      <c r="G2687" s="38"/>
      <c r="H2687" s="39"/>
    </row>
    <row r="2688" s="2" customFormat="1" ht="16.8" customHeight="1">
      <c r="A2688" s="38"/>
      <c r="B2688" s="39"/>
      <c r="C2688" s="258" t="s">
        <v>1</v>
      </c>
      <c r="D2688" s="258" t="s">
        <v>5231</v>
      </c>
      <c r="E2688" s="19" t="s">
        <v>1</v>
      </c>
      <c r="F2688" s="259">
        <v>0</v>
      </c>
      <c r="G2688" s="38"/>
      <c r="H2688" s="39"/>
    </row>
    <row r="2689" s="2" customFormat="1" ht="16.8" customHeight="1">
      <c r="A2689" s="38"/>
      <c r="B2689" s="39"/>
      <c r="C2689" s="258" t="s">
        <v>1</v>
      </c>
      <c r="D2689" s="258" t="s">
        <v>5533</v>
      </c>
      <c r="E2689" s="19" t="s">
        <v>1</v>
      </c>
      <c r="F2689" s="259">
        <v>19.059999999999999</v>
      </c>
      <c r="G2689" s="38"/>
      <c r="H2689" s="39"/>
    </row>
    <row r="2690" s="2" customFormat="1" ht="16.8" customHeight="1">
      <c r="A2690" s="38"/>
      <c r="B2690" s="39"/>
      <c r="C2690" s="258" t="s">
        <v>1</v>
      </c>
      <c r="D2690" s="258" t="s">
        <v>5231</v>
      </c>
      <c r="E2690" s="19" t="s">
        <v>1</v>
      </c>
      <c r="F2690" s="259">
        <v>0</v>
      </c>
      <c r="G2690" s="38"/>
      <c r="H2690" s="39"/>
    </row>
    <row r="2691" s="2" customFormat="1" ht="16.8" customHeight="1">
      <c r="A2691" s="38"/>
      <c r="B2691" s="39"/>
      <c r="C2691" s="258" t="s">
        <v>1</v>
      </c>
      <c r="D2691" s="258" t="s">
        <v>5534</v>
      </c>
      <c r="E2691" s="19" t="s">
        <v>1</v>
      </c>
      <c r="F2691" s="259">
        <v>40.340000000000003</v>
      </c>
      <c r="G2691" s="38"/>
      <c r="H2691" s="39"/>
    </row>
    <row r="2692" s="2" customFormat="1" ht="16.8" customHeight="1">
      <c r="A2692" s="38"/>
      <c r="B2692" s="39"/>
      <c r="C2692" s="258" t="s">
        <v>1</v>
      </c>
      <c r="D2692" s="258" t="s">
        <v>5231</v>
      </c>
      <c r="E2692" s="19" t="s">
        <v>1</v>
      </c>
      <c r="F2692" s="259">
        <v>0</v>
      </c>
      <c r="G2692" s="38"/>
      <c r="H2692" s="39"/>
    </row>
    <row r="2693" s="2" customFormat="1" ht="16.8" customHeight="1">
      <c r="A2693" s="38"/>
      <c r="B2693" s="39"/>
      <c r="C2693" s="258" t="s">
        <v>1</v>
      </c>
      <c r="D2693" s="258" t="s">
        <v>5535</v>
      </c>
      <c r="E2693" s="19" t="s">
        <v>1</v>
      </c>
      <c r="F2693" s="259">
        <v>39.469999999999999</v>
      </c>
      <c r="G2693" s="38"/>
      <c r="H2693" s="39"/>
    </row>
    <row r="2694" s="2" customFormat="1" ht="16.8" customHeight="1">
      <c r="A2694" s="38"/>
      <c r="B2694" s="39"/>
      <c r="C2694" s="258" t="s">
        <v>1</v>
      </c>
      <c r="D2694" s="258" t="s">
        <v>5231</v>
      </c>
      <c r="E2694" s="19" t="s">
        <v>1</v>
      </c>
      <c r="F2694" s="259">
        <v>0</v>
      </c>
      <c r="G2694" s="38"/>
      <c r="H2694" s="39"/>
    </row>
    <row r="2695" s="2" customFormat="1" ht="16.8" customHeight="1">
      <c r="A2695" s="38"/>
      <c r="B2695" s="39"/>
      <c r="C2695" s="258" t="s">
        <v>1</v>
      </c>
      <c r="D2695" s="258" t="s">
        <v>5250</v>
      </c>
      <c r="E2695" s="19" t="s">
        <v>1</v>
      </c>
      <c r="F2695" s="259">
        <v>24.109999999999999</v>
      </c>
      <c r="G2695" s="38"/>
      <c r="H2695" s="39"/>
    </row>
    <row r="2696" s="2" customFormat="1" ht="16.8" customHeight="1">
      <c r="A2696" s="38"/>
      <c r="B2696" s="39"/>
      <c r="C2696" s="258" t="s">
        <v>1</v>
      </c>
      <c r="D2696" s="258" t="s">
        <v>5231</v>
      </c>
      <c r="E2696" s="19" t="s">
        <v>1</v>
      </c>
      <c r="F2696" s="259">
        <v>0</v>
      </c>
      <c r="G2696" s="38"/>
      <c r="H2696" s="39"/>
    </row>
    <row r="2697" s="2" customFormat="1" ht="16.8" customHeight="1">
      <c r="A2697" s="38"/>
      <c r="B2697" s="39"/>
      <c r="C2697" s="258" t="s">
        <v>1</v>
      </c>
      <c r="D2697" s="258" t="s">
        <v>5536</v>
      </c>
      <c r="E2697" s="19" t="s">
        <v>1</v>
      </c>
      <c r="F2697" s="259">
        <v>24.239999999999998</v>
      </c>
      <c r="G2697" s="38"/>
      <c r="H2697" s="39"/>
    </row>
    <row r="2698" s="2" customFormat="1" ht="16.8" customHeight="1">
      <c r="A2698" s="38"/>
      <c r="B2698" s="39"/>
      <c r="C2698" s="258" t="s">
        <v>1</v>
      </c>
      <c r="D2698" s="258" t="s">
        <v>5231</v>
      </c>
      <c r="E2698" s="19" t="s">
        <v>1</v>
      </c>
      <c r="F2698" s="259">
        <v>0</v>
      </c>
      <c r="G2698" s="38"/>
      <c r="H2698" s="39"/>
    </row>
    <row r="2699" s="2" customFormat="1" ht="16.8" customHeight="1">
      <c r="A2699" s="38"/>
      <c r="B2699" s="39"/>
      <c r="C2699" s="258" t="s">
        <v>1</v>
      </c>
      <c r="D2699" s="258" t="s">
        <v>5537</v>
      </c>
      <c r="E2699" s="19" t="s">
        <v>1</v>
      </c>
      <c r="F2699" s="259">
        <v>36.509999999999998</v>
      </c>
      <c r="G2699" s="38"/>
      <c r="H2699" s="39"/>
    </row>
    <row r="2700" s="2" customFormat="1" ht="16.8" customHeight="1">
      <c r="A2700" s="38"/>
      <c r="B2700" s="39"/>
      <c r="C2700" s="258" t="s">
        <v>1</v>
      </c>
      <c r="D2700" s="258" t="s">
        <v>5231</v>
      </c>
      <c r="E2700" s="19" t="s">
        <v>1</v>
      </c>
      <c r="F2700" s="259">
        <v>0</v>
      </c>
      <c r="G2700" s="38"/>
      <c r="H2700" s="39"/>
    </row>
    <row r="2701" s="2" customFormat="1" ht="16.8" customHeight="1">
      <c r="A2701" s="38"/>
      <c r="B2701" s="39"/>
      <c r="C2701" s="258" t="s">
        <v>1</v>
      </c>
      <c r="D2701" s="258" t="s">
        <v>5538</v>
      </c>
      <c r="E2701" s="19" t="s">
        <v>1</v>
      </c>
      <c r="F2701" s="259">
        <v>21.129999999999999</v>
      </c>
      <c r="G2701" s="38"/>
      <c r="H2701" s="39"/>
    </row>
    <row r="2702" s="2" customFormat="1" ht="16.8" customHeight="1">
      <c r="A2702" s="38"/>
      <c r="B2702" s="39"/>
      <c r="C2702" s="258" t="s">
        <v>1</v>
      </c>
      <c r="D2702" s="258" t="s">
        <v>5231</v>
      </c>
      <c r="E2702" s="19" t="s">
        <v>1</v>
      </c>
      <c r="F2702" s="259">
        <v>0</v>
      </c>
      <c r="G2702" s="38"/>
      <c r="H2702" s="39"/>
    </row>
    <row r="2703" s="2" customFormat="1" ht="16.8" customHeight="1">
      <c r="A2703" s="38"/>
      <c r="B2703" s="39"/>
      <c r="C2703" s="258" t="s">
        <v>1</v>
      </c>
      <c r="D2703" s="258" t="s">
        <v>5339</v>
      </c>
      <c r="E2703" s="19" t="s">
        <v>1</v>
      </c>
      <c r="F2703" s="259">
        <v>21.41</v>
      </c>
      <c r="G2703" s="38"/>
      <c r="H2703" s="39"/>
    </row>
    <row r="2704" s="2" customFormat="1" ht="16.8" customHeight="1">
      <c r="A2704" s="38"/>
      <c r="B2704" s="39"/>
      <c r="C2704" s="258" t="s">
        <v>1</v>
      </c>
      <c r="D2704" s="258" t="s">
        <v>5231</v>
      </c>
      <c r="E2704" s="19" t="s">
        <v>1</v>
      </c>
      <c r="F2704" s="259">
        <v>0</v>
      </c>
      <c r="G2704" s="38"/>
      <c r="H2704" s="39"/>
    </row>
    <row r="2705" s="2" customFormat="1" ht="16.8" customHeight="1">
      <c r="A2705" s="38"/>
      <c r="B2705" s="39"/>
      <c r="C2705" s="258" t="s">
        <v>1</v>
      </c>
      <c r="D2705" s="258" t="s">
        <v>5539</v>
      </c>
      <c r="E2705" s="19" t="s">
        <v>1</v>
      </c>
      <c r="F2705" s="259">
        <v>41.189999999999998</v>
      </c>
      <c r="G2705" s="38"/>
      <c r="H2705" s="39"/>
    </row>
    <row r="2706" s="2" customFormat="1" ht="16.8" customHeight="1">
      <c r="A2706" s="38"/>
      <c r="B2706" s="39"/>
      <c r="C2706" s="258" t="s">
        <v>1</v>
      </c>
      <c r="D2706" s="258" t="s">
        <v>5231</v>
      </c>
      <c r="E2706" s="19" t="s">
        <v>1</v>
      </c>
      <c r="F2706" s="259">
        <v>0</v>
      </c>
      <c r="G2706" s="38"/>
      <c r="H2706" s="39"/>
    </row>
    <row r="2707" s="2" customFormat="1" ht="16.8" customHeight="1">
      <c r="A2707" s="38"/>
      <c r="B2707" s="39"/>
      <c r="C2707" s="258" t="s">
        <v>1</v>
      </c>
      <c r="D2707" s="258" t="s">
        <v>5165</v>
      </c>
      <c r="E2707" s="19" t="s">
        <v>1</v>
      </c>
      <c r="F2707" s="259">
        <v>3.7200000000000002</v>
      </c>
      <c r="G2707" s="38"/>
      <c r="H2707" s="39"/>
    </row>
    <row r="2708" s="2" customFormat="1" ht="16.8" customHeight="1">
      <c r="A2708" s="38"/>
      <c r="B2708" s="39"/>
      <c r="C2708" s="258" t="s">
        <v>1</v>
      </c>
      <c r="D2708" s="258" t="s">
        <v>5231</v>
      </c>
      <c r="E2708" s="19" t="s">
        <v>1</v>
      </c>
      <c r="F2708" s="259">
        <v>0</v>
      </c>
      <c r="G2708" s="38"/>
      <c r="H2708" s="39"/>
    </row>
    <row r="2709" s="2" customFormat="1" ht="16.8" customHeight="1">
      <c r="A2709" s="38"/>
      <c r="B2709" s="39"/>
      <c r="C2709" s="258" t="s">
        <v>1</v>
      </c>
      <c r="D2709" s="258" t="s">
        <v>5153</v>
      </c>
      <c r="E2709" s="19" t="s">
        <v>1</v>
      </c>
      <c r="F2709" s="259">
        <v>14.91</v>
      </c>
      <c r="G2709" s="38"/>
      <c r="H2709" s="39"/>
    </row>
    <row r="2710" s="2" customFormat="1" ht="16.8" customHeight="1">
      <c r="A2710" s="38"/>
      <c r="B2710" s="39"/>
      <c r="C2710" s="258" t="s">
        <v>1</v>
      </c>
      <c r="D2710" s="258" t="s">
        <v>5231</v>
      </c>
      <c r="E2710" s="19" t="s">
        <v>1</v>
      </c>
      <c r="F2710" s="259">
        <v>0</v>
      </c>
      <c r="G2710" s="38"/>
      <c r="H2710" s="39"/>
    </row>
    <row r="2711" s="2" customFormat="1" ht="16.8" customHeight="1">
      <c r="A2711" s="38"/>
      <c r="B2711" s="39"/>
      <c r="C2711" s="258" t="s">
        <v>1</v>
      </c>
      <c r="D2711" s="258" t="s">
        <v>5540</v>
      </c>
      <c r="E2711" s="19" t="s">
        <v>1</v>
      </c>
      <c r="F2711" s="259">
        <v>29.210000000000001</v>
      </c>
      <c r="G2711" s="38"/>
      <c r="H2711" s="39"/>
    </row>
    <row r="2712" s="2" customFormat="1" ht="16.8" customHeight="1">
      <c r="A2712" s="38"/>
      <c r="B2712" s="39"/>
      <c r="C2712" s="258" t="s">
        <v>1</v>
      </c>
      <c r="D2712" s="258" t="s">
        <v>5231</v>
      </c>
      <c r="E2712" s="19" t="s">
        <v>1</v>
      </c>
      <c r="F2712" s="259">
        <v>0</v>
      </c>
      <c r="G2712" s="38"/>
      <c r="H2712" s="39"/>
    </row>
    <row r="2713" s="2" customFormat="1" ht="16.8" customHeight="1">
      <c r="A2713" s="38"/>
      <c r="B2713" s="39"/>
      <c r="C2713" s="258" t="s">
        <v>1</v>
      </c>
      <c r="D2713" s="258" t="s">
        <v>5541</v>
      </c>
      <c r="E2713" s="19" t="s">
        <v>1</v>
      </c>
      <c r="F2713" s="259">
        <v>24.710000000000001</v>
      </c>
      <c r="G2713" s="38"/>
      <c r="H2713" s="39"/>
    </row>
    <row r="2714" s="2" customFormat="1" ht="16.8" customHeight="1">
      <c r="A2714" s="38"/>
      <c r="B2714" s="39"/>
      <c r="C2714" s="258" t="s">
        <v>1</v>
      </c>
      <c r="D2714" s="258" t="s">
        <v>5345</v>
      </c>
      <c r="E2714" s="19" t="s">
        <v>1</v>
      </c>
      <c r="F2714" s="259">
        <v>0</v>
      </c>
      <c r="G2714" s="38"/>
      <c r="H2714" s="39"/>
    </row>
    <row r="2715" s="2" customFormat="1" ht="16.8" customHeight="1">
      <c r="A2715" s="38"/>
      <c r="B2715" s="39"/>
      <c r="C2715" s="258" t="s">
        <v>1</v>
      </c>
      <c r="D2715" s="258" t="s">
        <v>5533</v>
      </c>
      <c r="E2715" s="19" t="s">
        <v>1</v>
      </c>
      <c r="F2715" s="259">
        <v>19.059999999999999</v>
      </c>
      <c r="G2715" s="38"/>
      <c r="H2715" s="39"/>
    </row>
    <row r="2716" s="2" customFormat="1" ht="16.8" customHeight="1">
      <c r="A2716" s="38"/>
      <c r="B2716" s="39"/>
      <c r="C2716" s="258" t="s">
        <v>1</v>
      </c>
      <c r="D2716" s="258" t="s">
        <v>5345</v>
      </c>
      <c r="E2716" s="19" t="s">
        <v>1</v>
      </c>
      <c r="F2716" s="259">
        <v>0</v>
      </c>
      <c r="G2716" s="38"/>
      <c r="H2716" s="39"/>
    </row>
    <row r="2717" s="2" customFormat="1" ht="16.8" customHeight="1">
      <c r="A2717" s="38"/>
      <c r="B2717" s="39"/>
      <c r="C2717" s="258" t="s">
        <v>1</v>
      </c>
      <c r="D2717" s="258" t="s">
        <v>5276</v>
      </c>
      <c r="E2717" s="19" t="s">
        <v>1</v>
      </c>
      <c r="F2717" s="259">
        <v>20.920000000000002</v>
      </c>
      <c r="G2717" s="38"/>
      <c r="H2717" s="39"/>
    </row>
    <row r="2718" s="2" customFormat="1" ht="16.8" customHeight="1">
      <c r="A2718" s="38"/>
      <c r="B2718" s="39"/>
      <c r="C2718" s="258" t="s">
        <v>1</v>
      </c>
      <c r="D2718" s="258" t="s">
        <v>5345</v>
      </c>
      <c r="E2718" s="19" t="s">
        <v>1</v>
      </c>
      <c r="F2718" s="259">
        <v>0</v>
      </c>
      <c r="G2718" s="38"/>
      <c r="H2718" s="39"/>
    </row>
    <row r="2719" s="2" customFormat="1" ht="16.8" customHeight="1">
      <c r="A2719" s="38"/>
      <c r="B2719" s="39"/>
      <c r="C2719" s="258" t="s">
        <v>1</v>
      </c>
      <c r="D2719" s="258" t="s">
        <v>5542</v>
      </c>
      <c r="E2719" s="19" t="s">
        <v>1</v>
      </c>
      <c r="F2719" s="259">
        <v>19.039999999999999</v>
      </c>
      <c r="G2719" s="38"/>
      <c r="H2719" s="39"/>
    </row>
    <row r="2720" s="2" customFormat="1" ht="16.8" customHeight="1">
      <c r="A2720" s="38"/>
      <c r="B2720" s="39"/>
      <c r="C2720" s="258" t="s">
        <v>1</v>
      </c>
      <c r="D2720" s="258" t="s">
        <v>5397</v>
      </c>
      <c r="E2720" s="19" t="s">
        <v>1</v>
      </c>
      <c r="F2720" s="259">
        <v>0</v>
      </c>
      <c r="G2720" s="38"/>
      <c r="H2720" s="39"/>
    </row>
    <row r="2721" s="2" customFormat="1" ht="16.8" customHeight="1">
      <c r="A2721" s="38"/>
      <c r="B2721" s="39"/>
      <c r="C2721" s="258" t="s">
        <v>1</v>
      </c>
      <c r="D2721" s="258" t="s">
        <v>5543</v>
      </c>
      <c r="E2721" s="19" t="s">
        <v>1</v>
      </c>
      <c r="F2721" s="259">
        <v>19.050000000000001</v>
      </c>
      <c r="G2721" s="38"/>
      <c r="H2721" s="39"/>
    </row>
    <row r="2722" s="2" customFormat="1" ht="16.8" customHeight="1">
      <c r="A2722" s="38"/>
      <c r="B2722" s="39"/>
      <c r="C2722" s="258" t="s">
        <v>1</v>
      </c>
      <c r="D2722" s="258" t="s">
        <v>5397</v>
      </c>
      <c r="E2722" s="19" t="s">
        <v>1</v>
      </c>
      <c r="F2722" s="259">
        <v>0</v>
      </c>
      <c r="G2722" s="38"/>
      <c r="H2722" s="39"/>
    </row>
    <row r="2723" s="2" customFormat="1" ht="16.8" customHeight="1">
      <c r="A2723" s="38"/>
      <c r="B2723" s="39"/>
      <c r="C2723" s="258" t="s">
        <v>1</v>
      </c>
      <c r="D2723" s="258" t="s">
        <v>5531</v>
      </c>
      <c r="E2723" s="19" t="s">
        <v>1</v>
      </c>
      <c r="F2723" s="259">
        <v>21.079999999999998</v>
      </c>
      <c r="G2723" s="38"/>
      <c r="H2723" s="39"/>
    </row>
    <row r="2724" s="2" customFormat="1" ht="16.8" customHeight="1">
      <c r="A2724" s="38"/>
      <c r="B2724" s="39"/>
      <c r="C2724" s="258" t="s">
        <v>1</v>
      </c>
      <c r="D2724" s="258" t="s">
        <v>5397</v>
      </c>
      <c r="E2724" s="19" t="s">
        <v>1</v>
      </c>
      <c r="F2724" s="259">
        <v>0</v>
      </c>
      <c r="G2724" s="38"/>
      <c r="H2724" s="39"/>
    </row>
    <row r="2725" s="2" customFormat="1" ht="16.8" customHeight="1">
      <c r="A2725" s="38"/>
      <c r="B2725" s="39"/>
      <c r="C2725" s="258" t="s">
        <v>1</v>
      </c>
      <c r="D2725" s="258" t="s">
        <v>5542</v>
      </c>
      <c r="E2725" s="19" t="s">
        <v>1</v>
      </c>
      <c r="F2725" s="259">
        <v>19.039999999999999</v>
      </c>
      <c r="G2725" s="38"/>
      <c r="H2725" s="39"/>
    </row>
    <row r="2726" s="2" customFormat="1" ht="16.8" customHeight="1">
      <c r="A2726" s="38"/>
      <c r="B2726" s="39"/>
      <c r="C2726" s="258" t="s">
        <v>4843</v>
      </c>
      <c r="D2726" s="258" t="s">
        <v>1078</v>
      </c>
      <c r="E2726" s="19" t="s">
        <v>1</v>
      </c>
      <c r="F2726" s="259">
        <v>2052.2199999999998</v>
      </c>
      <c r="G2726" s="38"/>
      <c r="H2726" s="39"/>
    </row>
    <row r="2727" s="2" customFormat="1" ht="16.8" customHeight="1">
      <c r="A2727" s="38"/>
      <c r="B2727" s="39"/>
      <c r="C2727" s="254" t="s">
        <v>4845</v>
      </c>
      <c r="D2727" s="255" t="s">
        <v>4846</v>
      </c>
      <c r="E2727" s="256" t="s">
        <v>279</v>
      </c>
      <c r="F2727" s="257">
        <v>1205.28</v>
      </c>
      <c r="G2727" s="38"/>
      <c r="H2727" s="39"/>
    </row>
    <row r="2728" s="2" customFormat="1" ht="16.8" customHeight="1">
      <c r="A2728" s="38"/>
      <c r="B2728" s="39"/>
      <c r="C2728" s="258" t="s">
        <v>1</v>
      </c>
      <c r="D2728" s="258" t="s">
        <v>5544</v>
      </c>
      <c r="E2728" s="19" t="s">
        <v>1</v>
      </c>
      <c r="F2728" s="259">
        <v>0</v>
      </c>
      <c r="G2728" s="38"/>
      <c r="H2728" s="39"/>
    </row>
    <row r="2729" s="2" customFormat="1" ht="16.8" customHeight="1">
      <c r="A2729" s="38"/>
      <c r="B2729" s="39"/>
      <c r="C2729" s="258" t="s">
        <v>1</v>
      </c>
      <c r="D2729" s="258" t="s">
        <v>4978</v>
      </c>
      <c r="E2729" s="19" t="s">
        <v>1</v>
      </c>
      <c r="F2729" s="259">
        <v>0</v>
      </c>
      <c r="G2729" s="38"/>
      <c r="H2729" s="39"/>
    </row>
    <row r="2730" s="2" customFormat="1" ht="16.8" customHeight="1">
      <c r="A2730" s="38"/>
      <c r="B2730" s="39"/>
      <c r="C2730" s="258" t="s">
        <v>1</v>
      </c>
      <c r="D2730" s="258" t="s">
        <v>5545</v>
      </c>
      <c r="E2730" s="19" t="s">
        <v>1</v>
      </c>
      <c r="F2730" s="259">
        <v>69.069999999999993</v>
      </c>
      <c r="G2730" s="38"/>
      <c r="H2730" s="39"/>
    </row>
    <row r="2731" s="2" customFormat="1" ht="16.8" customHeight="1">
      <c r="A2731" s="38"/>
      <c r="B2731" s="39"/>
      <c r="C2731" s="258" t="s">
        <v>1</v>
      </c>
      <c r="D2731" s="258" t="s">
        <v>4978</v>
      </c>
      <c r="E2731" s="19" t="s">
        <v>1</v>
      </c>
      <c r="F2731" s="259">
        <v>0</v>
      </c>
      <c r="G2731" s="38"/>
      <c r="H2731" s="39"/>
    </row>
    <row r="2732" s="2" customFormat="1" ht="16.8" customHeight="1">
      <c r="A2732" s="38"/>
      <c r="B2732" s="39"/>
      <c r="C2732" s="258" t="s">
        <v>1</v>
      </c>
      <c r="D2732" s="258" t="s">
        <v>5546</v>
      </c>
      <c r="E2732" s="19" t="s">
        <v>1</v>
      </c>
      <c r="F2732" s="259">
        <v>50.659999999999997</v>
      </c>
      <c r="G2732" s="38"/>
      <c r="H2732" s="39"/>
    </row>
    <row r="2733" s="2" customFormat="1" ht="16.8" customHeight="1">
      <c r="A2733" s="38"/>
      <c r="B2733" s="39"/>
      <c r="C2733" s="258" t="s">
        <v>1</v>
      </c>
      <c r="D2733" s="258" t="s">
        <v>4978</v>
      </c>
      <c r="E2733" s="19" t="s">
        <v>1</v>
      </c>
      <c r="F2733" s="259">
        <v>0</v>
      </c>
      <c r="G2733" s="38"/>
      <c r="H2733" s="39"/>
    </row>
    <row r="2734" s="2" customFormat="1" ht="16.8" customHeight="1">
      <c r="A2734" s="38"/>
      <c r="B2734" s="39"/>
      <c r="C2734" s="258" t="s">
        <v>1</v>
      </c>
      <c r="D2734" s="258" t="s">
        <v>5547</v>
      </c>
      <c r="E2734" s="19" t="s">
        <v>1</v>
      </c>
      <c r="F2734" s="259">
        <v>19.780000000000001</v>
      </c>
      <c r="G2734" s="38"/>
      <c r="H2734" s="39"/>
    </row>
    <row r="2735" s="2" customFormat="1" ht="16.8" customHeight="1">
      <c r="A2735" s="38"/>
      <c r="B2735" s="39"/>
      <c r="C2735" s="258" t="s">
        <v>1</v>
      </c>
      <c r="D2735" s="258" t="s">
        <v>4978</v>
      </c>
      <c r="E2735" s="19" t="s">
        <v>1</v>
      </c>
      <c r="F2735" s="259">
        <v>0</v>
      </c>
      <c r="G2735" s="38"/>
      <c r="H2735" s="39"/>
    </row>
    <row r="2736" s="2" customFormat="1" ht="16.8" customHeight="1">
      <c r="A2736" s="38"/>
      <c r="B2736" s="39"/>
      <c r="C2736" s="258" t="s">
        <v>1</v>
      </c>
      <c r="D2736" s="258" t="s">
        <v>5548</v>
      </c>
      <c r="E2736" s="19" t="s">
        <v>1</v>
      </c>
      <c r="F2736" s="259">
        <v>38.009999999999998</v>
      </c>
      <c r="G2736" s="38"/>
      <c r="H2736" s="39"/>
    </row>
    <row r="2737" s="2" customFormat="1" ht="16.8" customHeight="1">
      <c r="A2737" s="38"/>
      <c r="B2737" s="39"/>
      <c r="C2737" s="258" t="s">
        <v>1</v>
      </c>
      <c r="D2737" s="258" t="s">
        <v>4978</v>
      </c>
      <c r="E2737" s="19" t="s">
        <v>1</v>
      </c>
      <c r="F2737" s="259">
        <v>0</v>
      </c>
      <c r="G2737" s="38"/>
      <c r="H2737" s="39"/>
    </row>
    <row r="2738" s="2" customFormat="1" ht="16.8" customHeight="1">
      <c r="A2738" s="38"/>
      <c r="B2738" s="39"/>
      <c r="C2738" s="258" t="s">
        <v>1</v>
      </c>
      <c r="D2738" s="258" t="s">
        <v>5549</v>
      </c>
      <c r="E2738" s="19" t="s">
        <v>1</v>
      </c>
      <c r="F2738" s="259">
        <v>21.219999999999999</v>
      </c>
      <c r="G2738" s="38"/>
      <c r="H2738" s="39"/>
    </row>
    <row r="2739" s="2" customFormat="1" ht="16.8" customHeight="1">
      <c r="A2739" s="38"/>
      <c r="B2739" s="39"/>
      <c r="C2739" s="258" t="s">
        <v>1</v>
      </c>
      <c r="D2739" s="258" t="s">
        <v>4978</v>
      </c>
      <c r="E2739" s="19" t="s">
        <v>1</v>
      </c>
      <c r="F2739" s="259">
        <v>0</v>
      </c>
      <c r="G2739" s="38"/>
      <c r="H2739" s="39"/>
    </row>
    <row r="2740" s="2" customFormat="1" ht="16.8" customHeight="1">
      <c r="A2740" s="38"/>
      <c r="B2740" s="39"/>
      <c r="C2740" s="258" t="s">
        <v>1</v>
      </c>
      <c r="D2740" s="258" t="s">
        <v>5550</v>
      </c>
      <c r="E2740" s="19" t="s">
        <v>1</v>
      </c>
      <c r="F2740" s="259">
        <v>21.010000000000002</v>
      </c>
      <c r="G2740" s="38"/>
      <c r="H2740" s="39"/>
    </row>
    <row r="2741" s="2" customFormat="1" ht="16.8" customHeight="1">
      <c r="A2741" s="38"/>
      <c r="B2741" s="39"/>
      <c r="C2741" s="258" t="s">
        <v>1</v>
      </c>
      <c r="D2741" s="258" t="s">
        <v>4978</v>
      </c>
      <c r="E2741" s="19" t="s">
        <v>1</v>
      </c>
      <c r="F2741" s="259">
        <v>0</v>
      </c>
      <c r="G2741" s="38"/>
      <c r="H2741" s="39"/>
    </row>
    <row r="2742" s="2" customFormat="1" ht="16.8" customHeight="1">
      <c r="A2742" s="38"/>
      <c r="B2742" s="39"/>
      <c r="C2742" s="258" t="s">
        <v>1</v>
      </c>
      <c r="D2742" s="258" t="s">
        <v>5551</v>
      </c>
      <c r="E2742" s="19" t="s">
        <v>1</v>
      </c>
      <c r="F2742" s="259">
        <v>21.309999999999999</v>
      </c>
      <c r="G2742" s="38"/>
      <c r="H2742" s="39"/>
    </row>
    <row r="2743" s="2" customFormat="1" ht="16.8" customHeight="1">
      <c r="A2743" s="38"/>
      <c r="B2743" s="39"/>
      <c r="C2743" s="258" t="s">
        <v>1</v>
      </c>
      <c r="D2743" s="258" t="s">
        <v>4978</v>
      </c>
      <c r="E2743" s="19" t="s">
        <v>1</v>
      </c>
      <c r="F2743" s="259">
        <v>0</v>
      </c>
      <c r="G2743" s="38"/>
      <c r="H2743" s="39"/>
    </row>
    <row r="2744" s="2" customFormat="1" ht="16.8" customHeight="1">
      <c r="A2744" s="38"/>
      <c r="B2744" s="39"/>
      <c r="C2744" s="258" t="s">
        <v>1</v>
      </c>
      <c r="D2744" s="258" t="s">
        <v>5552</v>
      </c>
      <c r="E2744" s="19" t="s">
        <v>1</v>
      </c>
      <c r="F2744" s="259">
        <v>44.210000000000001</v>
      </c>
      <c r="G2744" s="38"/>
      <c r="H2744" s="39"/>
    </row>
    <row r="2745" s="2" customFormat="1" ht="16.8" customHeight="1">
      <c r="A2745" s="38"/>
      <c r="B2745" s="39"/>
      <c r="C2745" s="258" t="s">
        <v>1</v>
      </c>
      <c r="D2745" s="258" t="s">
        <v>4978</v>
      </c>
      <c r="E2745" s="19" t="s">
        <v>1</v>
      </c>
      <c r="F2745" s="259">
        <v>0</v>
      </c>
      <c r="G2745" s="38"/>
      <c r="H2745" s="39"/>
    </row>
    <row r="2746" s="2" customFormat="1" ht="16.8" customHeight="1">
      <c r="A2746" s="38"/>
      <c r="B2746" s="39"/>
      <c r="C2746" s="258" t="s">
        <v>1</v>
      </c>
      <c r="D2746" s="258" t="s">
        <v>5553</v>
      </c>
      <c r="E2746" s="19" t="s">
        <v>1</v>
      </c>
      <c r="F2746" s="259">
        <v>45.369999999999997</v>
      </c>
      <c r="G2746" s="38"/>
      <c r="H2746" s="39"/>
    </row>
    <row r="2747" s="2" customFormat="1" ht="16.8" customHeight="1">
      <c r="A2747" s="38"/>
      <c r="B2747" s="39"/>
      <c r="C2747" s="258" t="s">
        <v>1</v>
      </c>
      <c r="D2747" s="258" t="s">
        <v>4978</v>
      </c>
      <c r="E2747" s="19" t="s">
        <v>1</v>
      </c>
      <c r="F2747" s="259">
        <v>0</v>
      </c>
      <c r="G2747" s="38"/>
      <c r="H2747" s="39"/>
    </row>
    <row r="2748" s="2" customFormat="1" ht="16.8" customHeight="1">
      <c r="A2748" s="38"/>
      <c r="B2748" s="39"/>
      <c r="C2748" s="258" t="s">
        <v>1</v>
      </c>
      <c r="D2748" s="258" t="s">
        <v>5554</v>
      </c>
      <c r="E2748" s="19" t="s">
        <v>1</v>
      </c>
      <c r="F2748" s="259">
        <v>33.469999999999999</v>
      </c>
      <c r="G2748" s="38"/>
      <c r="H2748" s="39"/>
    </row>
    <row r="2749" s="2" customFormat="1" ht="16.8" customHeight="1">
      <c r="A2749" s="38"/>
      <c r="B2749" s="39"/>
      <c r="C2749" s="258" t="s">
        <v>1</v>
      </c>
      <c r="D2749" s="258" t="s">
        <v>4978</v>
      </c>
      <c r="E2749" s="19" t="s">
        <v>1</v>
      </c>
      <c r="F2749" s="259">
        <v>0</v>
      </c>
      <c r="G2749" s="38"/>
      <c r="H2749" s="39"/>
    </row>
    <row r="2750" s="2" customFormat="1" ht="16.8" customHeight="1">
      <c r="A2750" s="38"/>
      <c r="B2750" s="39"/>
      <c r="C2750" s="258" t="s">
        <v>1</v>
      </c>
      <c r="D2750" s="258" t="s">
        <v>5555</v>
      </c>
      <c r="E2750" s="19" t="s">
        <v>1</v>
      </c>
      <c r="F2750" s="259">
        <v>11.41</v>
      </c>
      <c r="G2750" s="38"/>
      <c r="H2750" s="39"/>
    </row>
    <row r="2751" s="2" customFormat="1" ht="16.8" customHeight="1">
      <c r="A2751" s="38"/>
      <c r="B2751" s="39"/>
      <c r="C2751" s="258" t="s">
        <v>1</v>
      </c>
      <c r="D2751" s="258" t="s">
        <v>4978</v>
      </c>
      <c r="E2751" s="19" t="s">
        <v>1</v>
      </c>
      <c r="F2751" s="259">
        <v>0</v>
      </c>
      <c r="G2751" s="38"/>
      <c r="H2751" s="39"/>
    </row>
    <row r="2752" s="2" customFormat="1" ht="16.8" customHeight="1">
      <c r="A2752" s="38"/>
      <c r="B2752" s="39"/>
      <c r="C2752" s="258" t="s">
        <v>1</v>
      </c>
      <c r="D2752" s="258" t="s">
        <v>5556</v>
      </c>
      <c r="E2752" s="19" t="s">
        <v>1</v>
      </c>
      <c r="F2752" s="259">
        <v>25.52</v>
      </c>
      <c r="G2752" s="38"/>
      <c r="H2752" s="39"/>
    </row>
    <row r="2753" s="2" customFormat="1" ht="16.8" customHeight="1">
      <c r="A2753" s="38"/>
      <c r="B2753" s="39"/>
      <c r="C2753" s="258" t="s">
        <v>1</v>
      </c>
      <c r="D2753" s="258" t="s">
        <v>4978</v>
      </c>
      <c r="E2753" s="19" t="s">
        <v>1</v>
      </c>
      <c r="F2753" s="259">
        <v>0</v>
      </c>
      <c r="G2753" s="38"/>
      <c r="H2753" s="39"/>
    </row>
    <row r="2754" s="2" customFormat="1" ht="16.8" customHeight="1">
      <c r="A2754" s="38"/>
      <c r="B2754" s="39"/>
      <c r="C2754" s="258" t="s">
        <v>1</v>
      </c>
      <c r="D2754" s="258" t="s">
        <v>5557</v>
      </c>
      <c r="E2754" s="19" t="s">
        <v>1</v>
      </c>
      <c r="F2754" s="259">
        <v>48.859999999999999</v>
      </c>
      <c r="G2754" s="38"/>
      <c r="H2754" s="39"/>
    </row>
    <row r="2755" s="2" customFormat="1" ht="16.8" customHeight="1">
      <c r="A2755" s="38"/>
      <c r="B2755" s="39"/>
      <c r="C2755" s="258" t="s">
        <v>1</v>
      </c>
      <c r="D2755" s="258" t="s">
        <v>4978</v>
      </c>
      <c r="E2755" s="19" t="s">
        <v>1</v>
      </c>
      <c r="F2755" s="259">
        <v>0</v>
      </c>
      <c r="G2755" s="38"/>
      <c r="H2755" s="39"/>
    </row>
    <row r="2756" s="2" customFormat="1" ht="16.8" customHeight="1">
      <c r="A2756" s="38"/>
      <c r="B2756" s="39"/>
      <c r="C2756" s="258" t="s">
        <v>1</v>
      </c>
      <c r="D2756" s="258" t="s">
        <v>5558</v>
      </c>
      <c r="E2756" s="19" t="s">
        <v>1</v>
      </c>
      <c r="F2756" s="259">
        <v>47.469999999999999</v>
      </c>
      <c r="G2756" s="38"/>
      <c r="H2756" s="39"/>
    </row>
    <row r="2757" s="2" customFormat="1" ht="16.8" customHeight="1">
      <c r="A2757" s="38"/>
      <c r="B2757" s="39"/>
      <c r="C2757" s="258" t="s">
        <v>1</v>
      </c>
      <c r="D2757" s="258" t="s">
        <v>5097</v>
      </c>
      <c r="E2757" s="19" t="s">
        <v>1</v>
      </c>
      <c r="F2757" s="259">
        <v>0</v>
      </c>
      <c r="G2757" s="38"/>
      <c r="H2757" s="39"/>
    </row>
    <row r="2758" s="2" customFormat="1" ht="16.8" customHeight="1">
      <c r="A2758" s="38"/>
      <c r="B2758" s="39"/>
      <c r="C2758" s="258" t="s">
        <v>1</v>
      </c>
      <c r="D2758" s="258" t="s">
        <v>5559</v>
      </c>
      <c r="E2758" s="19" t="s">
        <v>1</v>
      </c>
      <c r="F2758" s="259">
        <v>20.07</v>
      </c>
      <c r="G2758" s="38"/>
      <c r="H2758" s="39"/>
    </row>
    <row r="2759" s="2" customFormat="1" ht="16.8" customHeight="1">
      <c r="A2759" s="38"/>
      <c r="B2759" s="39"/>
      <c r="C2759" s="258" t="s">
        <v>1</v>
      </c>
      <c r="D2759" s="258" t="s">
        <v>5097</v>
      </c>
      <c r="E2759" s="19" t="s">
        <v>1</v>
      </c>
      <c r="F2759" s="259">
        <v>0</v>
      </c>
      <c r="G2759" s="38"/>
      <c r="H2759" s="39"/>
    </row>
    <row r="2760" s="2" customFormat="1" ht="16.8" customHeight="1">
      <c r="A2760" s="38"/>
      <c r="B2760" s="39"/>
      <c r="C2760" s="258" t="s">
        <v>1</v>
      </c>
      <c r="D2760" s="258" t="s">
        <v>4991</v>
      </c>
      <c r="E2760" s="19" t="s">
        <v>1</v>
      </c>
      <c r="F2760" s="259">
        <v>19.350000000000001</v>
      </c>
      <c r="G2760" s="38"/>
      <c r="H2760" s="39"/>
    </row>
    <row r="2761" s="2" customFormat="1" ht="16.8" customHeight="1">
      <c r="A2761" s="38"/>
      <c r="B2761" s="39"/>
      <c r="C2761" s="258" t="s">
        <v>1</v>
      </c>
      <c r="D2761" s="258" t="s">
        <v>5097</v>
      </c>
      <c r="E2761" s="19" t="s">
        <v>1</v>
      </c>
      <c r="F2761" s="259">
        <v>0</v>
      </c>
      <c r="G2761" s="38"/>
      <c r="H2761" s="39"/>
    </row>
    <row r="2762" s="2" customFormat="1" ht="16.8" customHeight="1">
      <c r="A2762" s="38"/>
      <c r="B2762" s="39"/>
      <c r="C2762" s="258" t="s">
        <v>1</v>
      </c>
      <c r="D2762" s="258" t="s">
        <v>5560</v>
      </c>
      <c r="E2762" s="19" t="s">
        <v>1</v>
      </c>
      <c r="F2762" s="259">
        <v>18.559999999999999</v>
      </c>
      <c r="G2762" s="38"/>
      <c r="H2762" s="39"/>
    </row>
    <row r="2763" s="2" customFormat="1" ht="16.8" customHeight="1">
      <c r="A2763" s="38"/>
      <c r="B2763" s="39"/>
      <c r="C2763" s="258" t="s">
        <v>1</v>
      </c>
      <c r="D2763" s="258" t="s">
        <v>5097</v>
      </c>
      <c r="E2763" s="19" t="s">
        <v>1</v>
      </c>
      <c r="F2763" s="259">
        <v>0</v>
      </c>
      <c r="G2763" s="38"/>
      <c r="H2763" s="39"/>
    </row>
    <row r="2764" s="2" customFormat="1" ht="16.8" customHeight="1">
      <c r="A2764" s="38"/>
      <c r="B2764" s="39"/>
      <c r="C2764" s="258" t="s">
        <v>1</v>
      </c>
      <c r="D2764" s="258" t="s">
        <v>5561</v>
      </c>
      <c r="E2764" s="19" t="s">
        <v>1</v>
      </c>
      <c r="F2764" s="259">
        <v>17.41</v>
      </c>
      <c r="G2764" s="38"/>
      <c r="H2764" s="39"/>
    </row>
    <row r="2765" s="2" customFormat="1" ht="16.8" customHeight="1">
      <c r="A2765" s="38"/>
      <c r="B2765" s="39"/>
      <c r="C2765" s="258" t="s">
        <v>1</v>
      </c>
      <c r="D2765" s="258" t="s">
        <v>5097</v>
      </c>
      <c r="E2765" s="19" t="s">
        <v>1</v>
      </c>
      <c r="F2765" s="259">
        <v>0</v>
      </c>
      <c r="G2765" s="38"/>
      <c r="H2765" s="39"/>
    </row>
    <row r="2766" s="2" customFormat="1" ht="16.8" customHeight="1">
      <c r="A2766" s="38"/>
      <c r="B2766" s="39"/>
      <c r="C2766" s="258" t="s">
        <v>1</v>
      </c>
      <c r="D2766" s="258" t="s">
        <v>5322</v>
      </c>
      <c r="E2766" s="19" t="s">
        <v>1</v>
      </c>
      <c r="F2766" s="259">
        <v>15.960000000000001</v>
      </c>
      <c r="G2766" s="38"/>
      <c r="H2766" s="39"/>
    </row>
    <row r="2767" s="2" customFormat="1" ht="16.8" customHeight="1">
      <c r="A2767" s="38"/>
      <c r="B2767" s="39"/>
      <c r="C2767" s="258" t="s">
        <v>1</v>
      </c>
      <c r="D2767" s="258" t="s">
        <v>5097</v>
      </c>
      <c r="E2767" s="19" t="s">
        <v>1</v>
      </c>
      <c r="F2767" s="259">
        <v>0</v>
      </c>
      <c r="G2767" s="38"/>
      <c r="H2767" s="39"/>
    </row>
    <row r="2768" s="2" customFormat="1" ht="16.8" customHeight="1">
      <c r="A2768" s="38"/>
      <c r="B2768" s="39"/>
      <c r="C2768" s="258" t="s">
        <v>1</v>
      </c>
      <c r="D2768" s="258" t="s">
        <v>5562</v>
      </c>
      <c r="E2768" s="19" t="s">
        <v>1</v>
      </c>
      <c r="F2768" s="259">
        <v>47.090000000000003</v>
      </c>
      <c r="G2768" s="38"/>
      <c r="H2768" s="39"/>
    </row>
    <row r="2769" s="2" customFormat="1" ht="16.8" customHeight="1">
      <c r="A2769" s="38"/>
      <c r="B2769" s="39"/>
      <c r="C2769" s="258" t="s">
        <v>1</v>
      </c>
      <c r="D2769" s="258" t="s">
        <v>5097</v>
      </c>
      <c r="E2769" s="19" t="s">
        <v>1</v>
      </c>
      <c r="F2769" s="259">
        <v>0</v>
      </c>
      <c r="G2769" s="38"/>
      <c r="H2769" s="39"/>
    </row>
    <row r="2770" s="2" customFormat="1" ht="16.8" customHeight="1">
      <c r="A2770" s="38"/>
      <c r="B2770" s="39"/>
      <c r="C2770" s="258" t="s">
        <v>1</v>
      </c>
      <c r="D2770" s="258" t="s">
        <v>674</v>
      </c>
      <c r="E2770" s="19" t="s">
        <v>1</v>
      </c>
      <c r="F2770" s="259">
        <v>46</v>
      </c>
      <c r="G2770" s="38"/>
      <c r="H2770" s="39"/>
    </row>
    <row r="2771" s="2" customFormat="1" ht="16.8" customHeight="1">
      <c r="A2771" s="38"/>
      <c r="B2771" s="39"/>
      <c r="C2771" s="258" t="s">
        <v>1</v>
      </c>
      <c r="D2771" s="258" t="s">
        <v>5097</v>
      </c>
      <c r="E2771" s="19" t="s">
        <v>1</v>
      </c>
      <c r="F2771" s="259">
        <v>0</v>
      </c>
      <c r="G2771" s="38"/>
      <c r="H2771" s="39"/>
    </row>
    <row r="2772" s="2" customFormat="1" ht="16.8" customHeight="1">
      <c r="A2772" s="38"/>
      <c r="B2772" s="39"/>
      <c r="C2772" s="258" t="s">
        <v>1</v>
      </c>
      <c r="D2772" s="258" t="s">
        <v>5563</v>
      </c>
      <c r="E2772" s="19" t="s">
        <v>1</v>
      </c>
      <c r="F2772" s="259">
        <v>46.409999999999997</v>
      </c>
      <c r="G2772" s="38"/>
      <c r="H2772" s="39"/>
    </row>
    <row r="2773" s="2" customFormat="1" ht="16.8" customHeight="1">
      <c r="A2773" s="38"/>
      <c r="B2773" s="39"/>
      <c r="C2773" s="258" t="s">
        <v>1</v>
      </c>
      <c r="D2773" s="258" t="s">
        <v>5097</v>
      </c>
      <c r="E2773" s="19" t="s">
        <v>1</v>
      </c>
      <c r="F2773" s="259">
        <v>0</v>
      </c>
      <c r="G2773" s="38"/>
      <c r="H2773" s="39"/>
    </row>
    <row r="2774" s="2" customFormat="1" ht="16.8" customHeight="1">
      <c r="A2774" s="38"/>
      <c r="B2774" s="39"/>
      <c r="C2774" s="258" t="s">
        <v>1</v>
      </c>
      <c r="D2774" s="258" t="s">
        <v>5564</v>
      </c>
      <c r="E2774" s="19" t="s">
        <v>1</v>
      </c>
      <c r="F2774" s="259">
        <v>45.969999999999999</v>
      </c>
      <c r="G2774" s="38"/>
      <c r="H2774" s="39"/>
    </row>
    <row r="2775" s="2" customFormat="1" ht="16.8" customHeight="1">
      <c r="A2775" s="38"/>
      <c r="B2775" s="39"/>
      <c r="C2775" s="258" t="s">
        <v>1</v>
      </c>
      <c r="D2775" s="258" t="s">
        <v>5097</v>
      </c>
      <c r="E2775" s="19" t="s">
        <v>1</v>
      </c>
      <c r="F2775" s="259">
        <v>0</v>
      </c>
      <c r="G2775" s="38"/>
      <c r="H2775" s="39"/>
    </row>
    <row r="2776" s="2" customFormat="1" ht="16.8" customHeight="1">
      <c r="A2776" s="38"/>
      <c r="B2776" s="39"/>
      <c r="C2776" s="258" t="s">
        <v>1</v>
      </c>
      <c r="D2776" s="258" t="s">
        <v>5565</v>
      </c>
      <c r="E2776" s="19" t="s">
        <v>1</v>
      </c>
      <c r="F2776" s="259">
        <v>46.759999999999998</v>
      </c>
      <c r="G2776" s="38"/>
      <c r="H2776" s="39"/>
    </row>
    <row r="2777" s="2" customFormat="1" ht="16.8" customHeight="1">
      <c r="A2777" s="38"/>
      <c r="B2777" s="39"/>
      <c r="C2777" s="258" t="s">
        <v>1</v>
      </c>
      <c r="D2777" s="258" t="s">
        <v>5097</v>
      </c>
      <c r="E2777" s="19" t="s">
        <v>1</v>
      </c>
      <c r="F2777" s="259">
        <v>0</v>
      </c>
      <c r="G2777" s="38"/>
      <c r="H2777" s="39"/>
    </row>
    <row r="2778" s="2" customFormat="1" ht="16.8" customHeight="1">
      <c r="A2778" s="38"/>
      <c r="B2778" s="39"/>
      <c r="C2778" s="258" t="s">
        <v>1</v>
      </c>
      <c r="D2778" s="258" t="s">
        <v>5566</v>
      </c>
      <c r="E2778" s="19" t="s">
        <v>1</v>
      </c>
      <c r="F2778" s="259">
        <v>64.379999999999995</v>
      </c>
      <c r="G2778" s="38"/>
      <c r="H2778" s="39"/>
    </row>
    <row r="2779" s="2" customFormat="1" ht="16.8" customHeight="1">
      <c r="A2779" s="38"/>
      <c r="B2779" s="39"/>
      <c r="C2779" s="258" t="s">
        <v>1</v>
      </c>
      <c r="D2779" s="258" t="s">
        <v>5097</v>
      </c>
      <c r="E2779" s="19" t="s">
        <v>1</v>
      </c>
      <c r="F2779" s="259">
        <v>0</v>
      </c>
      <c r="G2779" s="38"/>
      <c r="H2779" s="39"/>
    </row>
    <row r="2780" s="2" customFormat="1" ht="16.8" customHeight="1">
      <c r="A2780" s="38"/>
      <c r="B2780" s="39"/>
      <c r="C2780" s="258" t="s">
        <v>1</v>
      </c>
      <c r="D2780" s="258" t="s">
        <v>5567</v>
      </c>
      <c r="E2780" s="19" t="s">
        <v>1</v>
      </c>
      <c r="F2780" s="259">
        <v>49.649999999999999</v>
      </c>
      <c r="G2780" s="38"/>
      <c r="H2780" s="39"/>
    </row>
    <row r="2781" s="2" customFormat="1" ht="16.8" customHeight="1">
      <c r="A2781" s="38"/>
      <c r="B2781" s="39"/>
      <c r="C2781" s="258" t="s">
        <v>1</v>
      </c>
      <c r="D2781" s="258" t="s">
        <v>5097</v>
      </c>
      <c r="E2781" s="19" t="s">
        <v>1</v>
      </c>
      <c r="F2781" s="259">
        <v>0</v>
      </c>
      <c r="G2781" s="38"/>
      <c r="H2781" s="39"/>
    </row>
    <row r="2782" s="2" customFormat="1" ht="16.8" customHeight="1">
      <c r="A2782" s="38"/>
      <c r="B2782" s="39"/>
      <c r="C2782" s="258" t="s">
        <v>1</v>
      </c>
      <c r="D2782" s="258" t="s">
        <v>5568</v>
      </c>
      <c r="E2782" s="19" t="s">
        <v>1</v>
      </c>
      <c r="F2782" s="259">
        <v>50.049999999999997</v>
      </c>
      <c r="G2782" s="38"/>
      <c r="H2782" s="39"/>
    </row>
    <row r="2783" s="2" customFormat="1" ht="16.8" customHeight="1">
      <c r="A2783" s="38"/>
      <c r="B2783" s="39"/>
      <c r="C2783" s="258" t="s">
        <v>1</v>
      </c>
      <c r="D2783" s="258" t="s">
        <v>5097</v>
      </c>
      <c r="E2783" s="19" t="s">
        <v>1</v>
      </c>
      <c r="F2783" s="259">
        <v>0</v>
      </c>
      <c r="G2783" s="38"/>
      <c r="H2783" s="39"/>
    </row>
    <row r="2784" s="2" customFormat="1" ht="16.8" customHeight="1">
      <c r="A2784" s="38"/>
      <c r="B2784" s="39"/>
      <c r="C2784" s="258" t="s">
        <v>1</v>
      </c>
      <c r="D2784" s="258" t="s">
        <v>5569</v>
      </c>
      <c r="E2784" s="19" t="s">
        <v>1</v>
      </c>
      <c r="F2784" s="259">
        <v>64.150000000000006</v>
      </c>
      <c r="G2784" s="38"/>
      <c r="H2784" s="39"/>
    </row>
    <row r="2785" s="2" customFormat="1" ht="16.8" customHeight="1">
      <c r="A2785" s="38"/>
      <c r="B2785" s="39"/>
      <c r="C2785" s="258" t="s">
        <v>1</v>
      </c>
      <c r="D2785" s="258" t="s">
        <v>5097</v>
      </c>
      <c r="E2785" s="19" t="s">
        <v>1</v>
      </c>
      <c r="F2785" s="259">
        <v>0</v>
      </c>
      <c r="G2785" s="38"/>
      <c r="H2785" s="39"/>
    </row>
    <row r="2786" s="2" customFormat="1" ht="16.8" customHeight="1">
      <c r="A2786" s="38"/>
      <c r="B2786" s="39"/>
      <c r="C2786" s="258" t="s">
        <v>1</v>
      </c>
      <c r="D2786" s="258" t="s">
        <v>5570</v>
      </c>
      <c r="E2786" s="19" t="s">
        <v>1</v>
      </c>
      <c r="F2786" s="259">
        <v>64.489999999999995</v>
      </c>
      <c r="G2786" s="38"/>
      <c r="H2786" s="39"/>
    </row>
    <row r="2787" s="2" customFormat="1" ht="16.8" customHeight="1">
      <c r="A2787" s="38"/>
      <c r="B2787" s="39"/>
      <c r="C2787" s="258" t="s">
        <v>1</v>
      </c>
      <c r="D2787" s="258" t="s">
        <v>5097</v>
      </c>
      <c r="E2787" s="19" t="s">
        <v>1</v>
      </c>
      <c r="F2787" s="259">
        <v>0</v>
      </c>
      <c r="G2787" s="38"/>
      <c r="H2787" s="39"/>
    </row>
    <row r="2788" s="2" customFormat="1" ht="16.8" customHeight="1">
      <c r="A2788" s="38"/>
      <c r="B2788" s="39"/>
      <c r="C2788" s="258" t="s">
        <v>1</v>
      </c>
      <c r="D2788" s="258" t="s">
        <v>437</v>
      </c>
      <c r="E2788" s="19" t="s">
        <v>1</v>
      </c>
      <c r="F2788" s="259">
        <v>18</v>
      </c>
      <c r="G2788" s="38"/>
      <c r="H2788" s="39"/>
    </row>
    <row r="2789" s="2" customFormat="1" ht="16.8" customHeight="1">
      <c r="A2789" s="38"/>
      <c r="B2789" s="39"/>
      <c r="C2789" s="258" t="s">
        <v>1</v>
      </c>
      <c r="D2789" s="258" t="s">
        <v>5097</v>
      </c>
      <c r="E2789" s="19" t="s">
        <v>1</v>
      </c>
      <c r="F2789" s="259">
        <v>0</v>
      </c>
      <c r="G2789" s="38"/>
      <c r="H2789" s="39"/>
    </row>
    <row r="2790" s="2" customFormat="1" ht="16.8" customHeight="1">
      <c r="A2790" s="38"/>
      <c r="B2790" s="39"/>
      <c r="C2790" s="258" t="s">
        <v>1</v>
      </c>
      <c r="D2790" s="258" t="s">
        <v>5571</v>
      </c>
      <c r="E2790" s="19" t="s">
        <v>1</v>
      </c>
      <c r="F2790" s="259">
        <v>16.66</v>
      </c>
      <c r="G2790" s="38"/>
      <c r="H2790" s="39"/>
    </row>
    <row r="2791" s="2" customFormat="1" ht="16.8" customHeight="1">
      <c r="A2791" s="38"/>
      <c r="B2791" s="39"/>
      <c r="C2791" s="258" t="s">
        <v>1</v>
      </c>
      <c r="D2791" s="258" t="s">
        <v>5097</v>
      </c>
      <c r="E2791" s="19" t="s">
        <v>1</v>
      </c>
      <c r="F2791" s="259">
        <v>0</v>
      </c>
      <c r="G2791" s="38"/>
      <c r="H2791" s="39"/>
    </row>
    <row r="2792" s="2" customFormat="1" ht="16.8" customHeight="1">
      <c r="A2792" s="38"/>
      <c r="B2792" s="39"/>
      <c r="C2792" s="258" t="s">
        <v>1</v>
      </c>
      <c r="D2792" s="258" t="s">
        <v>5572</v>
      </c>
      <c r="E2792" s="19" t="s">
        <v>1</v>
      </c>
      <c r="F2792" s="259">
        <v>16.699999999999999</v>
      </c>
      <c r="G2792" s="38"/>
      <c r="H2792" s="39"/>
    </row>
    <row r="2793" s="2" customFormat="1" ht="16.8" customHeight="1">
      <c r="A2793" s="38"/>
      <c r="B2793" s="39"/>
      <c r="C2793" s="258" t="s">
        <v>1</v>
      </c>
      <c r="D2793" s="258" t="s">
        <v>5097</v>
      </c>
      <c r="E2793" s="19" t="s">
        <v>1</v>
      </c>
      <c r="F2793" s="259">
        <v>0</v>
      </c>
      <c r="G2793" s="38"/>
      <c r="H2793" s="39"/>
    </row>
    <row r="2794" s="2" customFormat="1" ht="16.8" customHeight="1">
      <c r="A2794" s="38"/>
      <c r="B2794" s="39"/>
      <c r="C2794" s="258" t="s">
        <v>1</v>
      </c>
      <c r="D2794" s="258" t="s">
        <v>5573</v>
      </c>
      <c r="E2794" s="19" t="s">
        <v>1</v>
      </c>
      <c r="F2794" s="259">
        <v>21.550000000000001</v>
      </c>
      <c r="G2794" s="38"/>
      <c r="H2794" s="39"/>
    </row>
    <row r="2795" s="2" customFormat="1" ht="16.8" customHeight="1">
      <c r="A2795" s="38"/>
      <c r="B2795" s="39"/>
      <c r="C2795" s="258" t="s">
        <v>1</v>
      </c>
      <c r="D2795" s="258" t="s">
        <v>5097</v>
      </c>
      <c r="E2795" s="19" t="s">
        <v>1</v>
      </c>
      <c r="F2795" s="259">
        <v>0</v>
      </c>
      <c r="G2795" s="38"/>
      <c r="H2795" s="39"/>
    </row>
    <row r="2796" s="2" customFormat="1" ht="16.8" customHeight="1">
      <c r="A2796" s="38"/>
      <c r="B2796" s="39"/>
      <c r="C2796" s="258" t="s">
        <v>1</v>
      </c>
      <c r="D2796" s="258" t="s">
        <v>5574</v>
      </c>
      <c r="E2796" s="19" t="s">
        <v>1</v>
      </c>
      <c r="F2796" s="259">
        <v>18.699999999999999</v>
      </c>
      <c r="G2796" s="38"/>
      <c r="H2796" s="39"/>
    </row>
    <row r="2797" s="2" customFormat="1" ht="16.8" customHeight="1">
      <c r="A2797" s="38"/>
      <c r="B2797" s="39"/>
      <c r="C2797" s="258" t="s">
        <v>4845</v>
      </c>
      <c r="D2797" s="258" t="s">
        <v>1078</v>
      </c>
      <c r="E2797" s="19" t="s">
        <v>1</v>
      </c>
      <c r="F2797" s="259">
        <v>1205.28</v>
      </c>
      <c r="G2797" s="38"/>
      <c r="H2797" s="39"/>
    </row>
    <row r="2798" s="2" customFormat="1" ht="16.8" customHeight="1">
      <c r="A2798" s="38"/>
      <c r="B2798" s="39"/>
      <c r="C2798" s="254" t="s">
        <v>4847</v>
      </c>
      <c r="D2798" s="255" t="s">
        <v>4848</v>
      </c>
      <c r="E2798" s="256" t="s">
        <v>279</v>
      </c>
      <c r="F2798" s="257">
        <v>2.1899999999999999</v>
      </c>
      <c r="G2798" s="38"/>
      <c r="H2798" s="39"/>
    </row>
    <row r="2799" s="2" customFormat="1" ht="16.8" customHeight="1">
      <c r="A2799" s="38"/>
      <c r="B2799" s="39"/>
      <c r="C2799" s="258" t="s">
        <v>1</v>
      </c>
      <c r="D2799" s="258" t="s">
        <v>5575</v>
      </c>
      <c r="E2799" s="19" t="s">
        <v>1</v>
      </c>
      <c r="F2799" s="259">
        <v>0</v>
      </c>
      <c r="G2799" s="38"/>
      <c r="H2799" s="39"/>
    </row>
    <row r="2800" s="2" customFormat="1" ht="16.8" customHeight="1">
      <c r="A2800" s="38"/>
      <c r="B2800" s="39"/>
      <c r="C2800" s="258" t="s">
        <v>1</v>
      </c>
      <c r="D2800" s="258" t="s">
        <v>4978</v>
      </c>
      <c r="E2800" s="19" t="s">
        <v>1</v>
      </c>
      <c r="F2800" s="259">
        <v>0</v>
      </c>
      <c r="G2800" s="38"/>
      <c r="H2800" s="39"/>
    </row>
    <row r="2801" s="2" customFormat="1" ht="16.8" customHeight="1">
      <c r="A2801" s="38"/>
      <c r="B2801" s="39"/>
      <c r="C2801" s="258" t="s">
        <v>1</v>
      </c>
      <c r="D2801" s="258" t="s">
        <v>5576</v>
      </c>
      <c r="E2801" s="19" t="s">
        <v>1</v>
      </c>
      <c r="F2801" s="259">
        <v>0.97999999999999998</v>
      </c>
      <c r="G2801" s="38"/>
      <c r="H2801" s="39"/>
    </row>
    <row r="2802" s="2" customFormat="1" ht="16.8" customHeight="1">
      <c r="A2802" s="38"/>
      <c r="B2802" s="39"/>
      <c r="C2802" s="258" t="s">
        <v>1</v>
      </c>
      <c r="D2802" s="258" t="s">
        <v>4978</v>
      </c>
      <c r="E2802" s="19" t="s">
        <v>1</v>
      </c>
      <c r="F2802" s="259">
        <v>0</v>
      </c>
      <c r="G2802" s="38"/>
      <c r="H2802" s="39"/>
    </row>
    <row r="2803" s="2" customFormat="1" ht="16.8" customHeight="1">
      <c r="A2803" s="38"/>
      <c r="B2803" s="39"/>
      <c r="C2803" s="258" t="s">
        <v>1</v>
      </c>
      <c r="D2803" s="258" t="s">
        <v>5005</v>
      </c>
      <c r="E2803" s="19" t="s">
        <v>1</v>
      </c>
      <c r="F2803" s="259">
        <v>1.21</v>
      </c>
      <c r="G2803" s="38"/>
      <c r="H2803" s="39"/>
    </row>
    <row r="2804" s="2" customFormat="1" ht="16.8" customHeight="1">
      <c r="A2804" s="38"/>
      <c r="B2804" s="39"/>
      <c r="C2804" s="258" t="s">
        <v>4847</v>
      </c>
      <c r="D2804" s="258" t="s">
        <v>1078</v>
      </c>
      <c r="E2804" s="19" t="s">
        <v>1</v>
      </c>
      <c r="F2804" s="259">
        <v>2.1899999999999999</v>
      </c>
      <c r="G2804" s="38"/>
      <c r="H2804" s="39"/>
    </row>
    <row r="2805" s="2" customFormat="1" ht="16.8" customHeight="1">
      <c r="A2805" s="38"/>
      <c r="B2805" s="39"/>
      <c r="C2805" s="254" t="s">
        <v>4849</v>
      </c>
      <c r="D2805" s="255" t="s">
        <v>4850</v>
      </c>
      <c r="E2805" s="256" t="s">
        <v>279</v>
      </c>
      <c r="F2805" s="257">
        <v>172.28999999999999</v>
      </c>
      <c r="G2805" s="38"/>
      <c r="H2805" s="39"/>
    </row>
    <row r="2806" s="2" customFormat="1" ht="16.8" customHeight="1">
      <c r="A2806" s="38"/>
      <c r="B2806" s="39"/>
      <c r="C2806" s="258" t="s">
        <v>1</v>
      </c>
      <c r="D2806" s="258" t="s">
        <v>5577</v>
      </c>
      <c r="E2806" s="19" t="s">
        <v>1</v>
      </c>
      <c r="F2806" s="259">
        <v>0</v>
      </c>
      <c r="G2806" s="38"/>
      <c r="H2806" s="39"/>
    </row>
    <row r="2807" s="2" customFormat="1" ht="16.8" customHeight="1">
      <c r="A2807" s="38"/>
      <c r="B2807" s="39"/>
      <c r="C2807" s="258" t="s">
        <v>1</v>
      </c>
      <c r="D2807" s="258" t="s">
        <v>4853</v>
      </c>
      <c r="E2807" s="19" t="s">
        <v>1</v>
      </c>
      <c r="F2807" s="259">
        <v>0</v>
      </c>
      <c r="G2807" s="38"/>
      <c r="H2807" s="39"/>
    </row>
    <row r="2808" s="2" customFormat="1" ht="16.8" customHeight="1">
      <c r="A2808" s="38"/>
      <c r="B2808" s="39"/>
      <c r="C2808" s="258" t="s">
        <v>1</v>
      </c>
      <c r="D2808" s="258" t="s">
        <v>5395</v>
      </c>
      <c r="E2808" s="19" t="s">
        <v>1</v>
      </c>
      <c r="F2808" s="259">
        <v>5.1200000000000001</v>
      </c>
      <c r="G2808" s="38"/>
      <c r="H2808" s="39"/>
    </row>
    <row r="2809" s="2" customFormat="1" ht="16.8" customHeight="1">
      <c r="A2809" s="38"/>
      <c r="B2809" s="39"/>
      <c r="C2809" s="258" t="s">
        <v>1</v>
      </c>
      <c r="D2809" s="258" t="s">
        <v>4853</v>
      </c>
      <c r="E2809" s="19" t="s">
        <v>1</v>
      </c>
      <c r="F2809" s="259">
        <v>0</v>
      </c>
      <c r="G2809" s="38"/>
      <c r="H2809" s="39"/>
    </row>
    <row r="2810" s="2" customFormat="1" ht="16.8" customHeight="1">
      <c r="A2810" s="38"/>
      <c r="B2810" s="39"/>
      <c r="C2810" s="258" t="s">
        <v>1</v>
      </c>
      <c r="D2810" s="258" t="s">
        <v>5578</v>
      </c>
      <c r="E2810" s="19" t="s">
        <v>1</v>
      </c>
      <c r="F2810" s="259">
        <v>3.6299999999999999</v>
      </c>
      <c r="G2810" s="38"/>
      <c r="H2810" s="39"/>
    </row>
    <row r="2811" s="2" customFormat="1" ht="16.8" customHeight="1">
      <c r="A2811" s="38"/>
      <c r="B2811" s="39"/>
      <c r="C2811" s="258" t="s">
        <v>1</v>
      </c>
      <c r="D2811" s="258" t="s">
        <v>4853</v>
      </c>
      <c r="E2811" s="19" t="s">
        <v>1</v>
      </c>
      <c r="F2811" s="259">
        <v>0</v>
      </c>
      <c r="G2811" s="38"/>
      <c r="H2811" s="39"/>
    </row>
    <row r="2812" s="2" customFormat="1" ht="16.8" customHeight="1">
      <c r="A2812" s="38"/>
      <c r="B2812" s="39"/>
      <c r="C2812" s="258" t="s">
        <v>1</v>
      </c>
      <c r="D2812" s="258" t="s">
        <v>5579</v>
      </c>
      <c r="E2812" s="19" t="s">
        <v>1</v>
      </c>
      <c r="F2812" s="259">
        <v>19.34</v>
      </c>
      <c r="G2812" s="38"/>
      <c r="H2812" s="39"/>
    </row>
    <row r="2813" s="2" customFormat="1" ht="16.8" customHeight="1">
      <c r="A2813" s="38"/>
      <c r="B2813" s="39"/>
      <c r="C2813" s="258" t="s">
        <v>1</v>
      </c>
      <c r="D2813" s="258" t="s">
        <v>4853</v>
      </c>
      <c r="E2813" s="19" t="s">
        <v>1</v>
      </c>
      <c r="F2813" s="259">
        <v>0</v>
      </c>
      <c r="G2813" s="38"/>
      <c r="H2813" s="39"/>
    </row>
    <row r="2814" s="2" customFormat="1" ht="16.8" customHeight="1">
      <c r="A2814" s="38"/>
      <c r="B2814" s="39"/>
      <c r="C2814" s="258" t="s">
        <v>1</v>
      </c>
      <c r="D2814" s="258" t="s">
        <v>5580</v>
      </c>
      <c r="E2814" s="19" t="s">
        <v>1</v>
      </c>
      <c r="F2814" s="259">
        <v>15.43</v>
      </c>
      <c r="G2814" s="38"/>
      <c r="H2814" s="39"/>
    </row>
    <row r="2815" s="2" customFormat="1" ht="16.8" customHeight="1">
      <c r="A2815" s="38"/>
      <c r="B2815" s="39"/>
      <c r="C2815" s="258" t="s">
        <v>1</v>
      </c>
      <c r="D2815" s="258" t="s">
        <v>4853</v>
      </c>
      <c r="E2815" s="19" t="s">
        <v>1</v>
      </c>
      <c r="F2815" s="259">
        <v>0</v>
      </c>
      <c r="G2815" s="38"/>
      <c r="H2815" s="39"/>
    </row>
    <row r="2816" s="2" customFormat="1" ht="16.8" customHeight="1">
      <c r="A2816" s="38"/>
      <c r="B2816" s="39"/>
      <c r="C2816" s="258" t="s">
        <v>1</v>
      </c>
      <c r="D2816" s="258" t="s">
        <v>5581</v>
      </c>
      <c r="E2816" s="19" t="s">
        <v>1</v>
      </c>
      <c r="F2816" s="259">
        <v>15.44</v>
      </c>
      <c r="G2816" s="38"/>
      <c r="H2816" s="39"/>
    </row>
    <row r="2817" s="2" customFormat="1" ht="16.8" customHeight="1">
      <c r="A2817" s="38"/>
      <c r="B2817" s="39"/>
      <c r="C2817" s="258" t="s">
        <v>1</v>
      </c>
      <c r="D2817" s="258" t="s">
        <v>4853</v>
      </c>
      <c r="E2817" s="19" t="s">
        <v>1</v>
      </c>
      <c r="F2817" s="259">
        <v>0</v>
      </c>
      <c r="G2817" s="38"/>
      <c r="H2817" s="39"/>
    </row>
    <row r="2818" s="2" customFormat="1" ht="16.8" customHeight="1">
      <c r="A2818" s="38"/>
      <c r="B2818" s="39"/>
      <c r="C2818" s="258" t="s">
        <v>1</v>
      </c>
      <c r="D2818" s="258" t="s">
        <v>4856</v>
      </c>
      <c r="E2818" s="19" t="s">
        <v>1</v>
      </c>
      <c r="F2818" s="259">
        <v>8.4000000000000004</v>
      </c>
      <c r="G2818" s="38"/>
      <c r="H2818" s="39"/>
    </row>
    <row r="2819" s="2" customFormat="1" ht="16.8" customHeight="1">
      <c r="A2819" s="38"/>
      <c r="B2819" s="39"/>
      <c r="C2819" s="258" t="s">
        <v>1</v>
      </c>
      <c r="D2819" s="258" t="s">
        <v>5097</v>
      </c>
      <c r="E2819" s="19" t="s">
        <v>1</v>
      </c>
      <c r="F2819" s="259">
        <v>0</v>
      </c>
      <c r="G2819" s="38"/>
      <c r="H2819" s="39"/>
    </row>
    <row r="2820" s="2" customFormat="1" ht="16.8" customHeight="1">
      <c r="A2820" s="38"/>
      <c r="B2820" s="39"/>
      <c r="C2820" s="258" t="s">
        <v>1</v>
      </c>
      <c r="D2820" s="258" t="s">
        <v>5582</v>
      </c>
      <c r="E2820" s="19" t="s">
        <v>1</v>
      </c>
      <c r="F2820" s="259">
        <v>5.6600000000000001</v>
      </c>
      <c r="G2820" s="38"/>
      <c r="H2820" s="39"/>
    </row>
    <row r="2821" s="2" customFormat="1" ht="16.8" customHeight="1">
      <c r="A2821" s="38"/>
      <c r="B2821" s="39"/>
      <c r="C2821" s="258" t="s">
        <v>1</v>
      </c>
      <c r="D2821" s="258" t="s">
        <v>5231</v>
      </c>
      <c r="E2821" s="19" t="s">
        <v>1</v>
      </c>
      <c r="F2821" s="259">
        <v>0</v>
      </c>
      <c r="G2821" s="38"/>
      <c r="H2821" s="39"/>
    </row>
    <row r="2822" s="2" customFormat="1" ht="16.8" customHeight="1">
      <c r="A2822" s="38"/>
      <c r="B2822" s="39"/>
      <c r="C2822" s="258" t="s">
        <v>1</v>
      </c>
      <c r="D2822" s="258" t="s">
        <v>5583</v>
      </c>
      <c r="E2822" s="19" t="s">
        <v>1</v>
      </c>
      <c r="F2822" s="259">
        <v>17.23</v>
      </c>
      <c r="G2822" s="38"/>
      <c r="H2822" s="39"/>
    </row>
    <row r="2823" s="2" customFormat="1" ht="16.8" customHeight="1">
      <c r="A2823" s="38"/>
      <c r="B2823" s="39"/>
      <c r="C2823" s="258" t="s">
        <v>1</v>
      </c>
      <c r="D2823" s="258" t="s">
        <v>5231</v>
      </c>
      <c r="E2823" s="19" t="s">
        <v>1</v>
      </c>
      <c r="F2823" s="259">
        <v>0</v>
      </c>
      <c r="G2823" s="38"/>
      <c r="H2823" s="39"/>
    </row>
    <row r="2824" s="2" customFormat="1" ht="16.8" customHeight="1">
      <c r="A2824" s="38"/>
      <c r="B2824" s="39"/>
      <c r="C2824" s="258" t="s">
        <v>1</v>
      </c>
      <c r="D2824" s="258" t="s">
        <v>5584</v>
      </c>
      <c r="E2824" s="19" t="s">
        <v>1</v>
      </c>
      <c r="F2824" s="259">
        <v>16.809999999999999</v>
      </c>
      <c r="G2824" s="38"/>
      <c r="H2824" s="39"/>
    </row>
    <row r="2825" s="2" customFormat="1" ht="16.8" customHeight="1">
      <c r="A2825" s="38"/>
      <c r="B2825" s="39"/>
      <c r="C2825" s="258" t="s">
        <v>1</v>
      </c>
      <c r="D2825" s="258" t="s">
        <v>5345</v>
      </c>
      <c r="E2825" s="19" t="s">
        <v>1</v>
      </c>
      <c r="F2825" s="259">
        <v>0</v>
      </c>
      <c r="G2825" s="38"/>
      <c r="H2825" s="39"/>
    </row>
    <row r="2826" s="2" customFormat="1" ht="16.8" customHeight="1">
      <c r="A2826" s="38"/>
      <c r="B2826" s="39"/>
      <c r="C2826" s="258" t="s">
        <v>1</v>
      </c>
      <c r="D2826" s="258" t="s">
        <v>5585</v>
      </c>
      <c r="E2826" s="19" t="s">
        <v>1</v>
      </c>
      <c r="F2826" s="259">
        <v>16.050000000000001</v>
      </c>
      <c r="G2826" s="38"/>
      <c r="H2826" s="39"/>
    </row>
    <row r="2827" s="2" customFormat="1" ht="16.8" customHeight="1">
      <c r="A2827" s="38"/>
      <c r="B2827" s="39"/>
      <c r="C2827" s="258" t="s">
        <v>1</v>
      </c>
      <c r="D2827" s="258" t="s">
        <v>5397</v>
      </c>
      <c r="E2827" s="19" t="s">
        <v>1</v>
      </c>
      <c r="F2827" s="259">
        <v>0</v>
      </c>
      <c r="G2827" s="38"/>
      <c r="H2827" s="39"/>
    </row>
    <row r="2828" s="2" customFormat="1" ht="16.8" customHeight="1">
      <c r="A2828" s="38"/>
      <c r="B2828" s="39"/>
      <c r="C2828" s="258" t="s">
        <v>1</v>
      </c>
      <c r="D2828" s="258" t="s">
        <v>5585</v>
      </c>
      <c r="E2828" s="19" t="s">
        <v>1</v>
      </c>
      <c r="F2828" s="259">
        <v>16.050000000000001</v>
      </c>
      <c r="G2828" s="38"/>
      <c r="H2828" s="39"/>
    </row>
    <row r="2829" s="2" customFormat="1" ht="16.8" customHeight="1">
      <c r="A2829" s="38"/>
      <c r="B2829" s="39"/>
      <c r="C2829" s="258" t="s">
        <v>1</v>
      </c>
      <c r="D2829" s="258" t="s">
        <v>5423</v>
      </c>
      <c r="E2829" s="19" t="s">
        <v>1</v>
      </c>
      <c r="F2829" s="259">
        <v>0</v>
      </c>
      <c r="G2829" s="38"/>
      <c r="H2829" s="39"/>
    </row>
    <row r="2830" s="2" customFormat="1" ht="16.8" customHeight="1">
      <c r="A2830" s="38"/>
      <c r="B2830" s="39"/>
      <c r="C2830" s="258" t="s">
        <v>1</v>
      </c>
      <c r="D2830" s="258" t="s">
        <v>5586</v>
      </c>
      <c r="E2830" s="19" t="s">
        <v>1</v>
      </c>
      <c r="F2830" s="259">
        <v>7.4199999999999999</v>
      </c>
      <c r="G2830" s="38"/>
      <c r="H2830" s="39"/>
    </row>
    <row r="2831" s="2" customFormat="1" ht="16.8" customHeight="1">
      <c r="A2831" s="38"/>
      <c r="B2831" s="39"/>
      <c r="C2831" s="258" t="s">
        <v>1</v>
      </c>
      <c r="D2831" s="258" t="s">
        <v>5423</v>
      </c>
      <c r="E2831" s="19" t="s">
        <v>1</v>
      </c>
      <c r="F2831" s="259">
        <v>0</v>
      </c>
      <c r="G2831" s="38"/>
      <c r="H2831" s="39"/>
    </row>
    <row r="2832" s="2" customFormat="1" ht="16.8" customHeight="1">
      <c r="A2832" s="38"/>
      <c r="B2832" s="39"/>
      <c r="C2832" s="258" t="s">
        <v>1</v>
      </c>
      <c r="D2832" s="258" t="s">
        <v>5572</v>
      </c>
      <c r="E2832" s="19" t="s">
        <v>1</v>
      </c>
      <c r="F2832" s="259">
        <v>16.699999999999999</v>
      </c>
      <c r="G2832" s="38"/>
      <c r="H2832" s="39"/>
    </row>
    <row r="2833" s="2" customFormat="1" ht="16.8" customHeight="1">
      <c r="A2833" s="38"/>
      <c r="B2833" s="39"/>
      <c r="C2833" s="258" t="s">
        <v>1</v>
      </c>
      <c r="D2833" s="258" t="s">
        <v>5423</v>
      </c>
      <c r="E2833" s="19" t="s">
        <v>1</v>
      </c>
      <c r="F2833" s="259">
        <v>0</v>
      </c>
      <c r="G2833" s="38"/>
      <c r="H2833" s="39"/>
    </row>
    <row r="2834" s="2" customFormat="1" ht="16.8" customHeight="1">
      <c r="A2834" s="38"/>
      <c r="B2834" s="39"/>
      <c r="C2834" s="258" t="s">
        <v>1</v>
      </c>
      <c r="D2834" s="258" t="s">
        <v>5587</v>
      </c>
      <c r="E2834" s="19" t="s">
        <v>1</v>
      </c>
      <c r="F2834" s="259">
        <v>9.0099999999999998</v>
      </c>
      <c r="G2834" s="38"/>
      <c r="H2834" s="39"/>
    </row>
    <row r="2835" s="2" customFormat="1" ht="16.8" customHeight="1">
      <c r="A2835" s="38"/>
      <c r="B2835" s="39"/>
      <c r="C2835" s="258" t="s">
        <v>4849</v>
      </c>
      <c r="D2835" s="258" t="s">
        <v>1078</v>
      </c>
      <c r="E2835" s="19" t="s">
        <v>1</v>
      </c>
      <c r="F2835" s="259">
        <v>172.28999999999999</v>
      </c>
      <c r="G2835" s="38"/>
      <c r="H2835" s="39"/>
    </row>
    <row r="2836" s="2" customFormat="1" ht="7.44" customHeight="1">
      <c r="A2836" s="38"/>
      <c r="B2836" s="60"/>
      <c r="C2836" s="61"/>
      <c r="D2836" s="61"/>
      <c r="E2836" s="61"/>
      <c r="F2836" s="61"/>
      <c r="G2836" s="61"/>
      <c r="H2836" s="39"/>
    </row>
    <row r="2837" s="2" customFormat="1">
      <c r="A2837" s="38"/>
      <c r="B2837" s="38"/>
      <c r="C2837" s="38"/>
      <c r="D2837" s="38"/>
      <c r="E2837" s="38"/>
      <c r="F2837" s="38"/>
      <c r="G2837" s="38"/>
      <c r="H2837" s="38"/>
    </row>
  </sheetData>
  <mergeCells count="2">
    <mergeCell ref="D5:F5"/>
    <mergeCell ref="D6:F6"/>
  </mergeCells>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ROUND((SUM(BE136:BE523)),  2)</f>
        <v>0</v>
      </c>
      <c r="G37" s="38"/>
      <c r="H37" s="38"/>
      <c r="I37" s="137">
        <v>0.20999999999999999</v>
      </c>
      <c r="J37" s="136">
        <f>ROUND(((SUM(BE136:BE523))*I37),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ROUND((SUM(BF136:BF523)),  2)</f>
        <v>0</v>
      </c>
      <c r="G38" s="38"/>
      <c r="H38" s="38"/>
      <c r="I38" s="137">
        <v>0.14999999999999999</v>
      </c>
      <c r="J38" s="136">
        <f>ROUND(((SUM(BF136:BF523))*I38),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ROUND((SUM(BG136:BG523)),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ROUND((SUM(BH136:BH523)),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ROUND((SUM(BI136:BI523)),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1976</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1977</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1978</v>
      </c>
      <c r="E103" s="151"/>
      <c r="F103" s="151"/>
      <c r="G103" s="151"/>
      <c r="H103" s="151"/>
      <c r="I103" s="151"/>
      <c r="J103" s="152">
        <f>J143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1979</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1980</v>
      </c>
      <c r="E105" s="151"/>
      <c r="F105" s="151"/>
      <c r="G105" s="151"/>
      <c r="H105" s="151"/>
      <c r="I105" s="151"/>
      <c r="J105" s="152">
        <f>J149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1981</v>
      </c>
      <c r="E106" s="151"/>
      <c r="F106" s="151"/>
      <c r="G106" s="151"/>
      <c r="H106" s="151"/>
      <c r="I106" s="151"/>
      <c r="J106" s="152">
        <f>J152</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1982</v>
      </c>
      <c r="E107" s="151"/>
      <c r="F107" s="151"/>
      <c r="G107" s="151"/>
      <c r="H107" s="151"/>
      <c r="I107" s="151"/>
      <c r="J107" s="152">
        <f>J175</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1983</v>
      </c>
      <c r="E108" s="151"/>
      <c r="F108" s="151"/>
      <c r="G108" s="151"/>
      <c r="H108" s="151"/>
      <c r="I108" s="151"/>
      <c r="J108" s="152">
        <f>J184</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1984</v>
      </c>
      <c r="E109" s="151"/>
      <c r="F109" s="151"/>
      <c r="G109" s="151"/>
      <c r="H109" s="151"/>
      <c r="I109" s="151"/>
      <c r="J109" s="152">
        <f>J289</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1985</v>
      </c>
      <c r="E110" s="151"/>
      <c r="F110" s="151"/>
      <c r="G110" s="151"/>
      <c r="H110" s="151"/>
      <c r="I110" s="151"/>
      <c r="J110" s="152">
        <f>J335</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1986</v>
      </c>
      <c r="E111" s="151"/>
      <c r="F111" s="151"/>
      <c r="G111" s="151"/>
      <c r="H111" s="151"/>
      <c r="I111" s="151"/>
      <c r="J111" s="152">
        <f>J496</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1987</v>
      </c>
      <c r="E112" s="151"/>
      <c r="F112" s="151"/>
      <c r="G112" s="151"/>
      <c r="H112" s="151"/>
      <c r="I112" s="151"/>
      <c r="J112" s="152">
        <f>J521</f>
        <v>0</v>
      </c>
      <c r="K112" s="9"/>
      <c r="L112" s="149"/>
      <c r="S112" s="9"/>
      <c r="T112" s="9"/>
      <c r="U112" s="9"/>
      <c r="V112" s="9"/>
      <c r="W112" s="9"/>
      <c r="X112" s="9"/>
      <c r="Y112" s="9"/>
      <c r="Z112" s="9"/>
      <c r="AA112" s="9"/>
      <c r="AB112" s="9"/>
      <c r="AC112" s="9"/>
      <c r="AD112" s="9"/>
      <c r="AE112" s="9"/>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213</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D.1.4c - Silnoproudá elektrotechnika</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P137+P140+P143+P146+P149+P152+P175+P184+P289+P335+P496+P521</f>
        <v>0</v>
      </c>
      <c r="Q136" s="90"/>
      <c r="R136" s="164">
        <f>R137+R140+R143+R146+R149+R152+R175+R184+R289+R335+R496+R521</f>
        <v>0</v>
      </c>
      <c r="S136" s="90"/>
      <c r="T136" s="165">
        <f>T137+T140+T143+T146+T149+T152+T175+T184+T289+T335+T496+T521</f>
        <v>0</v>
      </c>
      <c r="U136" s="38"/>
      <c r="V136" s="38"/>
      <c r="W136" s="38"/>
      <c r="X136" s="38"/>
      <c r="Y136" s="38"/>
      <c r="Z136" s="38"/>
      <c r="AA136" s="38"/>
      <c r="AB136" s="38"/>
      <c r="AC136" s="38"/>
      <c r="AD136" s="38"/>
      <c r="AE136" s="38"/>
      <c r="AT136" s="19" t="s">
        <v>74</v>
      </c>
      <c r="AU136" s="19" t="s">
        <v>220</v>
      </c>
      <c r="BK136" s="166">
        <f>BK137+BK140+BK143+BK146+BK149+BK152+BK175+BK184+BK289+BK335+BK496+BK521</f>
        <v>0</v>
      </c>
    </row>
    <row r="137" s="12" customFormat="1" ht="25.92" customHeight="1">
      <c r="A137" s="12"/>
      <c r="B137" s="167"/>
      <c r="C137" s="12"/>
      <c r="D137" s="168" t="s">
        <v>74</v>
      </c>
      <c r="E137" s="169" t="s">
        <v>1988</v>
      </c>
      <c r="F137" s="169" t="s">
        <v>1989</v>
      </c>
      <c r="G137" s="12"/>
      <c r="H137" s="12"/>
      <c r="I137" s="170"/>
      <c r="J137" s="171">
        <f>BK137</f>
        <v>0</v>
      </c>
      <c r="K137" s="12"/>
      <c r="L137" s="167"/>
      <c r="M137" s="172"/>
      <c r="N137" s="173"/>
      <c r="O137" s="173"/>
      <c r="P137" s="174">
        <f>SUM(P138:P139)</f>
        <v>0</v>
      </c>
      <c r="Q137" s="173"/>
      <c r="R137" s="174">
        <f>SUM(R138:R139)</f>
        <v>0</v>
      </c>
      <c r="S137" s="173"/>
      <c r="T137" s="175">
        <f>SUM(T138:T139)</f>
        <v>0</v>
      </c>
      <c r="U137" s="12"/>
      <c r="V137" s="12"/>
      <c r="W137" s="12"/>
      <c r="X137" s="12"/>
      <c r="Y137" s="12"/>
      <c r="Z137" s="12"/>
      <c r="AA137" s="12"/>
      <c r="AB137" s="12"/>
      <c r="AC137" s="12"/>
      <c r="AD137" s="12"/>
      <c r="AE137" s="12"/>
      <c r="AR137" s="168" t="s">
        <v>82</v>
      </c>
      <c r="AT137" s="176" t="s">
        <v>74</v>
      </c>
      <c r="AU137" s="176" t="s">
        <v>75</v>
      </c>
      <c r="AY137" s="168" t="s">
        <v>253</v>
      </c>
      <c r="BK137" s="177">
        <f>SUM(BK138:BK139)</f>
        <v>0</v>
      </c>
    </row>
    <row r="138" s="2" customFormat="1" ht="55.5" customHeight="1">
      <c r="A138" s="38"/>
      <c r="B138" s="180"/>
      <c r="C138" s="181" t="s">
        <v>82</v>
      </c>
      <c r="D138" s="181" t="s">
        <v>258</v>
      </c>
      <c r="E138" s="182" t="s">
        <v>1990</v>
      </c>
      <c r="F138" s="183" t="s">
        <v>1991</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85</v>
      </c>
    </row>
    <row r="139" s="2" customFormat="1">
      <c r="A139" s="38"/>
      <c r="B139" s="39"/>
      <c r="C139" s="38"/>
      <c r="D139" s="195" t="s">
        <v>1362</v>
      </c>
      <c r="E139" s="38"/>
      <c r="F139" s="239" t="s">
        <v>1992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12" customFormat="1" ht="25.92" customHeight="1">
      <c r="A140" s="12"/>
      <c r="B140" s="167"/>
      <c r="C140" s="12"/>
      <c r="D140" s="168" t="s">
        <v>74</v>
      </c>
      <c r="E140" s="169" t="s">
        <v>1993</v>
      </c>
      <c r="F140" s="169" t="s">
        <v>1994</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82</v>
      </c>
      <c r="AT140" s="176" t="s">
        <v>74</v>
      </c>
      <c r="AU140" s="176" t="s">
        <v>75</v>
      </c>
      <c r="AY140" s="168" t="s">
        <v>253</v>
      </c>
      <c r="BK140" s="177">
        <f>SUM(BK141:BK142)</f>
        <v>0</v>
      </c>
    </row>
    <row r="141" s="2" customFormat="1" ht="55.5" customHeight="1">
      <c r="A141" s="38"/>
      <c r="B141" s="180"/>
      <c r="C141" s="181" t="s">
        <v>85</v>
      </c>
      <c r="D141" s="181" t="s">
        <v>258</v>
      </c>
      <c r="E141" s="182" t="s">
        <v>1995</v>
      </c>
      <c r="F141" s="183" t="s">
        <v>1996</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1992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12" customFormat="1" ht="25.92" customHeight="1">
      <c r="A143" s="12"/>
      <c r="B143" s="167"/>
      <c r="C143" s="12"/>
      <c r="D143" s="168" t="s">
        <v>74</v>
      </c>
      <c r="E143" s="169" t="s">
        <v>1997</v>
      </c>
      <c r="F143" s="169" t="s">
        <v>1998</v>
      </c>
      <c r="G143" s="12"/>
      <c r="H143" s="12"/>
      <c r="I143" s="170"/>
      <c r="J143" s="171">
        <f>BK143</f>
        <v>0</v>
      </c>
      <c r="K143" s="12"/>
      <c r="L143" s="167"/>
      <c r="M143" s="172"/>
      <c r="N143" s="173"/>
      <c r="O143" s="173"/>
      <c r="P143" s="174">
        <f>SUM(P144:P145)</f>
        <v>0</v>
      </c>
      <c r="Q143" s="173"/>
      <c r="R143" s="174">
        <f>SUM(R144:R145)</f>
        <v>0</v>
      </c>
      <c r="S143" s="173"/>
      <c r="T143" s="175">
        <f>SUM(T144:T145)</f>
        <v>0</v>
      </c>
      <c r="U143" s="12"/>
      <c r="V143" s="12"/>
      <c r="W143" s="12"/>
      <c r="X143" s="12"/>
      <c r="Y143" s="12"/>
      <c r="Z143" s="12"/>
      <c r="AA143" s="12"/>
      <c r="AB143" s="12"/>
      <c r="AC143" s="12"/>
      <c r="AD143" s="12"/>
      <c r="AE143" s="12"/>
      <c r="AR143" s="168" t="s">
        <v>82</v>
      </c>
      <c r="AT143" s="176" t="s">
        <v>74</v>
      </c>
      <c r="AU143" s="176" t="s">
        <v>75</v>
      </c>
      <c r="AY143" s="168" t="s">
        <v>253</v>
      </c>
      <c r="BK143" s="177">
        <f>SUM(BK144:BK145)</f>
        <v>0</v>
      </c>
    </row>
    <row r="144" s="2" customFormat="1" ht="55.5" customHeight="1">
      <c r="A144" s="38"/>
      <c r="B144" s="180"/>
      <c r="C144" s="181" t="s">
        <v>93</v>
      </c>
      <c r="D144" s="181" t="s">
        <v>258</v>
      </c>
      <c r="E144" s="182" t="s">
        <v>1999</v>
      </c>
      <c r="F144" s="183" t="s">
        <v>1991</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254</v>
      </c>
    </row>
    <row r="145" s="2" customFormat="1">
      <c r="A145" s="38"/>
      <c r="B145" s="39"/>
      <c r="C145" s="38"/>
      <c r="D145" s="195" t="s">
        <v>1362</v>
      </c>
      <c r="E145" s="38"/>
      <c r="F145" s="239" t="s">
        <v>1992</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12" customFormat="1" ht="25.92" customHeight="1">
      <c r="A146" s="12"/>
      <c r="B146" s="167"/>
      <c r="C146" s="12"/>
      <c r="D146" s="168" t="s">
        <v>74</v>
      </c>
      <c r="E146" s="169" t="s">
        <v>2000</v>
      </c>
      <c r="F146" s="169" t="s">
        <v>2001</v>
      </c>
      <c r="G146" s="12"/>
      <c r="H146" s="12"/>
      <c r="I146" s="170"/>
      <c r="J146" s="171">
        <f>BK146</f>
        <v>0</v>
      </c>
      <c r="K146" s="12"/>
      <c r="L146" s="167"/>
      <c r="M146" s="172"/>
      <c r="N146" s="173"/>
      <c r="O146" s="173"/>
      <c r="P146" s="174">
        <f>SUM(P147:P148)</f>
        <v>0</v>
      </c>
      <c r="Q146" s="173"/>
      <c r="R146" s="174">
        <f>SUM(R147:R148)</f>
        <v>0</v>
      </c>
      <c r="S146" s="173"/>
      <c r="T146" s="175">
        <f>SUM(T147:T148)</f>
        <v>0</v>
      </c>
      <c r="U146" s="12"/>
      <c r="V146" s="12"/>
      <c r="W146" s="12"/>
      <c r="X146" s="12"/>
      <c r="Y146" s="12"/>
      <c r="Z146" s="12"/>
      <c r="AA146" s="12"/>
      <c r="AB146" s="12"/>
      <c r="AC146" s="12"/>
      <c r="AD146" s="12"/>
      <c r="AE146" s="12"/>
      <c r="AR146" s="168" t="s">
        <v>82</v>
      </c>
      <c r="AT146" s="176" t="s">
        <v>74</v>
      </c>
      <c r="AU146" s="176" t="s">
        <v>75</v>
      </c>
      <c r="AY146" s="168" t="s">
        <v>253</v>
      </c>
      <c r="BK146" s="177">
        <f>SUM(BK147:BK148)</f>
        <v>0</v>
      </c>
    </row>
    <row r="147" s="2" customFormat="1" ht="55.5" customHeight="1">
      <c r="A147" s="38"/>
      <c r="B147" s="180"/>
      <c r="C147" s="181" t="s">
        <v>109</v>
      </c>
      <c r="D147" s="181" t="s">
        <v>258</v>
      </c>
      <c r="E147" s="182" t="s">
        <v>2002</v>
      </c>
      <c r="F147" s="183" t="s">
        <v>1991</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305</v>
      </c>
    </row>
    <row r="148" s="2" customFormat="1">
      <c r="A148" s="38"/>
      <c r="B148" s="39"/>
      <c r="C148" s="38"/>
      <c r="D148" s="195" t="s">
        <v>1362</v>
      </c>
      <c r="E148" s="38"/>
      <c r="F148" s="239" t="s">
        <v>1992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12" customFormat="1" ht="25.92" customHeight="1">
      <c r="A149" s="12"/>
      <c r="B149" s="167"/>
      <c r="C149" s="12"/>
      <c r="D149" s="168" t="s">
        <v>74</v>
      </c>
      <c r="E149" s="169" t="s">
        <v>2003</v>
      </c>
      <c r="F149" s="169" t="s">
        <v>2004</v>
      </c>
      <c r="G149" s="12"/>
      <c r="H149" s="12"/>
      <c r="I149" s="170"/>
      <c r="J149" s="171">
        <f>BK149</f>
        <v>0</v>
      </c>
      <c r="K149" s="12"/>
      <c r="L149" s="167"/>
      <c r="M149" s="172"/>
      <c r="N149" s="173"/>
      <c r="O149" s="173"/>
      <c r="P149" s="174">
        <f>SUM(P150:P151)</f>
        <v>0</v>
      </c>
      <c r="Q149" s="173"/>
      <c r="R149" s="174">
        <f>SUM(R150:R151)</f>
        <v>0</v>
      </c>
      <c r="S149" s="173"/>
      <c r="T149" s="175">
        <f>SUM(T150:T151)</f>
        <v>0</v>
      </c>
      <c r="U149" s="12"/>
      <c r="V149" s="12"/>
      <c r="W149" s="12"/>
      <c r="X149" s="12"/>
      <c r="Y149" s="12"/>
      <c r="Z149" s="12"/>
      <c r="AA149" s="12"/>
      <c r="AB149" s="12"/>
      <c r="AC149" s="12"/>
      <c r="AD149" s="12"/>
      <c r="AE149" s="12"/>
      <c r="AR149" s="168" t="s">
        <v>82</v>
      </c>
      <c r="AT149" s="176" t="s">
        <v>74</v>
      </c>
      <c r="AU149" s="176" t="s">
        <v>75</v>
      </c>
      <c r="AY149" s="168" t="s">
        <v>253</v>
      </c>
      <c r="BK149" s="177">
        <f>SUM(BK150:BK151)</f>
        <v>0</v>
      </c>
    </row>
    <row r="150" s="2" customFormat="1" ht="55.5" customHeight="1">
      <c r="A150" s="38"/>
      <c r="B150" s="180"/>
      <c r="C150" s="181" t="s">
        <v>283</v>
      </c>
      <c r="D150" s="181" t="s">
        <v>258</v>
      </c>
      <c r="E150" s="182" t="s">
        <v>2005</v>
      </c>
      <c r="F150" s="183" t="s">
        <v>2006</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313</v>
      </c>
    </row>
    <row r="151" s="2" customFormat="1">
      <c r="A151" s="38"/>
      <c r="B151" s="39"/>
      <c r="C151" s="38"/>
      <c r="D151" s="195" t="s">
        <v>1362</v>
      </c>
      <c r="E151" s="38"/>
      <c r="F151" s="239" t="s">
        <v>2007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12" customFormat="1" ht="25.92" customHeight="1">
      <c r="A152" s="12"/>
      <c r="B152" s="167"/>
      <c r="C152" s="12"/>
      <c r="D152" s="168" t="s">
        <v>74</v>
      </c>
      <c r="E152" s="169" t="s">
        <v>2008</v>
      </c>
      <c r="F152" s="169" t="s">
        <v>2009</v>
      </c>
      <c r="G152" s="12"/>
      <c r="H152" s="12"/>
      <c r="I152" s="170"/>
      <c r="J152" s="171">
        <f>BK152</f>
        <v>0</v>
      </c>
      <c r="K152" s="12"/>
      <c r="L152" s="167"/>
      <c r="M152" s="172"/>
      <c r="N152" s="173"/>
      <c r="O152" s="173"/>
      <c r="P152" s="174">
        <f>SUM(P153:P174)</f>
        <v>0</v>
      </c>
      <c r="Q152" s="173"/>
      <c r="R152" s="174">
        <f>SUM(R153:R174)</f>
        <v>0</v>
      </c>
      <c r="S152" s="173"/>
      <c r="T152" s="175">
        <f>SUM(T153:T174)</f>
        <v>0</v>
      </c>
      <c r="U152" s="12"/>
      <c r="V152" s="12"/>
      <c r="W152" s="12"/>
      <c r="X152" s="12"/>
      <c r="Y152" s="12"/>
      <c r="Z152" s="12"/>
      <c r="AA152" s="12"/>
      <c r="AB152" s="12"/>
      <c r="AC152" s="12"/>
      <c r="AD152" s="12"/>
      <c r="AE152" s="12"/>
      <c r="AR152" s="168" t="s">
        <v>82</v>
      </c>
      <c r="AT152" s="176" t="s">
        <v>74</v>
      </c>
      <c r="AU152" s="176" t="s">
        <v>75</v>
      </c>
      <c r="AY152" s="168" t="s">
        <v>253</v>
      </c>
      <c r="BK152" s="177">
        <f>SUM(BK153:BK174)</f>
        <v>0</v>
      </c>
    </row>
    <row r="153" s="2" customFormat="1" ht="62.7" customHeight="1">
      <c r="A153" s="38"/>
      <c r="B153" s="180"/>
      <c r="C153" s="181" t="s">
        <v>254</v>
      </c>
      <c r="D153" s="181" t="s">
        <v>258</v>
      </c>
      <c r="E153" s="182" t="s">
        <v>2010</v>
      </c>
      <c r="F153" s="183" t="s">
        <v>2011</v>
      </c>
      <c r="G153" s="184" t="s">
        <v>1374</v>
      </c>
      <c r="H153" s="185">
        <v>2</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324</v>
      </c>
    </row>
    <row r="154" s="2" customFormat="1">
      <c r="A154" s="38"/>
      <c r="B154" s="39"/>
      <c r="C154" s="38"/>
      <c r="D154" s="195" t="s">
        <v>1362</v>
      </c>
      <c r="E154" s="38"/>
      <c r="F154" s="239" t="s">
        <v>2012</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62.7" customHeight="1">
      <c r="A155" s="38"/>
      <c r="B155" s="180"/>
      <c r="C155" s="181" t="s">
        <v>297</v>
      </c>
      <c r="D155" s="181" t="s">
        <v>258</v>
      </c>
      <c r="E155" s="182" t="s">
        <v>2013</v>
      </c>
      <c r="F155" s="183" t="s">
        <v>2014</v>
      </c>
      <c r="G155" s="184" t="s">
        <v>1374</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342</v>
      </c>
    </row>
    <row r="156" s="2" customFormat="1">
      <c r="A156" s="38"/>
      <c r="B156" s="39"/>
      <c r="C156" s="38"/>
      <c r="D156" s="195" t="s">
        <v>1362</v>
      </c>
      <c r="E156" s="38"/>
      <c r="F156" s="239" t="s">
        <v>2012</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305</v>
      </c>
      <c r="D157" s="181" t="s">
        <v>258</v>
      </c>
      <c r="E157" s="182" t="s">
        <v>2015</v>
      </c>
      <c r="F157" s="183" t="s">
        <v>2016</v>
      </c>
      <c r="G157" s="184" t="s">
        <v>1374</v>
      </c>
      <c r="H157" s="185">
        <v>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335</v>
      </c>
    </row>
    <row r="158" s="2" customFormat="1">
      <c r="A158" s="38"/>
      <c r="B158" s="39"/>
      <c r="C158" s="38"/>
      <c r="D158" s="195" t="s">
        <v>1362</v>
      </c>
      <c r="E158" s="38"/>
      <c r="F158" s="239" t="s">
        <v>2017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303</v>
      </c>
      <c r="D159" s="181" t="s">
        <v>258</v>
      </c>
      <c r="E159" s="182" t="s">
        <v>2018</v>
      </c>
      <c r="F159" s="183" t="s">
        <v>2019</v>
      </c>
      <c r="G159" s="184" t="s">
        <v>1374</v>
      </c>
      <c r="H159" s="185">
        <v>11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437</v>
      </c>
    </row>
    <row r="160" s="2" customFormat="1">
      <c r="A160" s="38"/>
      <c r="B160" s="39"/>
      <c r="C160" s="38"/>
      <c r="D160" s="195" t="s">
        <v>1362</v>
      </c>
      <c r="E160" s="38"/>
      <c r="F160" s="239" t="s">
        <v>2020</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313</v>
      </c>
      <c r="D161" s="181" t="s">
        <v>258</v>
      </c>
      <c r="E161" s="182" t="s">
        <v>2021</v>
      </c>
      <c r="F161" s="183" t="s">
        <v>2022</v>
      </c>
      <c r="G161" s="184" t="s">
        <v>1374</v>
      </c>
      <c r="H161" s="185">
        <v>8</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446</v>
      </c>
    </row>
    <row r="162" s="2" customFormat="1">
      <c r="A162" s="38"/>
      <c r="B162" s="39"/>
      <c r="C162" s="38"/>
      <c r="D162" s="195" t="s">
        <v>1362</v>
      </c>
      <c r="E162" s="38"/>
      <c r="F162" s="239" t="s">
        <v>2017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320</v>
      </c>
      <c r="D163" s="181" t="s">
        <v>258</v>
      </c>
      <c r="E163" s="182" t="s">
        <v>2023</v>
      </c>
      <c r="F163" s="183" t="s">
        <v>2024</v>
      </c>
      <c r="G163" s="184" t="s">
        <v>1374</v>
      </c>
      <c r="H163" s="185">
        <v>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458</v>
      </c>
    </row>
    <row r="164" s="2" customFormat="1">
      <c r="A164" s="38"/>
      <c r="B164" s="39"/>
      <c r="C164" s="38"/>
      <c r="D164" s="195" t="s">
        <v>1362</v>
      </c>
      <c r="E164" s="38"/>
      <c r="F164" s="239" t="s">
        <v>2017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49.05" customHeight="1">
      <c r="A165" s="38"/>
      <c r="B165" s="180"/>
      <c r="C165" s="181" t="s">
        <v>324</v>
      </c>
      <c r="D165" s="181" t="s">
        <v>258</v>
      </c>
      <c r="E165" s="182" t="s">
        <v>2025</v>
      </c>
      <c r="F165" s="183" t="s">
        <v>2026</v>
      </c>
      <c r="G165" s="184" t="s">
        <v>1374</v>
      </c>
      <c r="H165" s="185">
        <v>1</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472</v>
      </c>
    </row>
    <row r="166" s="2" customFormat="1">
      <c r="A166" s="38"/>
      <c r="B166" s="39"/>
      <c r="C166" s="38"/>
      <c r="D166" s="195" t="s">
        <v>1362</v>
      </c>
      <c r="E166" s="38"/>
      <c r="F166" s="239" t="s">
        <v>2017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44.25" customHeight="1">
      <c r="A167" s="38"/>
      <c r="B167" s="180"/>
      <c r="C167" s="181" t="s">
        <v>332</v>
      </c>
      <c r="D167" s="181" t="s">
        <v>258</v>
      </c>
      <c r="E167" s="182" t="s">
        <v>2027</v>
      </c>
      <c r="F167" s="183" t="s">
        <v>2028</v>
      </c>
      <c r="G167" s="184" t="s">
        <v>1374</v>
      </c>
      <c r="H167" s="185">
        <v>15</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486</v>
      </c>
    </row>
    <row r="168" s="2" customFormat="1">
      <c r="A168" s="38"/>
      <c r="B168" s="39"/>
      <c r="C168" s="38"/>
      <c r="D168" s="195" t="s">
        <v>1362</v>
      </c>
      <c r="E168" s="38"/>
      <c r="F168" s="239" t="s">
        <v>2017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342</v>
      </c>
      <c r="D169" s="181" t="s">
        <v>258</v>
      </c>
      <c r="E169" s="182" t="s">
        <v>2029</v>
      </c>
      <c r="F169" s="183" t="s">
        <v>2030</v>
      </c>
      <c r="G169" s="184" t="s">
        <v>1374</v>
      </c>
      <c r="H169" s="185">
        <v>12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504</v>
      </c>
    </row>
    <row r="170" s="2" customFormat="1">
      <c r="A170" s="38"/>
      <c r="B170" s="39"/>
      <c r="C170" s="38"/>
      <c r="D170" s="195" t="s">
        <v>1362</v>
      </c>
      <c r="E170" s="38"/>
      <c r="F170" s="239" t="s">
        <v>2017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8</v>
      </c>
      <c r="D171" s="181" t="s">
        <v>258</v>
      </c>
      <c r="E171" s="182" t="s">
        <v>2031</v>
      </c>
      <c r="F171" s="183" t="s">
        <v>2032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515</v>
      </c>
    </row>
    <row r="172" s="2" customFormat="1">
      <c r="A172" s="38"/>
      <c r="B172" s="39"/>
      <c r="C172" s="38"/>
      <c r="D172" s="195" t="s">
        <v>1362</v>
      </c>
      <c r="E172" s="38"/>
      <c r="F172" s="239" t="s">
        <v>2017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33" customHeight="1">
      <c r="A173" s="38"/>
      <c r="B173" s="180"/>
      <c r="C173" s="181" t="s">
        <v>335</v>
      </c>
      <c r="D173" s="181" t="s">
        <v>258</v>
      </c>
      <c r="E173" s="182" t="s">
        <v>2033</v>
      </c>
      <c r="F173" s="183" t="s">
        <v>2034</v>
      </c>
      <c r="G173" s="184" t="s">
        <v>1374</v>
      </c>
      <c r="H173" s="185">
        <v>27</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349</v>
      </c>
    </row>
    <row r="174" s="2" customFormat="1">
      <c r="A174" s="38"/>
      <c r="B174" s="39"/>
      <c r="C174" s="38"/>
      <c r="D174" s="195" t="s">
        <v>1362</v>
      </c>
      <c r="E174" s="38"/>
      <c r="F174" s="239" t="s">
        <v>2017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12" customFormat="1" ht="25.92" customHeight="1">
      <c r="A175" s="12"/>
      <c r="B175" s="167"/>
      <c r="C175" s="12"/>
      <c r="D175" s="168" t="s">
        <v>74</v>
      </c>
      <c r="E175" s="169" t="s">
        <v>2035</v>
      </c>
      <c r="F175" s="169" t="s">
        <v>2036</v>
      </c>
      <c r="G175" s="12"/>
      <c r="H175" s="12"/>
      <c r="I175" s="170"/>
      <c r="J175" s="171">
        <f>BK175</f>
        <v>0</v>
      </c>
      <c r="K175" s="12"/>
      <c r="L175" s="167"/>
      <c r="M175" s="172"/>
      <c r="N175" s="173"/>
      <c r="O175" s="173"/>
      <c r="P175" s="174">
        <f>SUM(P176:P183)</f>
        <v>0</v>
      </c>
      <c r="Q175" s="173"/>
      <c r="R175" s="174">
        <f>SUM(R176:R183)</f>
        <v>0</v>
      </c>
      <c r="S175" s="173"/>
      <c r="T175" s="175">
        <f>SUM(T176:T183)</f>
        <v>0</v>
      </c>
      <c r="U175" s="12"/>
      <c r="V175" s="12"/>
      <c r="W175" s="12"/>
      <c r="X175" s="12"/>
      <c r="Y175" s="12"/>
      <c r="Z175" s="12"/>
      <c r="AA175" s="12"/>
      <c r="AB175" s="12"/>
      <c r="AC175" s="12"/>
      <c r="AD175" s="12"/>
      <c r="AE175" s="12"/>
      <c r="AR175" s="168" t="s">
        <v>82</v>
      </c>
      <c r="AT175" s="176" t="s">
        <v>74</v>
      </c>
      <c r="AU175" s="176" t="s">
        <v>75</v>
      </c>
      <c r="AY175" s="168" t="s">
        <v>253</v>
      </c>
      <c r="BK175" s="177">
        <f>SUM(BK176:BK183)</f>
        <v>0</v>
      </c>
    </row>
    <row r="176" s="2" customFormat="1" ht="62.7" customHeight="1">
      <c r="A176" s="38"/>
      <c r="B176" s="180"/>
      <c r="C176" s="181" t="s">
        <v>357</v>
      </c>
      <c r="D176" s="181" t="s">
        <v>258</v>
      </c>
      <c r="E176" s="182" t="s">
        <v>2037</v>
      </c>
      <c r="F176" s="183" t="s">
        <v>2011</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548</v>
      </c>
    </row>
    <row r="177" s="2" customFormat="1">
      <c r="A177" s="38"/>
      <c r="B177" s="39"/>
      <c r="C177" s="38"/>
      <c r="D177" s="195" t="s">
        <v>1362</v>
      </c>
      <c r="E177" s="38"/>
      <c r="F177" s="239" t="s">
        <v>2038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62.7" customHeight="1">
      <c r="A178" s="38"/>
      <c r="B178" s="180"/>
      <c r="C178" s="181" t="s">
        <v>437</v>
      </c>
      <c r="D178" s="181" t="s">
        <v>258</v>
      </c>
      <c r="E178" s="182" t="s">
        <v>2039</v>
      </c>
      <c r="F178" s="183" t="s">
        <v>2014</v>
      </c>
      <c r="G178" s="184" t="s">
        <v>1374</v>
      </c>
      <c r="H178" s="185">
        <v>1</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572</v>
      </c>
    </row>
    <row r="179" s="2" customFormat="1">
      <c r="A179" s="38"/>
      <c r="B179" s="39"/>
      <c r="C179" s="38"/>
      <c r="D179" s="195" t="s">
        <v>1362</v>
      </c>
      <c r="E179" s="38"/>
      <c r="F179" s="239" t="s">
        <v>2038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55.5" customHeight="1">
      <c r="A180" s="38"/>
      <c r="B180" s="180"/>
      <c r="C180" s="181" t="s">
        <v>442</v>
      </c>
      <c r="D180" s="181" t="s">
        <v>258</v>
      </c>
      <c r="E180" s="182" t="s">
        <v>2040</v>
      </c>
      <c r="F180" s="183" t="s">
        <v>2041</v>
      </c>
      <c r="G180" s="184" t="s">
        <v>1374</v>
      </c>
      <c r="H180" s="185">
        <v>31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597</v>
      </c>
    </row>
    <row r="181" s="2" customFormat="1">
      <c r="A181" s="38"/>
      <c r="B181" s="39"/>
      <c r="C181" s="38"/>
      <c r="D181" s="195" t="s">
        <v>1362</v>
      </c>
      <c r="E181" s="38"/>
      <c r="F181" s="239" t="s">
        <v>2042</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16.5" customHeight="1">
      <c r="A182" s="38"/>
      <c r="B182" s="180"/>
      <c r="C182" s="181" t="s">
        <v>446</v>
      </c>
      <c r="D182" s="181" t="s">
        <v>258</v>
      </c>
      <c r="E182" s="182" t="s">
        <v>2043</v>
      </c>
      <c r="F182" s="183" t="s">
        <v>2044</v>
      </c>
      <c r="G182" s="184" t="s">
        <v>1374</v>
      </c>
      <c r="H182" s="185">
        <v>22</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641</v>
      </c>
    </row>
    <row r="183" s="2" customFormat="1">
      <c r="A183" s="38"/>
      <c r="B183" s="39"/>
      <c r="C183" s="38"/>
      <c r="D183" s="195" t="s">
        <v>1362</v>
      </c>
      <c r="E183" s="38"/>
      <c r="F183" s="239" t="s">
        <v>2045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2046</v>
      </c>
      <c r="F184" s="169" t="s">
        <v>2047</v>
      </c>
      <c r="G184" s="12"/>
      <c r="H184" s="12"/>
      <c r="I184" s="170"/>
      <c r="J184" s="171">
        <f>BK184</f>
        <v>0</v>
      </c>
      <c r="K184" s="12"/>
      <c r="L184" s="167"/>
      <c r="M184" s="172"/>
      <c r="N184" s="173"/>
      <c r="O184" s="173"/>
      <c r="P184" s="174">
        <f>SUM(P185:P288)</f>
        <v>0</v>
      </c>
      <c r="Q184" s="173"/>
      <c r="R184" s="174">
        <f>SUM(R185:R288)</f>
        <v>0</v>
      </c>
      <c r="S184" s="173"/>
      <c r="T184" s="175">
        <f>SUM(T185:T288)</f>
        <v>0</v>
      </c>
      <c r="U184" s="12"/>
      <c r="V184" s="12"/>
      <c r="W184" s="12"/>
      <c r="X184" s="12"/>
      <c r="Y184" s="12"/>
      <c r="Z184" s="12"/>
      <c r="AA184" s="12"/>
      <c r="AB184" s="12"/>
      <c r="AC184" s="12"/>
      <c r="AD184" s="12"/>
      <c r="AE184" s="12"/>
      <c r="AR184" s="168" t="s">
        <v>82</v>
      </c>
      <c r="AT184" s="176" t="s">
        <v>74</v>
      </c>
      <c r="AU184" s="176" t="s">
        <v>75</v>
      </c>
      <c r="AY184" s="168" t="s">
        <v>253</v>
      </c>
      <c r="BK184" s="177">
        <f>SUM(BK185:BK288)</f>
        <v>0</v>
      </c>
    </row>
    <row r="185" s="2" customFormat="1" ht="55.5" customHeight="1">
      <c r="A185" s="38"/>
      <c r="B185" s="180"/>
      <c r="C185" s="181" t="s">
        <v>7</v>
      </c>
      <c r="D185" s="181" t="s">
        <v>258</v>
      </c>
      <c r="E185" s="182" t="s">
        <v>2048</v>
      </c>
      <c r="F185" s="183" t="s">
        <v>2049</v>
      </c>
      <c r="G185" s="184" t="s">
        <v>1374</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655</v>
      </c>
    </row>
    <row r="186" s="2" customFormat="1">
      <c r="A186" s="38"/>
      <c r="B186" s="39"/>
      <c r="C186" s="38"/>
      <c r="D186" s="195" t="s">
        <v>1362</v>
      </c>
      <c r="E186" s="38"/>
      <c r="F186" s="239" t="s">
        <v>2050</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55.5" customHeight="1">
      <c r="A187" s="38"/>
      <c r="B187" s="180"/>
      <c r="C187" s="181" t="s">
        <v>458</v>
      </c>
      <c r="D187" s="181" t="s">
        <v>258</v>
      </c>
      <c r="E187" s="182" t="s">
        <v>2051</v>
      </c>
      <c r="F187" s="183" t="s">
        <v>2052</v>
      </c>
      <c r="G187" s="184" t="s">
        <v>1374</v>
      </c>
      <c r="H187" s="185">
        <v>66</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665</v>
      </c>
    </row>
    <row r="188" s="2" customFormat="1">
      <c r="A188" s="38"/>
      <c r="B188" s="39"/>
      <c r="C188" s="38"/>
      <c r="D188" s="195" t="s">
        <v>1362</v>
      </c>
      <c r="E188" s="38"/>
      <c r="F188" s="239" t="s">
        <v>2017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464</v>
      </c>
      <c r="D189" s="181" t="s">
        <v>258</v>
      </c>
      <c r="E189" s="182" t="s">
        <v>2053</v>
      </c>
      <c r="F189" s="183" t="s">
        <v>2054</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674</v>
      </c>
    </row>
    <row r="190" s="2" customFormat="1">
      <c r="A190" s="38"/>
      <c r="B190" s="39"/>
      <c r="C190" s="38"/>
      <c r="D190" s="195" t="s">
        <v>1362</v>
      </c>
      <c r="E190" s="38"/>
      <c r="F190" s="239" t="s">
        <v>2017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472</v>
      </c>
      <c r="D191" s="181" t="s">
        <v>258</v>
      </c>
      <c r="E191" s="182" t="s">
        <v>2055</v>
      </c>
      <c r="F191" s="183" t="s">
        <v>2056</v>
      </c>
      <c r="G191" s="184" t="s">
        <v>1374</v>
      </c>
      <c r="H191" s="185">
        <v>78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682</v>
      </c>
    </row>
    <row r="192" s="2" customFormat="1">
      <c r="A192" s="38"/>
      <c r="B192" s="39"/>
      <c r="C192" s="38"/>
      <c r="D192" s="195" t="s">
        <v>1362</v>
      </c>
      <c r="E192" s="38"/>
      <c r="F192" s="239" t="s">
        <v>2057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480</v>
      </c>
      <c r="D193" s="181" t="s">
        <v>258</v>
      </c>
      <c r="E193" s="182" t="s">
        <v>2058</v>
      </c>
      <c r="F193" s="183" t="s">
        <v>2059</v>
      </c>
      <c r="G193" s="184" t="s">
        <v>1374</v>
      </c>
      <c r="H193" s="185">
        <v>11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690</v>
      </c>
    </row>
    <row r="194" s="2" customFormat="1">
      <c r="A194" s="38"/>
      <c r="B194" s="39"/>
      <c r="C194" s="38"/>
      <c r="D194" s="195" t="s">
        <v>1362</v>
      </c>
      <c r="E194" s="38"/>
      <c r="F194" s="239" t="s">
        <v>2057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486</v>
      </c>
      <c r="D195" s="181" t="s">
        <v>258</v>
      </c>
      <c r="E195" s="182" t="s">
        <v>2060</v>
      </c>
      <c r="F195" s="183" t="s">
        <v>2061</v>
      </c>
      <c r="G195" s="184" t="s">
        <v>1374</v>
      </c>
      <c r="H195" s="185">
        <v>30</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698</v>
      </c>
    </row>
    <row r="196" s="2" customFormat="1">
      <c r="A196" s="38"/>
      <c r="B196" s="39"/>
      <c r="C196" s="38"/>
      <c r="D196" s="195" t="s">
        <v>1362</v>
      </c>
      <c r="E196" s="38"/>
      <c r="F196" s="239" t="s">
        <v>2062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492</v>
      </c>
      <c r="D197" s="181" t="s">
        <v>258</v>
      </c>
      <c r="E197" s="182" t="s">
        <v>2063</v>
      </c>
      <c r="F197" s="183" t="s">
        <v>2064</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706</v>
      </c>
    </row>
    <row r="198" s="2" customFormat="1">
      <c r="A198" s="38"/>
      <c r="B198" s="39"/>
      <c r="C198" s="38"/>
      <c r="D198" s="195" t="s">
        <v>1362</v>
      </c>
      <c r="E198" s="38"/>
      <c r="F198" s="239" t="s">
        <v>2065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504</v>
      </c>
      <c r="D199" s="181" t="s">
        <v>258</v>
      </c>
      <c r="E199" s="182" t="s">
        <v>2066</v>
      </c>
      <c r="F199" s="183" t="s">
        <v>2067</v>
      </c>
      <c r="G199" s="184" t="s">
        <v>1374</v>
      </c>
      <c r="H199" s="185">
        <v>4</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714</v>
      </c>
    </row>
    <row r="200" s="2" customFormat="1">
      <c r="A200" s="38"/>
      <c r="B200" s="39"/>
      <c r="C200" s="38"/>
      <c r="D200" s="195" t="s">
        <v>1362</v>
      </c>
      <c r="E200" s="38"/>
      <c r="F200" s="239" t="s">
        <v>2065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510</v>
      </c>
      <c r="D201" s="181" t="s">
        <v>258</v>
      </c>
      <c r="E201" s="182" t="s">
        <v>2068</v>
      </c>
      <c r="F201" s="183" t="s">
        <v>2069</v>
      </c>
      <c r="G201" s="184" t="s">
        <v>1374</v>
      </c>
      <c r="H201" s="185">
        <v>25</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722</v>
      </c>
    </row>
    <row r="202" s="2" customFormat="1">
      <c r="A202" s="38"/>
      <c r="B202" s="39"/>
      <c r="C202" s="38"/>
      <c r="D202" s="195" t="s">
        <v>1362</v>
      </c>
      <c r="E202" s="38"/>
      <c r="F202" s="239" t="s">
        <v>2070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515</v>
      </c>
      <c r="D203" s="181" t="s">
        <v>258</v>
      </c>
      <c r="E203" s="182" t="s">
        <v>2071</v>
      </c>
      <c r="F203" s="183" t="s">
        <v>2072</v>
      </c>
      <c r="G203" s="184" t="s">
        <v>1374</v>
      </c>
      <c r="H203" s="185">
        <v>8</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730</v>
      </c>
    </row>
    <row r="204" s="2" customFormat="1">
      <c r="A204" s="38"/>
      <c r="B204" s="39"/>
      <c r="C204" s="38"/>
      <c r="D204" s="195" t="s">
        <v>1362</v>
      </c>
      <c r="E204" s="38"/>
      <c r="F204" s="239" t="s">
        <v>2017</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519</v>
      </c>
      <c r="D205" s="181" t="s">
        <v>258</v>
      </c>
      <c r="E205" s="182" t="s">
        <v>2073</v>
      </c>
      <c r="F205" s="183" t="s">
        <v>2074</v>
      </c>
      <c r="G205" s="184" t="s">
        <v>1374</v>
      </c>
      <c r="H205" s="185">
        <v>4</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738</v>
      </c>
    </row>
    <row r="206" s="2" customFormat="1">
      <c r="A206" s="38"/>
      <c r="B206" s="39"/>
      <c r="C206" s="38"/>
      <c r="D206" s="195" t="s">
        <v>1362</v>
      </c>
      <c r="E206" s="38"/>
      <c r="F206" s="239" t="s">
        <v>2017</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349</v>
      </c>
      <c r="D207" s="181" t="s">
        <v>258</v>
      </c>
      <c r="E207" s="182" t="s">
        <v>2075</v>
      </c>
      <c r="F207" s="183" t="s">
        <v>2076</v>
      </c>
      <c r="G207" s="184" t="s">
        <v>1374</v>
      </c>
      <c r="H207" s="185">
        <v>24</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745</v>
      </c>
    </row>
    <row r="208" s="2" customFormat="1">
      <c r="A208" s="38"/>
      <c r="B208" s="39"/>
      <c r="C208" s="38"/>
      <c r="D208" s="195" t="s">
        <v>1362</v>
      </c>
      <c r="E208" s="38"/>
      <c r="F208" s="239" t="s">
        <v>2017</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55.5" customHeight="1">
      <c r="A209" s="38"/>
      <c r="B209" s="180"/>
      <c r="C209" s="181" t="s">
        <v>541</v>
      </c>
      <c r="D209" s="181" t="s">
        <v>258</v>
      </c>
      <c r="E209" s="182" t="s">
        <v>2077</v>
      </c>
      <c r="F209" s="183" t="s">
        <v>2078</v>
      </c>
      <c r="G209" s="184" t="s">
        <v>1374</v>
      </c>
      <c r="H209" s="185">
        <v>2</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753</v>
      </c>
    </row>
    <row r="210" s="2" customFormat="1">
      <c r="A210" s="38"/>
      <c r="B210" s="39"/>
      <c r="C210" s="38"/>
      <c r="D210" s="195" t="s">
        <v>1362</v>
      </c>
      <c r="E210" s="38"/>
      <c r="F210" s="239" t="s">
        <v>2017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55.5" customHeight="1">
      <c r="A211" s="38"/>
      <c r="B211" s="180"/>
      <c r="C211" s="181" t="s">
        <v>548</v>
      </c>
      <c r="D211" s="181" t="s">
        <v>258</v>
      </c>
      <c r="E211" s="182" t="s">
        <v>2079</v>
      </c>
      <c r="F211" s="183" t="s">
        <v>2080</v>
      </c>
      <c r="G211" s="184" t="s">
        <v>1374</v>
      </c>
      <c r="H211" s="185">
        <v>18</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761</v>
      </c>
    </row>
    <row r="212" s="2" customFormat="1">
      <c r="A212" s="38"/>
      <c r="B212" s="39"/>
      <c r="C212" s="38"/>
      <c r="D212" s="195" t="s">
        <v>1362</v>
      </c>
      <c r="E212" s="38"/>
      <c r="F212" s="239" t="s">
        <v>2017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49.05" customHeight="1">
      <c r="A213" s="38"/>
      <c r="B213" s="180"/>
      <c r="C213" s="181" t="s">
        <v>564</v>
      </c>
      <c r="D213" s="181" t="s">
        <v>258</v>
      </c>
      <c r="E213" s="182" t="s">
        <v>2081</v>
      </c>
      <c r="F213" s="183" t="s">
        <v>2082</v>
      </c>
      <c r="G213" s="184" t="s">
        <v>1374</v>
      </c>
      <c r="H213" s="185">
        <v>6</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769</v>
      </c>
    </row>
    <row r="214" s="2" customFormat="1">
      <c r="A214" s="38"/>
      <c r="B214" s="39"/>
      <c r="C214" s="38"/>
      <c r="D214" s="195" t="s">
        <v>1362</v>
      </c>
      <c r="E214" s="38"/>
      <c r="F214" s="239" t="s">
        <v>2017</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49.05" customHeight="1">
      <c r="A215" s="38"/>
      <c r="B215" s="180"/>
      <c r="C215" s="181" t="s">
        <v>572</v>
      </c>
      <c r="D215" s="181" t="s">
        <v>258</v>
      </c>
      <c r="E215" s="182" t="s">
        <v>2083</v>
      </c>
      <c r="F215" s="183" t="s">
        <v>2084</v>
      </c>
      <c r="G215" s="184" t="s">
        <v>1374</v>
      </c>
      <c r="H215" s="185">
        <v>11</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777</v>
      </c>
    </row>
    <row r="216" s="2" customFormat="1">
      <c r="A216" s="38"/>
      <c r="B216" s="39"/>
      <c r="C216" s="38"/>
      <c r="D216" s="195" t="s">
        <v>1362</v>
      </c>
      <c r="E216" s="38"/>
      <c r="F216" s="239" t="s">
        <v>2017</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55.5" customHeight="1">
      <c r="A217" s="38"/>
      <c r="B217" s="180"/>
      <c r="C217" s="181" t="s">
        <v>591</v>
      </c>
      <c r="D217" s="181" t="s">
        <v>258</v>
      </c>
      <c r="E217" s="182" t="s">
        <v>2085</v>
      </c>
      <c r="F217" s="183" t="s">
        <v>2086</v>
      </c>
      <c r="G217" s="184" t="s">
        <v>1374</v>
      </c>
      <c r="H217" s="185">
        <v>18</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785</v>
      </c>
    </row>
    <row r="218" s="2" customFormat="1">
      <c r="A218" s="38"/>
      <c r="B218" s="39"/>
      <c r="C218" s="38"/>
      <c r="D218" s="195" t="s">
        <v>1362</v>
      </c>
      <c r="E218" s="38"/>
      <c r="F218" s="239" t="s">
        <v>2087</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49.05" customHeight="1">
      <c r="A219" s="38"/>
      <c r="B219" s="180"/>
      <c r="C219" s="181" t="s">
        <v>597</v>
      </c>
      <c r="D219" s="181" t="s">
        <v>258</v>
      </c>
      <c r="E219" s="182" t="s">
        <v>2088</v>
      </c>
      <c r="F219" s="183" t="s">
        <v>2089</v>
      </c>
      <c r="G219" s="184" t="s">
        <v>1374</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793</v>
      </c>
    </row>
    <row r="220" s="2" customFormat="1">
      <c r="A220" s="38"/>
      <c r="B220" s="39"/>
      <c r="C220" s="38"/>
      <c r="D220" s="195" t="s">
        <v>1362</v>
      </c>
      <c r="E220" s="38"/>
      <c r="F220" s="239" t="s">
        <v>2017</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49.05" customHeight="1">
      <c r="A221" s="38"/>
      <c r="B221" s="180"/>
      <c r="C221" s="181" t="s">
        <v>608</v>
      </c>
      <c r="D221" s="181" t="s">
        <v>258</v>
      </c>
      <c r="E221" s="182" t="s">
        <v>2090</v>
      </c>
      <c r="F221" s="183" t="s">
        <v>2091</v>
      </c>
      <c r="G221" s="184" t="s">
        <v>1374</v>
      </c>
      <c r="H221" s="185">
        <v>2</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801</v>
      </c>
    </row>
    <row r="222" s="2" customFormat="1">
      <c r="A222" s="38"/>
      <c r="B222" s="39"/>
      <c r="C222" s="38"/>
      <c r="D222" s="195" t="s">
        <v>1362</v>
      </c>
      <c r="E222" s="38"/>
      <c r="F222" s="239" t="s">
        <v>2017</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55.5" customHeight="1">
      <c r="A223" s="38"/>
      <c r="B223" s="180"/>
      <c r="C223" s="181" t="s">
        <v>641</v>
      </c>
      <c r="D223" s="181" t="s">
        <v>258</v>
      </c>
      <c r="E223" s="182" t="s">
        <v>2092</v>
      </c>
      <c r="F223" s="183" t="s">
        <v>2093</v>
      </c>
      <c r="G223" s="184" t="s">
        <v>1374</v>
      </c>
      <c r="H223" s="185">
        <v>19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809</v>
      </c>
    </row>
    <row r="224" s="2" customFormat="1">
      <c r="A224" s="38"/>
      <c r="B224" s="39"/>
      <c r="C224" s="38"/>
      <c r="D224" s="195" t="s">
        <v>1362</v>
      </c>
      <c r="E224" s="38"/>
      <c r="F224" s="239" t="s">
        <v>2017</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55.5" customHeight="1">
      <c r="A225" s="38"/>
      <c r="B225" s="180"/>
      <c r="C225" s="181" t="s">
        <v>650</v>
      </c>
      <c r="D225" s="181" t="s">
        <v>258</v>
      </c>
      <c r="E225" s="182" t="s">
        <v>2094</v>
      </c>
      <c r="F225" s="183" t="s">
        <v>2095</v>
      </c>
      <c r="G225" s="184" t="s">
        <v>1374</v>
      </c>
      <c r="H225" s="185">
        <v>4</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817</v>
      </c>
    </row>
    <row r="226" s="2" customFormat="1">
      <c r="A226" s="38"/>
      <c r="B226" s="39"/>
      <c r="C226" s="38"/>
      <c r="D226" s="195" t="s">
        <v>1362</v>
      </c>
      <c r="E226" s="38"/>
      <c r="F226" s="239" t="s">
        <v>2096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49.05" customHeight="1">
      <c r="A227" s="38"/>
      <c r="B227" s="180"/>
      <c r="C227" s="181" t="s">
        <v>655</v>
      </c>
      <c r="D227" s="181" t="s">
        <v>258</v>
      </c>
      <c r="E227" s="182" t="s">
        <v>2097</v>
      </c>
      <c r="F227" s="183" t="s">
        <v>2098</v>
      </c>
      <c r="G227" s="184" t="s">
        <v>1374</v>
      </c>
      <c r="H227" s="185">
        <v>7</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825</v>
      </c>
    </row>
    <row r="228" s="2" customFormat="1">
      <c r="A228" s="38"/>
      <c r="B228" s="39"/>
      <c r="C228" s="38"/>
      <c r="D228" s="195" t="s">
        <v>1362</v>
      </c>
      <c r="E228" s="38"/>
      <c r="F228" s="239" t="s">
        <v>2017</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659</v>
      </c>
      <c r="D229" s="181" t="s">
        <v>258</v>
      </c>
      <c r="E229" s="182" t="s">
        <v>2099</v>
      </c>
      <c r="F229" s="183" t="s">
        <v>2100</v>
      </c>
      <c r="G229" s="184" t="s">
        <v>1374</v>
      </c>
      <c r="H229" s="185">
        <v>36</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833</v>
      </c>
    </row>
    <row r="230" s="2" customFormat="1">
      <c r="A230" s="38"/>
      <c r="B230" s="39"/>
      <c r="C230" s="38"/>
      <c r="D230" s="195" t="s">
        <v>1362</v>
      </c>
      <c r="E230" s="38"/>
      <c r="F230" s="239" t="s">
        <v>2017</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665</v>
      </c>
      <c r="D231" s="181" t="s">
        <v>258</v>
      </c>
      <c r="E231" s="182" t="s">
        <v>2101</v>
      </c>
      <c r="F231" s="183" t="s">
        <v>2102</v>
      </c>
      <c r="G231" s="184" t="s">
        <v>1374</v>
      </c>
      <c r="H231" s="185">
        <v>22</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843</v>
      </c>
    </row>
    <row r="232" s="2" customFormat="1">
      <c r="A232" s="38"/>
      <c r="B232" s="39"/>
      <c r="C232" s="38"/>
      <c r="D232" s="195" t="s">
        <v>1362</v>
      </c>
      <c r="E232" s="38"/>
      <c r="F232" s="239" t="s">
        <v>2017</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670</v>
      </c>
      <c r="D233" s="181" t="s">
        <v>258</v>
      </c>
      <c r="E233" s="182" t="s">
        <v>2103</v>
      </c>
      <c r="F233" s="183" t="s">
        <v>2104</v>
      </c>
      <c r="G233" s="184" t="s">
        <v>1374</v>
      </c>
      <c r="H233" s="185">
        <v>4</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851</v>
      </c>
    </row>
    <row r="234" s="2" customFormat="1">
      <c r="A234" s="38"/>
      <c r="B234" s="39"/>
      <c r="C234" s="38"/>
      <c r="D234" s="195" t="s">
        <v>1362</v>
      </c>
      <c r="E234" s="38"/>
      <c r="F234" s="239" t="s">
        <v>2017</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674</v>
      </c>
      <c r="D235" s="181" t="s">
        <v>258</v>
      </c>
      <c r="E235" s="182" t="s">
        <v>2105</v>
      </c>
      <c r="F235" s="183" t="s">
        <v>2106</v>
      </c>
      <c r="G235" s="184" t="s">
        <v>1374</v>
      </c>
      <c r="H235" s="185">
        <v>40</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859</v>
      </c>
    </row>
    <row r="236" s="2" customFormat="1">
      <c r="A236" s="38"/>
      <c r="B236" s="39"/>
      <c r="C236" s="38"/>
      <c r="D236" s="195" t="s">
        <v>1362</v>
      </c>
      <c r="E236" s="38"/>
      <c r="F236" s="239" t="s">
        <v>2017</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678</v>
      </c>
      <c r="D237" s="181" t="s">
        <v>258</v>
      </c>
      <c r="E237" s="182" t="s">
        <v>2107</v>
      </c>
      <c r="F237" s="183" t="s">
        <v>2108</v>
      </c>
      <c r="G237" s="184" t="s">
        <v>1374</v>
      </c>
      <c r="H237" s="185">
        <v>22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867</v>
      </c>
    </row>
    <row r="238" s="2" customFormat="1">
      <c r="A238" s="38"/>
      <c r="B238" s="39"/>
      <c r="C238" s="38"/>
      <c r="D238" s="195" t="s">
        <v>1362</v>
      </c>
      <c r="E238" s="38"/>
      <c r="F238" s="239" t="s">
        <v>2017</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33" customHeight="1">
      <c r="A239" s="38"/>
      <c r="B239" s="180"/>
      <c r="C239" s="181" t="s">
        <v>682</v>
      </c>
      <c r="D239" s="181" t="s">
        <v>258</v>
      </c>
      <c r="E239" s="182" t="s">
        <v>2109</v>
      </c>
      <c r="F239" s="183" t="s">
        <v>2110</v>
      </c>
      <c r="G239" s="184" t="s">
        <v>1374</v>
      </c>
      <c r="H239" s="185">
        <v>62</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876</v>
      </c>
    </row>
    <row r="240" s="2" customFormat="1">
      <c r="A240" s="38"/>
      <c r="B240" s="39"/>
      <c r="C240" s="38"/>
      <c r="D240" s="195" t="s">
        <v>1362</v>
      </c>
      <c r="E240" s="38"/>
      <c r="F240" s="239" t="s">
        <v>2017</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686</v>
      </c>
      <c r="D241" s="181" t="s">
        <v>258</v>
      </c>
      <c r="E241" s="182" t="s">
        <v>2111</v>
      </c>
      <c r="F241" s="183" t="s">
        <v>2112</v>
      </c>
      <c r="G241" s="184" t="s">
        <v>1374</v>
      </c>
      <c r="H241" s="185">
        <v>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884</v>
      </c>
    </row>
    <row r="242" s="2" customFormat="1">
      <c r="A242" s="38"/>
      <c r="B242" s="39"/>
      <c r="C242" s="38"/>
      <c r="D242" s="195" t="s">
        <v>1362</v>
      </c>
      <c r="E242" s="38"/>
      <c r="F242" s="239" t="s">
        <v>2017</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33" customHeight="1">
      <c r="A243" s="38"/>
      <c r="B243" s="180"/>
      <c r="C243" s="181" t="s">
        <v>690</v>
      </c>
      <c r="D243" s="181" t="s">
        <v>258</v>
      </c>
      <c r="E243" s="182" t="s">
        <v>2113</v>
      </c>
      <c r="F243" s="183" t="s">
        <v>2114</v>
      </c>
      <c r="G243" s="184" t="s">
        <v>1374</v>
      </c>
      <c r="H243" s="185">
        <v>2</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892</v>
      </c>
    </row>
    <row r="244" s="2" customFormat="1">
      <c r="A244" s="38"/>
      <c r="B244" s="39"/>
      <c r="C244" s="38"/>
      <c r="D244" s="195" t="s">
        <v>1362</v>
      </c>
      <c r="E244" s="38"/>
      <c r="F244" s="239" t="s">
        <v>2017</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694</v>
      </c>
      <c r="D245" s="181" t="s">
        <v>258</v>
      </c>
      <c r="E245" s="182" t="s">
        <v>2115</v>
      </c>
      <c r="F245" s="183" t="s">
        <v>2116</v>
      </c>
      <c r="G245" s="184" t="s">
        <v>316</v>
      </c>
      <c r="H245" s="185">
        <v>5750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900</v>
      </c>
    </row>
    <row r="246" s="2" customFormat="1">
      <c r="A246" s="38"/>
      <c r="B246" s="39"/>
      <c r="C246" s="38"/>
      <c r="D246" s="195" t="s">
        <v>1362</v>
      </c>
      <c r="E246" s="38"/>
      <c r="F246" s="239" t="s">
        <v>2017</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4.15" customHeight="1">
      <c r="A247" s="38"/>
      <c r="B247" s="180"/>
      <c r="C247" s="181" t="s">
        <v>698</v>
      </c>
      <c r="D247" s="181" t="s">
        <v>258</v>
      </c>
      <c r="E247" s="182" t="s">
        <v>2117</v>
      </c>
      <c r="F247" s="183" t="s">
        <v>2118</v>
      </c>
      <c r="G247" s="184" t="s">
        <v>316</v>
      </c>
      <c r="H247" s="185">
        <v>340</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908</v>
      </c>
    </row>
    <row r="248" s="2" customFormat="1">
      <c r="A248" s="38"/>
      <c r="B248" s="39"/>
      <c r="C248" s="38"/>
      <c r="D248" s="195" t="s">
        <v>1362</v>
      </c>
      <c r="E248" s="38"/>
      <c r="F248" s="239" t="s">
        <v>2017</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4.15" customHeight="1">
      <c r="A249" s="38"/>
      <c r="B249" s="180"/>
      <c r="C249" s="181" t="s">
        <v>702</v>
      </c>
      <c r="D249" s="181" t="s">
        <v>258</v>
      </c>
      <c r="E249" s="182" t="s">
        <v>2119</v>
      </c>
      <c r="F249" s="183" t="s">
        <v>2120</v>
      </c>
      <c r="G249" s="184" t="s">
        <v>316</v>
      </c>
      <c r="H249" s="185">
        <v>9890</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916</v>
      </c>
    </row>
    <row r="250" s="2" customFormat="1">
      <c r="A250" s="38"/>
      <c r="B250" s="39"/>
      <c r="C250" s="38"/>
      <c r="D250" s="195" t="s">
        <v>1362</v>
      </c>
      <c r="E250" s="38"/>
      <c r="F250" s="239" t="s">
        <v>2017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706</v>
      </c>
      <c r="D251" s="181" t="s">
        <v>258</v>
      </c>
      <c r="E251" s="182" t="s">
        <v>2121</v>
      </c>
      <c r="F251" s="183" t="s">
        <v>2122</v>
      </c>
      <c r="G251" s="184" t="s">
        <v>1374</v>
      </c>
      <c r="H251" s="185">
        <v>96</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924</v>
      </c>
    </row>
    <row r="252" s="2" customFormat="1">
      <c r="A252" s="38"/>
      <c r="B252" s="39"/>
      <c r="C252" s="38"/>
      <c r="D252" s="195" t="s">
        <v>1362</v>
      </c>
      <c r="E252" s="38"/>
      <c r="F252" s="239" t="s">
        <v>2017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710</v>
      </c>
      <c r="D253" s="181" t="s">
        <v>258</v>
      </c>
      <c r="E253" s="182" t="s">
        <v>2123</v>
      </c>
      <c r="F253" s="183" t="s">
        <v>2124</v>
      </c>
      <c r="G253" s="184" t="s">
        <v>1374</v>
      </c>
      <c r="H253" s="185">
        <v>2500</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932</v>
      </c>
    </row>
    <row r="254" s="2" customFormat="1">
      <c r="A254" s="38"/>
      <c r="B254" s="39"/>
      <c r="C254" s="38"/>
      <c r="D254" s="195" t="s">
        <v>1362</v>
      </c>
      <c r="E254" s="38"/>
      <c r="F254" s="239" t="s">
        <v>2017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21.75" customHeight="1">
      <c r="A255" s="38"/>
      <c r="B255" s="180"/>
      <c r="C255" s="181" t="s">
        <v>714</v>
      </c>
      <c r="D255" s="181" t="s">
        <v>258</v>
      </c>
      <c r="E255" s="182" t="s">
        <v>2125</v>
      </c>
      <c r="F255" s="183" t="s">
        <v>2126</v>
      </c>
      <c r="G255" s="184" t="s">
        <v>1374</v>
      </c>
      <c r="H255" s="185">
        <v>850</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942</v>
      </c>
    </row>
    <row r="256" s="2" customFormat="1">
      <c r="A256" s="38"/>
      <c r="B256" s="39"/>
      <c r="C256" s="38"/>
      <c r="D256" s="195" t="s">
        <v>1362</v>
      </c>
      <c r="E256" s="38"/>
      <c r="F256" s="239" t="s">
        <v>2017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37.8" customHeight="1">
      <c r="A257" s="38"/>
      <c r="B257" s="180"/>
      <c r="C257" s="181" t="s">
        <v>718</v>
      </c>
      <c r="D257" s="181" t="s">
        <v>258</v>
      </c>
      <c r="E257" s="182" t="s">
        <v>2127</v>
      </c>
      <c r="F257" s="183" t="s">
        <v>2128</v>
      </c>
      <c r="G257" s="184" t="s">
        <v>316</v>
      </c>
      <c r="H257" s="185">
        <v>108</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950</v>
      </c>
    </row>
    <row r="258" s="2" customFormat="1">
      <c r="A258" s="38"/>
      <c r="B258" s="39"/>
      <c r="C258" s="38"/>
      <c r="D258" s="195" t="s">
        <v>1362</v>
      </c>
      <c r="E258" s="38"/>
      <c r="F258" s="239" t="s">
        <v>2017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722</v>
      </c>
      <c r="D259" s="181" t="s">
        <v>258</v>
      </c>
      <c r="E259" s="182" t="s">
        <v>2129</v>
      </c>
      <c r="F259" s="183" t="s">
        <v>2130</v>
      </c>
      <c r="G259" s="184" t="s">
        <v>316</v>
      </c>
      <c r="H259" s="185">
        <v>280</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958</v>
      </c>
    </row>
    <row r="260" s="2" customFormat="1">
      <c r="A260" s="38"/>
      <c r="B260" s="39"/>
      <c r="C260" s="38"/>
      <c r="D260" s="195" t="s">
        <v>1362</v>
      </c>
      <c r="E260" s="38"/>
      <c r="F260" s="239" t="s">
        <v>2017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726</v>
      </c>
      <c r="D261" s="181" t="s">
        <v>258</v>
      </c>
      <c r="E261" s="182" t="s">
        <v>2131</v>
      </c>
      <c r="F261" s="183" t="s">
        <v>2132</v>
      </c>
      <c r="G261" s="184" t="s">
        <v>316</v>
      </c>
      <c r="H261" s="185">
        <v>3400</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966</v>
      </c>
    </row>
    <row r="262" s="2" customFormat="1">
      <c r="A262" s="38"/>
      <c r="B262" s="39"/>
      <c r="C262" s="38"/>
      <c r="D262" s="195" t="s">
        <v>1362</v>
      </c>
      <c r="E262" s="38"/>
      <c r="F262" s="239" t="s">
        <v>2017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730</v>
      </c>
      <c r="D263" s="181" t="s">
        <v>258</v>
      </c>
      <c r="E263" s="182" t="s">
        <v>2133</v>
      </c>
      <c r="F263" s="183" t="s">
        <v>2134</v>
      </c>
      <c r="G263" s="184" t="s">
        <v>316</v>
      </c>
      <c r="H263" s="185">
        <v>60</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974</v>
      </c>
    </row>
    <row r="264" s="2" customFormat="1">
      <c r="A264" s="38"/>
      <c r="B264" s="39"/>
      <c r="C264" s="38"/>
      <c r="D264" s="195" t="s">
        <v>1362</v>
      </c>
      <c r="E264" s="38"/>
      <c r="F264" s="239" t="s">
        <v>2017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1.75" customHeight="1">
      <c r="A265" s="38"/>
      <c r="B265" s="180"/>
      <c r="C265" s="181" t="s">
        <v>734</v>
      </c>
      <c r="D265" s="181" t="s">
        <v>258</v>
      </c>
      <c r="E265" s="182" t="s">
        <v>2135</v>
      </c>
      <c r="F265" s="183" t="s">
        <v>2136</v>
      </c>
      <c r="G265" s="184" t="s">
        <v>1374</v>
      </c>
      <c r="H265" s="185">
        <v>105</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986</v>
      </c>
    </row>
    <row r="266" s="2" customFormat="1">
      <c r="A266" s="38"/>
      <c r="B266" s="39"/>
      <c r="C266" s="38"/>
      <c r="D266" s="195" t="s">
        <v>1362</v>
      </c>
      <c r="E266" s="38"/>
      <c r="F266" s="239" t="s">
        <v>2017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16.5" customHeight="1">
      <c r="A267" s="38"/>
      <c r="B267" s="180"/>
      <c r="C267" s="181" t="s">
        <v>738</v>
      </c>
      <c r="D267" s="181" t="s">
        <v>258</v>
      </c>
      <c r="E267" s="182" t="s">
        <v>2137</v>
      </c>
      <c r="F267" s="183" t="s">
        <v>2138</v>
      </c>
      <c r="G267" s="184" t="s">
        <v>1374</v>
      </c>
      <c r="H267" s="185">
        <v>18</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994</v>
      </c>
    </row>
    <row r="268" s="2" customFormat="1">
      <c r="A268" s="38"/>
      <c r="B268" s="39"/>
      <c r="C268" s="38"/>
      <c r="D268" s="195" t="s">
        <v>1362</v>
      </c>
      <c r="E268" s="38"/>
      <c r="F268" s="239" t="s">
        <v>2017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256</v>
      </c>
      <c r="D269" s="181" t="s">
        <v>258</v>
      </c>
      <c r="E269" s="182" t="s">
        <v>2139</v>
      </c>
      <c r="F269" s="183" t="s">
        <v>2140</v>
      </c>
      <c r="G269" s="184" t="s">
        <v>1374</v>
      </c>
      <c r="H269" s="185">
        <v>2</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1004</v>
      </c>
    </row>
    <row r="270" s="2" customFormat="1">
      <c r="A270" s="38"/>
      <c r="B270" s="39"/>
      <c r="C270" s="38"/>
      <c r="D270" s="195" t="s">
        <v>1362</v>
      </c>
      <c r="E270" s="38"/>
      <c r="F270" s="239" t="s">
        <v>2017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745</v>
      </c>
      <c r="D271" s="181" t="s">
        <v>258</v>
      </c>
      <c r="E271" s="182" t="s">
        <v>2141</v>
      </c>
      <c r="F271" s="183" t="s">
        <v>2142</v>
      </c>
      <c r="G271" s="184" t="s">
        <v>1374</v>
      </c>
      <c r="H271" s="185">
        <v>380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1013</v>
      </c>
    </row>
    <row r="272" s="2" customFormat="1">
      <c r="A272" s="38"/>
      <c r="B272" s="39"/>
      <c r="C272" s="38"/>
      <c r="D272" s="195" t="s">
        <v>1362</v>
      </c>
      <c r="E272" s="38"/>
      <c r="F272" s="239" t="s">
        <v>2017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181" t="s">
        <v>749</v>
      </c>
      <c r="D273" s="181" t="s">
        <v>258</v>
      </c>
      <c r="E273" s="182" t="s">
        <v>2143</v>
      </c>
      <c r="F273" s="183" t="s">
        <v>2144</v>
      </c>
      <c r="G273" s="184" t="s">
        <v>1374</v>
      </c>
      <c r="H273" s="185">
        <v>560</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1097</v>
      </c>
    </row>
    <row r="274" s="2" customFormat="1">
      <c r="A274" s="38"/>
      <c r="B274" s="39"/>
      <c r="C274" s="38"/>
      <c r="D274" s="195" t="s">
        <v>1362</v>
      </c>
      <c r="E274" s="38"/>
      <c r="F274" s="239" t="s">
        <v>2017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24.15" customHeight="1">
      <c r="A275" s="38"/>
      <c r="B275" s="180"/>
      <c r="C275" s="181" t="s">
        <v>753</v>
      </c>
      <c r="D275" s="181" t="s">
        <v>258</v>
      </c>
      <c r="E275" s="182" t="s">
        <v>2145</v>
      </c>
      <c r="F275" s="183" t="s">
        <v>2146</v>
      </c>
      <c r="G275" s="184" t="s">
        <v>316</v>
      </c>
      <c r="H275" s="185">
        <v>150</v>
      </c>
      <c r="I275" s="186"/>
      <c r="J275" s="187">
        <f>ROUND(I275*H275,2)</f>
        <v>0</v>
      </c>
      <c r="K275" s="183" t="s">
        <v>1361</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1105</v>
      </c>
    </row>
    <row r="276" s="2" customFormat="1">
      <c r="A276" s="38"/>
      <c r="B276" s="39"/>
      <c r="C276" s="38"/>
      <c r="D276" s="195" t="s">
        <v>1362</v>
      </c>
      <c r="E276" s="38"/>
      <c r="F276" s="239" t="s">
        <v>2017</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16.5" customHeight="1">
      <c r="A277" s="38"/>
      <c r="B277" s="180"/>
      <c r="C277" s="181" t="s">
        <v>757</v>
      </c>
      <c r="D277" s="181" t="s">
        <v>258</v>
      </c>
      <c r="E277" s="182" t="s">
        <v>2147</v>
      </c>
      <c r="F277" s="183" t="s">
        <v>2148</v>
      </c>
      <c r="G277" s="184" t="s">
        <v>279</v>
      </c>
      <c r="H277" s="185">
        <v>1.5</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1113</v>
      </c>
    </row>
    <row r="278" s="2" customFormat="1">
      <c r="A278" s="38"/>
      <c r="B278" s="39"/>
      <c r="C278" s="38"/>
      <c r="D278" s="195" t="s">
        <v>1362</v>
      </c>
      <c r="E278" s="38"/>
      <c r="F278" s="239" t="s">
        <v>2017</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16.5" customHeight="1">
      <c r="A279" s="38"/>
      <c r="B279" s="180"/>
      <c r="C279" s="181" t="s">
        <v>761</v>
      </c>
      <c r="D279" s="181" t="s">
        <v>258</v>
      </c>
      <c r="E279" s="182" t="s">
        <v>2149</v>
      </c>
      <c r="F279" s="183" t="s">
        <v>2150</v>
      </c>
      <c r="G279" s="184" t="s">
        <v>279</v>
      </c>
      <c r="H279" s="185">
        <v>0.5</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1123</v>
      </c>
    </row>
    <row r="280" s="2" customFormat="1">
      <c r="A280" s="38"/>
      <c r="B280" s="39"/>
      <c r="C280" s="38"/>
      <c r="D280" s="195" t="s">
        <v>1362</v>
      </c>
      <c r="E280" s="38"/>
      <c r="F280" s="239" t="s">
        <v>2017</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16.5" customHeight="1">
      <c r="A281" s="38"/>
      <c r="B281" s="180"/>
      <c r="C281" s="181" t="s">
        <v>765</v>
      </c>
      <c r="D281" s="181" t="s">
        <v>258</v>
      </c>
      <c r="E281" s="182" t="s">
        <v>2151</v>
      </c>
      <c r="F281" s="183" t="s">
        <v>2152</v>
      </c>
      <c r="G281" s="184" t="s">
        <v>1374</v>
      </c>
      <c r="H281" s="185">
        <v>20</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1133</v>
      </c>
    </row>
    <row r="282" s="2" customFormat="1">
      <c r="A282" s="38"/>
      <c r="B282" s="39"/>
      <c r="C282" s="38"/>
      <c r="D282" s="195" t="s">
        <v>1362</v>
      </c>
      <c r="E282" s="38"/>
      <c r="F282" s="239" t="s">
        <v>2017</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16.5" customHeight="1">
      <c r="A283" s="38"/>
      <c r="B283" s="180"/>
      <c r="C283" s="181" t="s">
        <v>769</v>
      </c>
      <c r="D283" s="181" t="s">
        <v>258</v>
      </c>
      <c r="E283" s="182" t="s">
        <v>2153</v>
      </c>
      <c r="F283" s="183" t="s">
        <v>2154</v>
      </c>
      <c r="G283" s="184" t="s">
        <v>316</v>
      </c>
      <c r="H283" s="185">
        <v>100</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1143</v>
      </c>
    </row>
    <row r="284" s="2" customFormat="1">
      <c r="A284" s="38"/>
      <c r="B284" s="39"/>
      <c r="C284" s="38"/>
      <c r="D284" s="195" t="s">
        <v>1362</v>
      </c>
      <c r="E284" s="38"/>
      <c r="F284" s="239" t="s">
        <v>2017</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16.5" customHeight="1">
      <c r="A285" s="38"/>
      <c r="B285" s="180"/>
      <c r="C285" s="181" t="s">
        <v>773</v>
      </c>
      <c r="D285" s="181" t="s">
        <v>258</v>
      </c>
      <c r="E285" s="182" t="s">
        <v>2155</v>
      </c>
      <c r="F285" s="183" t="s">
        <v>2156</v>
      </c>
      <c r="G285" s="184" t="s">
        <v>279</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1153</v>
      </c>
    </row>
    <row r="286" s="2" customFormat="1">
      <c r="A286" s="38"/>
      <c r="B286" s="39"/>
      <c r="C286" s="38"/>
      <c r="D286" s="195" t="s">
        <v>1362</v>
      </c>
      <c r="E286" s="38"/>
      <c r="F286" s="239" t="s">
        <v>2017</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16.5" customHeight="1">
      <c r="A287" s="38"/>
      <c r="B287" s="180"/>
      <c r="C287" s="181" t="s">
        <v>777</v>
      </c>
      <c r="D287" s="181" t="s">
        <v>258</v>
      </c>
      <c r="E287" s="182" t="s">
        <v>2157</v>
      </c>
      <c r="F287" s="183" t="s">
        <v>2158</v>
      </c>
      <c r="G287" s="184" t="s">
        <v>668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1163</v>
      </c>
    </row>
    <row r="288" s="2" customFormat="1">
      <c r="A288" s="38"/>
      <c r="B288" s="39"/>
      <c r="C288" s="38"/>
      <c r="D288" s="195" t="s">
        <v>1362</v>
      </c>
      <c r="E288" s="38"/>
      <c r="F288" s="239" t="s">
        <v>2017</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12" customFormat="1" ht="25.92" customHeight="1">
      <c r="A289" s="12"/>
      <c r="B289" s="167"/>
      <c r="C289" s="12"/>
      <c r="D289" s="168" t="s">
        <v>74</v>
      </c>
      <c r="E289" s="169" t="s">
        <v>2159</v>
      </c>
      <c r="F289" s="169" t="s">
        <v>2160</v>
      </c>
      <c r="G289" s="12"/>
      <c r="H289" s="12"/>
      <c r="I289" s="170"/>
      <c r="J289" s="171">
        <f>BK289</f>
        <v>0</v>
      </c>
      <c r="K289" s="12"/>
      <c r="L289" s="167"/>
      <c r="M289" s="172"/>
      <c r="N289" s="173"/>
      <c r="O289" s="173"/>
      <c r="P289" s="174">
        <f>SUM(P290:P334)</f>
        <v>0</v>
      </c>
      <c r="Q289" s="173"/>
      <c r="R289" s="174">
        <f>SUM(R290:R334)</f>
        <v>0</v>
      </c>
      <c r="S289" s="173"/>
      <c r="T289" s="175">
        <f>SUM(T290:T334)</f>
        <v>0</v>
      </c>
      <c r="U289" s="12"/>
      <c r="V289" s="12"/>
      <c r="W289" s="12"/>
      <c r="X289" s="12"/>
      <c r="Y289" s="12"/>
      <c r="Z289" s="12"/>
      <c r="AA289" s="12"/>
      <c r="AB289" s="12"/>
      <c r="AC289" s="12"/>
      <c r="AD289" s="12"/>
      <c r="AE289" s="12"/>
      <c r="AR289" s="168" t="s">
        <v>82</v>
      </c>
      <c r="AT289" s="176" t="s">
        <v>74</v>
      </c>
      <c r="AU289" s="176" t="s">
        <v>75</v>
      </c>
      <c r="AY289" s="168" t="s">
        <v>253</v>
      </c>
      <c r="BK289" s="177">
        <f>SUM(BK290:BK334)</f>
        <v>0</v>
      </c>
    </row>
    <row r="290" s="2" customFormat="1" ht="55.5" customHeight="1">
      <c r="A290" s="38"/>
      <c r="B290" s="180"/>
      <c r="C290" s="181" t="s">
        <v>781</v>
      </c>
      <c r="D290" s="181" t="s">
        <v>258</v>
      </c>
      <c r="E290" s="182" t="s">
        <v>2161</v>
      </c>
      <c r="F290" s="183" t="s">
        <v>2162</v>
      </c>
      <c r="G290" s="184" t="s">
        <v>1374</v>
      </c>
      <c r="H290" s="185">
        <v>1</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1202</v>
      </c>
    </row>
    <row r="291" s="2" customFormat="1">
      <c r="A291" s="38"/>
      <c r="B291" s="39"/>
      <c r="C291" s="38"/>
      <c r="D291" s="195" t="s">
        <v>1362</v>
      </c>
      <c r="E291" s="38"/>
      <c r="F291" s="239" t="s">
        <v>2163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55.5" customHeight="1">
      <c r="A292" s="38"/>
      <c r="B292" s="180"/>
      <c r="C292" s="181" t="s">
        <v>785</v>
      </c>
      <c r="D292" s="181" t="s">
        <v>258</v>
      </c>
      <c r="E292" s="182" t="s">
        <v>2164</v>
      </c>
      <c r="F292" s="183" t="s">
        <v>2165</v>
      </c>
      <c r="G292" s="184" t="s">
        <v>1374</v>
      </c>
      <c r="H292" s="185">
        <v>3</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1211</v>
      </c>
    </row>
    <row r="293" s="2" customFormat="1">
      <c r="A293" s="38"/>
      <c r="B293" s="39"/>
      <c r="C293" s="38"/>
      <c r="D293" s="195" t="s">
        <v>1362</v>
      </c>
      <c r="E293" s="38"/>
      <c r="F293" s="239" t="s">
        <v>2166</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55.5" customHeight="1">
      <c r="A294" s="38"/>
      <c r="B294" s="180"/>
      <c r="C294" s="181" t="s">
        <v>789</v>
      </c>
      <c r="D294" s="181" t="s">
        <v>258</v>
      </c>
      <c r="E294" s="182" t="s">
        <v>2167</v>
      </c>
      <c r="F294" s="183" t="s">
        <v>2168</v>
      </c>
      <c r="G294" s="184" t="s">
        <v>1374</v>
      </c>
      <c r="H294" s="185">
        <v>20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1222</v>
      </c>
    </row>
    <row r="295" s="2" customFormat="1">
      <c r="A295" s="38"/>
      <c r="B295" s="39"/>
      <c r="C295" s="38"/>
      <c r="D295" s="195" t="s">
        <v>1362</v>
      </c>
      <c r="E295" s="38"/>
      <c r="F295" s="239" t="s">
        <v>2163</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55.5" customHeight="1">
      <c r="A296" s="38"/>
      <c r="B296" s="180"/>
      <c r="C296" s="181" t="s">
        <v>793</v>
      </c>
      <c r="D296" s="181" t="s">
        <v>258</v>
      </c>
      <c r="E296" s="182" t="s">
        <v>2169</v>
      </c>
      <c r="F296" s="183" t="s">
        <v>2170</v>
      </c>
      <c r="G296" s="184" t="s">
        <v>1374</v>
      </c>
      <c r="H296" s="185">
        <v>5</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1233</v>
      </c>
    </row>
    <row r="297" s="2" customFormat="1">
      <c r="A297" s="38"/>
      <c r="B297" s="39"/>
      <c r="C297" s="38"/>
      <c r="D297" s="195" t="s">
        <v>1362</v>
      </c>
      <c r="E297" s="38"/>
      <c r="F297" s="239" t="s">
        <v>2163</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55.5" customHeight="1">
      <c r="A298" s="38"/>
      <c r="B298" s="180"/>
      <c r="C298" s="181" t="s">
        <v>797</v>
      </c>
      <c r="D298" s="181" t="s">
        <v>258</v>
      </c>
      <c r="E298" s="182" t="s">
        <v>2171</v>
      </c>
      <c r="F298" s="183" t="s">
        <v>2172</v>
      </c>
      <c r="G298" s="184" t="s">
        <v>1374</v>
      </c>
      <c r="H298" s="185">
        <v>4</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1243</v>
      </c>
    </row>
    <row r="299" s="2" customFormat="1">
      <c r="A299" s="38"/>
      <c r="B299" s="39"/>
      <c r="C299" s="38"/>
      <c r="D299" s="195" t="s">
        <v>1362</v>
      </c>
      <c r="E299" s="38"/>
      <c r="F299" s="239" t="s">
        <v>2173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55.5" customHeight="1">
      <c r="A300" s="38"/>
      <c r="B300" s="180"/>
      <c r="C300" s="181" t="s">
        <v>801</v>
      </c>
      <c r="D300" s="181" t="s">
        <v>258</v>
      </c>
      <c r="E300" s="182" t="s">
        <v>2174</v>
      </c>
      <c r="F300" s="183" t="s">
        <v>2175</v>
      </c>
      <c r="G300" s="184" t="s">
        <v>1374</v>
      </c>
      <c r="H300" s="185">
        <v>3</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1251</v>
      </c>
    </row>
    <row r="301" s="2" customFormat="1">
      <c r="A301" s="38"/>
      <c r="B301" s="39"/>
      <c r="C301" s="38"/>
      <c r="D301" s="195" t="s">
        <v>1362</v>
      </c>
      <c r="E301" s="38"/>
      <c r="F301" s="239" t="s">
        <v>2176</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55.5" customHeight="1">
      <c r="A302" s="38"/>
      <c r="B302" s="180"/>
      <c r="C302" s="181" t="s">
        <v>805</v>
      </c>
      <c r="D302" s="181" t="s">
        <v>258</v>
      </c>
      <c r="E302" s="182" t="s">
        <v>2177</v>
      </c>
      <c r="F302" s="183" t="s">
        <v>2178</v>
      </c>
      <c r="G302" s="184" t="s">
        <v>1374</v>
      </c>
      <c r="H302" s="185">
        <v>15</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1263</v>
      </c>
    </row>
    <row r="303" s="2" customFormat="1">
      <c r="A303" s="38"/>
      <c r="B303" s="39"/>
      <c r="C303" s="38"/>
      <c r="D303" s="195" t="s">
        <v>1362</v>
      </c>
      <c r="E303" s="38"/>
      <c r="F303" s="239" t="s">
        <v>2179</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55.5" customHeight="1">
      <c r="A304" s="38"/>
      <c r="B304" s="180"/>
      <c r="C304" s="181" t="s">
        <v>809</v>
      </c>
      <c r="D304" s="181" t="s">
        <v>258</v>
      </c>
      <c r="E304" s="182" t="s">
        <v>2180</v>
      </c>
      <c r="F304" s="183" t="s">
        <v>2181</v>
      </c>
      <c r="G304" s="184" t="s">
        <v>1374</v>
      </c>
      <c r="H304" s="185">
        <v>18</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1508</v>
      </c>
    </row>
    <row r="305" s="2" customFormat="1">
      <c r="A305" s="38"/>
      <c r="B305" s="39"/>
      <c r="C305" s="38"/>
      <c r="D305" s="195" t="s">
        <v>1362</v>
      </c>
      <c r="E305" s="38"/>
      <c r="F305" s="239" t="s">
        <v>2179</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55.5" customHeight="1">
      <c r="A306" s="38"/>
      <c r="B306" s="180"/>
      <c r="C306" s="181" t="s">
        <v>813</v>
      </c>
      <c r="D306" s="181" t="s">
        <v>258</v>
      </c>
      <c r="E306" s="182" t="s">
        <v>2182</v>
      </c>
      <c r="F306" s="183" t="s">
        <v>2183</v>
      </c>
      <c r="G306" s="184" t="s">
        <v>1374</v>
      </c>
      <c r="H306" s="185">
        <v>8</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1509</v>
      </c>
    </row>
    <row r="307" s="2" customFormat="1">
      <c r="A307" s="38"/>
      <c r="B307" s="39"/>
      <c r="C307" s="38"/>
      <c r="D307" s="195" t="s">
        <v>1362</v>
      </c>
      <c r="E307" s="38"/>
      <c r="F307" s="239" t="s">
        <v>2179</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817</v>
      </c>
      <c r="D308" s="181" t="s">
        <v>258</v>
      </c>
      <c r="E308" s="182" t="s">
        <v>2184</v>
      </c>
      <c r="F308" s="183" t="s">
        <v>2185</v>
      </c>
      <c r="G308" s="184" t="s">
        <v>316</v>
      </c>
      <c r="H308" s="185">
        <v>2000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1512</v>
      </c>
    </row>
    <row r="309" s="2" customFormat="1">
      <c r="A309" s="38"/>
      <c r="B309" s="39"/>
      <c r="C309" s="38"/>
      <c r="D309" s="195" t="s">
        <v>1362</v>
      </c>
      <c r="E309" s="38"/>
      <c r="F309" s="239" t="s">
        <v>2163</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21.75" customHeight="1">
      <c r="A310" s="38"/>
      <c r="B310" s="180"/>
      <c r="C310" s="181" t="s">
        <v>821</v>
      </c>
      <c r="D310" s="181" t="s">
        <v>258</v>
      </c>
      <c r="E310" s="182" t="s">
        <v>2186</v>
      </c>
      <c r="F310" s="183" t="s">
        <v>2187</v>
      </c>
      <c r="G310" s="184" t="s">
        <v>316</v>
      </c>
      <c r="H310" s="185">
        <v>250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1515</v>
      </c>
    </row>
    <row r="311" s="2" customFormat="1">
      <c r="A311" s="38"/>
      <c r="B311" s="39"/>
      <c r="C311" s="38"/>
      <c r="D311" s="195" t="s">
        <v>1362</v>
      </c>
      <c r="E311" s="38"/>
      <c r="F311" s="239" t="s">
        <v>2163</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16.5" customHeight="1">
      <c r="A312" s="38"/>
      <c r="B312" s="180"/>
      <c r="C312" s="181" t="s">
        <v>825</v>
      </c>
      <c r="D312" s="181" t="s">
        <v>258</v>
      </c>
      <c r="E312" s="182" t="s">
        <v>2188</v>
      </c>
      <c r="F312" s="183" t="s">
        <v>2122</v>
      </c>
      <c r="G312" s="184" t="s">
        <v>1374</v>
      </c>
      <c r="H312" s="185">
        <v>45</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1518</v>
      </c>
    </row>
    <row r="313" s="2" customFormat="1">
      <c r="A313" s="38"/>
      <c r="B313" s="39"/>
      <c r="C313" s="38"/>
      <c r="D313" s="195" t="s">
        <v>1362</v>
      </c>
      <c r="E313" s="38"/>
      <c r="F313" s="239" t="s">
        <v>2163</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33" customHeight="1">
      <c r="A314" s="38"/>
      <c r="B314" s="180"/>
      <c r="C314" s="181" t="s">
        <v>829</v>
      </c>
      <c r="D314" s="181" t="s">
        <v>258</v>
      </c>
      <c r="E314" s="182" t="s">
        <v>2189</v>
      </c>
      <c r="F314" s="183" t="s">
        <v>2190</v>
      </c>
      <c r="G314" s="184" t="s">
        <v>1374</v>
      </c>
      <c r="H314" s="185">
        <v>3100</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1521</v>
      </c>
    </row>
    <row r="315" s="2" customFormat="1">
      <c r="A315" s="38"/>
      <c r="B315" s="39"/>
      <c r="C315" s="38"/>
      <c r="D315" s="195" t="s">
        <v>1362</v>
      </c>
      <c r="E315" s="38"/>
      <c r="F315" s="239" t="s">
        <v>2163</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24.15" customHeight="1">
      <c r="A316" s="38"/>
      <c r="B316" s="180"/>
      <c r="C316" s="181" t="s">
        <v>833</v>
      </c>
      <c r="D316" s="181" t="s">
        <v>258</v>
      </c>
      <c r="E316" s="182" t="s">
        <v>2191</v>
      </c>
      <c r="F316" s="183" t="s">
        <v>2124</v>
      </c>
      <c r="G316" s="184" t="s">
        <v>1374</v>
      </c>
      <c r="H316" s="185">
        <v>250</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1522</v>
      </c>
    </row>
    <row r="317" s="2" customFormat="1">
      <c r="A317" s="38"/>
      <c r="B317" s="39"/>
      <c r="C317" s="38"/>
      <c r="D317" s="195" t="s">
        <v>1362</v>
      </c>
      <c r="E317" s="38"/>
      <c r="F317" s="239" t="s">
        <v>2163</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24.15" customHeight="1">
      <c r="A318" s="38"/>
      <c r="B318" s="180"/>
      <c r="C318" s="181" t="s">
        <v>839</v>
      </c>
      <c r="D318" s="181" t="s">
        <v>258</v>
      </c>
      <c r="E318" s="182" t="s">
        <v>2192</v>
      </c>
      <c r="F318" s="183" t="s">
        <v>2193</v>
      </c>
      <c r="G318" s="184" t="s">
        <v>1374</v>
      </c>
      <c r="H318" s="185">
        <v>80</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1523</v>
      </c>
    </row>
    <row r="319" s="2" customFormat="1">
      <c r="A319" s="38"/>
      <c r="B319" s="39"/>
      <c r="C319" s="38"/>
      <c r="D319" s="195" t="s">
        <v>1362</v>
      </c>
      <c r="E319" s="38"/>
      <c r="F319" s="239" t="s">
        <v>2163</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37.8" customHeight="1">
      <c r="A320" s="38"/>
      <c r="B320" s="180"/>
      <c r="C320" s="181" t="s">
        <v>843</v>
      </c>
      <c r="D320" s="181" t="s">
        <v>258</v>
      </c>
      <c r="E320" s="182" t="s">
        <v>2194</v>
      </c>
      <c r="F320" s="183" t="s">
        <v>2195</v>
      </c>
      <c r="G320" s="184" t="s">
        <v>1374</v>
      </c>
      <c r="H320" s="185">
        <v>60</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1524</v>
      </c>
    </row>
    <row r="321" s="2" customFormat="1">
      <c r="A321" s="38"/>
      <c r="B321" s="39"/>
      <c r="C321" s="38"/>
      <c r="D321" s="195" t="s">
        <v>1362</v>
      </c>
      <c r="E321" s="38"/>
      <c r="F321" s="239" t="s">
        <v>2163</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7.8" customHeight="1">
      <c r="A322" s="38"/>
      <c r="B322" s="180"/>
      <c r="C322" s="181" t="s">
        <v>847</v>
      </c>
      <c r="D322" s="181" t="s">
        <v>258</v>
      </c>
      <c r="E322" s="182" t="s">
        <v>2196</v>
      </c>
      <c r="F322" s="183" t="s">
        <v>2197</v>
      </c>
      <c r="G322" s="184" t="s">
        <v>316</v>
      </c>
      <c r="H322" s="185">
        <v>70</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1527</v>
      </c>
    </row>
    <row r="323" s="2" customFormat="1">
      <c r="A323" s="38"/>
      <c r="B323" s="39"/>
      <c r="C323" s="38"/>
      <c r="D323" s="195" t="s">
        <v>1362</v>
      </c>
      <c r="E323" s="38"/>
      <c r="F323" s="239" t="s">
        <v>2163</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33" customHeight="1">
      <c r="A324" s="38"/>
      <c r="B324" s="180"/>
      <c r="C324" s="181" t="s">
        <v>851</v>
      </c>
      <c r="D324" s="181" t="s">
        <v>258</v>
      </c>
      <c r="E324" s="182" t="s">
        <v>2198</v>
      </c>
      <c r="F324" s="183" t="s">
        <v>2130</v>
      </c>
      <c r="G324" s="184" t="s">
        <v>316</v>
      </c>
      <c r="H324" s="185">
        <v>150</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1530</v>
      </c>
    </row>
    <row r="325" s="2" customFormat="1">
      <c r="A325" s="38"/>
      <c r="B325" s="39"/>
      <c r="C325" s="38"/>
      <c r="D325" s="195" t="s">
        <v>1362</v>
      </c>
      <c r="E325" s="38"/>
      <c r="F325" s="239" t="s">
        <v>2163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855</v>
      </c>
      <c r="D326" s="181" t="s">
        <v>258</v>
      </c>
      <c r="E326" s="182" t="s">
        <v>2199</v>
      </c>
      <c r="F326" s="183" t="s">
        <v>2148</v>
      </c>
      <c r="G326" s="184" t="s">
        <v>279</v>
      </c>
      <c r="H326" s="185">
        <v>1.5</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1532</v>
      </c>
    </row>
    <row r="327" s="2" customFormat="1">
      <c r="A327" s="38"/>
      <c r="B327" s="39"/>
      <c r="C327" s="38"/>
      <c r="D327" s="195" t="s">
        <v>1362</v>
      </c>
      <c r="E327" s="38"/>
      <c r="F327" s="239" t="s">
        <v>2163</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859</v>
      </c>
      <c r="D328" s="181" t="s">
        <v>258</v>
      </c>
      <c r="E328" s="182" t="s">
        <v>2200</v>
      </c>
      <c r="F328" s="183" t="s">
        <v>2150</v>
      </c>
      <c r="G328" s="184" t="s">
        <v>279</v>
      </c>
      <c r="H328" s="185">
        <v>0.5</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1533</v>
      </c>
    </row>
    <row r="329" s="2" customFormat="1">
      <c r="A329" s="38"/>
      <c r="B329" s="39"/>
      <c r="C329" s="38"/>
      <c r="D329" s="195" t="s">
        <v>1362</v>
      </c>
      <c r="E329" s="38"/>
      <c r="F329" s="239" t="s">
        <v>2163</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863</v>
      </c>
      <c r="D330" s="181" t="s">
        <v>258</v>
      </c>
      <c r="E330" s="182" t="s">
        <v>2201</v>
      </c>
      <c r="F330" s="183" t="s">
        <v>2154</v>
      </c>
      <c r="G330" s="184" t="s">
        <v>316</v>
      </c>
      <c r="H330" s="185">
        <v>50</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1534</v>
      </c>
    </row>
    <row r="331" s="2" customFormat="1">
      <c r="A331" s="38"/>
      <c r="B331" s="39"/>
      <c r="C331" s="38"/>
      <c r="D331" s="195" t="s">
        <v>1362</v>
      </c>
      <c r="E331" s="38"/>
      <c r="F331" s="239" t="s">
        <v>2163</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867</v>
      </c>
      <c r="D332" s="181" t="s">
        <v>258</v>
      </c>
      <c r="E332" s="182" t="s">
        <v>2202</v>
      </c>
      <c r="F332" s="183" t="s">
        <v>2156</v>
      </c>
      <c r="G332" s="184" t="s">
        <v>279</v>
      </c>
      <c r="H332" s="185">
        <v>7.5</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1537</v>
      </c>
    </row>
    <row r="333" s="2" customFormat="1">
      <c r="A333" s="38"/>
      <c r="B333" s="39"/>
      <c r="C333" s="38"/>
      <c r="D333" s="195" t="s">
        <v>1362</v>
      </c>
      <c r="E333" s="38"/>
      <c r="F333" s="239" t="s">
        <v>2163</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16.5" customHeight="1">
      <c r="A334" s="38"/>
      <c r="B334" s="180"/>
      <c r="C334" s="181" t="s">
        <v>872</v>
      </c>
      <c r="D334" s="181" t="s">
        <v>258</v>
      </c>
      <c r="E334" s="182" t="s">
        <v>2203</v>
      </c>
      <c r="F334" s="183" t="s">
        <v>2158</v>
      </c>
      <c r="G334" s="184" t="s">
        <v>668</v>
      </c>
      <c r="H334" s="185">
        <v>1</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1538</v>
      </c>
    </row>
    <row r="335" s="12" customFormat="1" ht="25.92" customHeight="1">
      <c r="A335" s="12"/>
      <c r="B335" s="167"/>
      <c r="C335" s="12"/>
      <c r="D335" s="168" t="s">
        <v>74</v>
      </c>
      <c r="E335" s="169" t="s">
        <v>2204</v>
      </c>
      <c r="F335" s="169" t="s">
        <v>2205</v>
      </c>
      <c r="G335" s="12"/>
      <c r="H335" s="12"/>
      <c r="I335" s="170"/>
      <c r="J335" s="171">
        <f>BK335</f>
        <v>0</v>
      </c>
      <c r="K335" s="12"/>
      <c r="L335" s="167"/>
      <c r="M335" s="172"/>
      <c r="N335" s="173"/>
      <c r="O335" s="173"/>
      <c r="P335" s="174">
        <f>SUM(P336:P495)</f>
        <v>0</v>
      </c>
      <c r="Q335" s="173"/>
      <c r="R335" s="174">
        <f>SUM(R336:R495)</f>
        <v>0</v>
      </c>
      <c r="S335" s="173"/>
      <c r="T335" s="175">
        <f>SUM(T336:T495)</f>
        <v>0</v>
      </c>
      <c r="U335" s="12"/>
      <c r="V335" s="12"/>
      <c r="W335" s="12"/>
      <c r="X335" s="12"/>
      <c r="Y335" s="12"/>
      <c r="Z335" s="12"/>
      <c r="AA335" s="12"/>
      <c r="AB335" s="12"/>
      <c r="AC335" s="12"/>
      <c r="AD335" s="12"/>
      <c r="AE335" s="12"/>
      <c r="AR335" s="168" t="s">
        <v>82</v>
      </c>
      <c r="AT335" s="176" t="s">
        <v>74</v>
      </c>
      <c r="AU335" s="176" t="s">
        <v>75</v>
      </c>
      <c r="AY335" s="168" t="s">
        <v>253</v>
      </c>
      <c r="BK335" s="177">
        <f>SUM(BK336:BK495)</f>
        <v>0</v>
      </c>
    </row>
    <row r="336" s="2" customFormat="1" ht="37.8" customHeight="1">
      <c r="A336" s="38"/>
      <c r="B336" s="180"/>
      <c r="C336" s="181" t="s">
        <v>876</v>
      </c>
      <c r="D336" s="181" t="s">
        <v>258</v>
      </c>
      <c r="E336" s="182" t="s">
        <v>2206</v>
      </c>
      <c r="F336" s="183" t="s">
        <v>2207</v>
      </c>
      <c r="G336" s="184" t="s">
        <v>1374</v>
      </c>
      <c r="H336" s="185">
        <v>330</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1539</v>
      </c>
    </row>
    <row r="337" s="2" customFormat="1">
      <c r="A337" s="38"/>
      <c r="B337" s="39"/>
      <c r="C337" s="38"/>
      <c r="D337" s="195" t="s">
        <v>1362</v>
      </c>
      <c r="E337" s="38"/>
      <c r="F337" s="239" t="s">
        <v>2208</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44.25" customHeight="1">
      <c r="A338" s="38"/>
      <c r="B338" s="180"/>
      <c r="C338" s="181" t="s">
        <v>880</v>
      </c>
      <c r="D338" s="181" t="s">
        <v>258</v>
      </c>
      <c r="E338" s="182" t="s">
        <v>2209</v>
      </c>
      <c r="F338" s="183" t="s">
        <v>2210</v>
      </c>
      <c r="G338" s="184" t="s">
        <v>1374</v>
      </c>
      <c r="H338" s="185">
        <v>19</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1540</v>
      </c>
    </row>
    <row r="339" s="2" customFormat="1">
      <c r="A339" s="38"/>
      <c r="B339" s="39"/>
      <c r="C339" s="38"/>
      <c r="D339" s="195" t="s">
        <v>1362</v>
      </c>
      <c r="E339" s="38"/>
      <c r="F339" s="239" t="s">
        <v>2208</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37.8" customHeight="1">
      <c r="A340" s="38"/>
      <c r="B340" s="180"/>
      <c r="C340" s="181" t="s">
        <v>884</v>
      </c>
      <c r="D340" s="181" t="s">
        <v>258</v>
      </c>
      <c r="E340" s="182" t="s">
        <v>2211</v>
      </c>
      <c r="F340" s="183" t="s">
        <v>2212</v>
      </c>
      <c r="G340" s="184" t="s">
        <v>1374</v>
      </c>
      <c r="H340" s="185">
        <v>56</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1541</v>
      </c>
    </row>
    <row r="341" s="2" customFormat="1">
      <c r="A341" s="38"/>
      <c r="B341" s="39"/>
      <c r="C341" s="38"/>
      <c r="D341" s="195" t="s">
        <v>1362</v>
      </c>
      <c r="E341" s="38"/>
      <c r="F341" s="239" t="s">
        <v>2208</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49.05" customHeight="1">
      <c r="A342" s="38"/>
      <c r="B342" s="180"/>
      <c r="C342" s="181" t="s">
        <v>888</v>
      </c>
      <c r="D342" s="181" t="s">
        <v>258</v>
      </c>
      <c r="E342" s="182" t="s">
        <v>2213</v>
      </c>
      <c r="F342" s="183" t="s">
        <v>2214</v>
      </c>
      <c r="G342" s="184" t="s">
        <v>1374</v>
      </c>
      <c r="H342" s="185">
        <v>35</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1544</v>
      </c>
    </row>
    <row r="343" s="2" customFormat="1">
      <c r="A343" s="38"/>
      <c r="B343" s="39"/>
      <c r="C343" s="38"/>
      <c r="D343" s="195" t="s">
        <v>1362</v>
      </c>
      <c r="E343" s="38"/>
      <c r="F343" s="239" t="s">
        <v>2208</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37.8" customHeight="1">
      <c r="A344" s="38"/>
      <c r="B344" s="180"/>
      <c r="C344" s="181" t="s">
        <v>892</v>
      </c>
      <c r="D344" s="181" t="s">
        <v>258</v>
      </c>
      <c r="E344" s="182" t="s">
        <v>2215</v>
      </c>
      <c r="F344" s="183" t="s">
        <v>2216</v>
      </c>
      <c r="G344" s="184" t="s">
        <v>1374</v>
      </c>
      <c r="H344" s="185">
        <v>67</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1547</v>
      </c>
    </row>
    <row r="345" s="2" customFormat="1">
      <c r="A345" s="38"/>
      <c r="B345" s="39"/>
      <c r="C345" s="38"/>
      <c r="D345" s="195" t="s">
        <v>1362</v>
      </c>
      <c r="E345" s="38"/>
      <c r="F345" s="239" t="s">
        <v>2208</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44.25" customHeight="1">
      <c r="A346" s="38"/>
      <c r="B346" s="180"/>
      <c r="C346" s="181" t="s">
        <v>896</v>
      </c>
      <c r="D346" s="181" t="s">
        <v>258</v>
      </c>
      <c r="E346" s="182" t="s">
        <v>2217</v>
      </c>
      <c r="F346" s="183" t="s">
        <v>2218</v>
      </c>
      <c r="G346" s="184" t="s">
        <v>1374</v>
      </c>
      <c r="H346" s="185">
        <v>18</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1548</v>
      </c>
    </row>
    <row r="347" s="2" customFormat="1">
      <c r="A347" s="38"/>
      <c r="B347" s="39"/>
      <c r="C347" s="38"/>
      <c r="D347" s="195" t="s">
        <v>1362</v>
      </c>
      <c r="E347" s="38"/>
      <c r="F347" s="239" t="s">
        <v>2208</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44.25" customHeight="1">
      <c r="A348" s="38"/>
      <c r="B348" s="180"/>
      <c r="C348" s="181" t="s">
        <v>900</v>
      </c>
      <c r="D348" s="181" t="s">
        <v>258</v>
      </c>
      <c r="E348" s="182" t="s">
        <v>2219</v>
      </c>
      <c r="F348" s="183" t="s">
        <v>2220</v>
      </c>
      <c r="G348" s="184" t="s">
        <v>1374</v>
      </c>
      <c r="H348" s="185">
        <v>21</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1549</v>
      </c>
    </row>
    <row r="349" s="2" customFormat="1">
      <c r="A349" s="38"/>
      <c r="B349" s="39"/>
      <c r="C349" s="38"/>
      <c r="D349" s="195" t="s">
        <v>1362</v>
      </c>
      <c r="E349" s="38"/>
      <c r="F349" s="239" t="s">
        <v>2208</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44.25" customHeight="1">
      <c r="A350" s="38"/>
      <c r="B350" s="180"/>
      <c r="C350" s="181" t="s">
        <v>904</v>
      </c>
      <c r="D350" s="181" t="s">
        <v>258</v>
      </c>
      <c r="E350" s="182" t="s">
        <v>2221</v>
      </c>
      <c r="F350" s="183" t="s">
        <v>2222</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1550</v>
      </c>
    </row>
    <row r="351" s="2" customFormat="1">
      <c r="A351" s="38"/>
      <c r="B351" s="39"/>
      <c r="C351" s="38"/>
      <c r="D351" s="195" t="s">
        <v>1362</v>
      </c>
      <c r="E351" s="38"/>
      <c r="F351" s="239" t="s">
        <v>2208</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33" customHeight="1">
      <c r="A352" s="38"/>
      <c r="B352" s="180"/>
      <c r="C352" s="181" t="s">
        <v>908</v>
      </c>
      <c r="D352" s="181" t="s">
        <v>258</v>
      </c>
      <c r="E352" s="182" t="s">
        <v>2223</v>
      </c>
      <c r="F352" s="183" t="s">
        <v>2110</v>
      </c>
      <c r="G352" s="184" t="s">
        <v>1374</v>
      </c>
      <c r="H352" s="185">
        <v>590</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1551</v>
      </c>
    </row>
    <row r="353" s="2" customFormat="1">
      <c r="A353" s="38"/>
      <c r="B353" s="39"/>
      <c r="C353" s="38"/>
      <c r="D353" s="195" t="s">
        <v>1362</v>
      </c>
      <c r="E353" s="38"/>
      <c r="F353" s="239" t="s">
        <v>2208</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21.75" customHeight="1">
      <c r="A354" s="38"/>
      <c r="B354" s="180"/>
      <c r="C354" s="181" t="s">
        <v>912</v>
      </c>
      <c r="D354" s="181" t="s">
        <v>258</v>
      </c>
      <c r="E354" s="182" t="s">
        <v>2224</v>
      </c>
      <c r="F354" s="183" t="s">
        <v>2136</v>
      </c>
      <c r="G354" s="184" t="s">
        <v>1374</v>
      </c>
      <c r="H354" s="185">
        <v>590</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1552</v>
      </c>
    </row>
    <row r="355" s="2" customFormat="1">
      <c r="A355" s="38"/>
      <c r="B355" s="39"/>
      <c r="C355" s="38"/>
      <c r="D355" s="195" t="s">
        <v>1362</v>
      </c>
      <c r="E355" s="38"/>
      <c r="F355" s="239" t="s">
        <v>2208</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16.5" customHeight="1">
      <c r="A356" s="38"/>
      <c r="B356" s="180"/>
      <c r="C356" s="181" t="s">
        <v>916</v>
      </c>
      <c r="D356" s="181" t="s">
        <v>258</v>
      </c>
      <c r="E356" s="182" t="s">
        <v>2225</v>
      </c>
      <c r="F356" s="183" t="s">
        <v>2142</v>
      </c>
      <c r="G356" s="184" t="s">
        <v>1374</v>
      </c>
      <c r="H356" s="185">
        <v>1800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1553</v>
      </c>
    </row>
    <row r="357" s="2" customFormat="1">
      <c r="A357" s="38"/>
      <c r="B357" s="39"/>
      <c r="C357" s="38"/>
      <c r="D357" s="195" t="s">
        <v>1362</v>
      </c>
      <c r="E357" s="38"/>
      <c r="F357" s="239" t="s">
        <v>2208</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24.15" customHeight="1">
      <c r="A358" s="38"/>
      <c r="B358" s="180"/>
      <c r="C358" s="181" t="s">
        <v>920</v>
      </c>
      <c r="D358" s="181" t="s">
        <v>258</v>
      </c>
      <c r="E358" s="182" t="s">
        <v>2226</v>
      </c>
      <c r="F358" s="183" t="s">
        <v>2227</v>
      </c>
      <c r="G358" s="184" t="s">
        <v>1374</v>
      </c>
      <c r="H358" s="185">
        <v>45</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1554</v>
      </c>
    </row>
    <row r="359" s="2" customFormat="1">
      <c r="A359" s="38"/>
      <c r="B359" s="39"/>
      <c r="C359" s="38"/>
      <c r="D359" s="195" t="s">
        <v>1362</v>
      </c>
      <c r="E359" s="38"/>
      <c r="F359" s="239" t="s">
        <v>2208</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24.15" customHeight="1">
      <c r="A360" s="38"/>
      <c r="B360" s="180"/>
      <c r="C360" s="181" t="s">
        <v>924</v>
      </c>
      <c r="D360" s="181" t="s">
        <v>258</v>
      </c>
      <c r="E360" s="182" t="s">
        <v>2228</v>
      </c>
      <c r="F360" s="183" t="s">
        <v>2229</v>
      </c>
      <c r="G360" s="184" t="s">
        <v>1374</v>
      </c>
      <c r="H360" s="185">
        <v>32</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1559</v>
      </c>
    </row>
    <row r="361" s="2" customFormat="1">
      <c r="A361" s="38"/>
      <c r="B361" s="39"/>
      <c r="C361" s="38"/>
      <c r="D361" s="195" t="s">
        <v>1362</v>
      </c>
      <c r="E361" s="38"/>
      <c r="F361" s="239" t="s">
        <v>2208</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24.15" customHeight="1">
      <c r="A362" s="38"/>
      <c r="B362" s="180"/>
      <c r="C362" s="181" t="s">
        <v>928</v>
      </c>
      <c r="D362" s="181" t="s">
        <v>258</v>
      </c>
      <c r="E362" s="182" t="s">
        <v>2230</v>
      </c>
      <c r="F362" s="183" t="s">
        <v>2231</v>
      </c>
      <c r="G362" s="184" t="s">
        <v>1374</v>
      </c>
      <c r="H362" s="185">
        <v>37</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1563</v>
      </c>
    </row>
    <row r="363" s="2" customFormat="1">
      <c r="A363" s="38"/>
      <c r="B363" s="39"/>
      <c r="C363" s="38"/>
      <c r="D363" s="195" t="s">
        <v>1362</v>
      </c>
      <c r="E363" s="38"/>
      <c r="F363" s="239" t="s">
        <v>2208</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24.15" customHeight="1">
      <c r="A364" s="38"/>
      <c r="B364" s="180"/>
      <c r="C364" s="181" t="s">
        <v>932</v>
      </c>
      <c r="D364" s="181" t="s">
        <v>258</v>
      </c>
      <c r="E364" s="182" t="s">
        <v>2232</v>
      </c>
      <c r="F364" s="183" t="s">
        <v>2100</v>
      </c>
      <c r="G364" s="184" t="s">
        <v>1374</v>
      </c>
      <c r="H364" s="185">
        <v>24</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1566</v>
      </c>
    </row>
    <row r="365" s="2" customFormat="1">
      <c r="A365" s="38"/>
      <c r="B365" s="39"/>
      <c r="C365" s="38"/>
      <c r="D365" s="195" t="s">
        <v>1362</v>
      </c>
      <c r="E365" s="38"/>
      <c r="F365" s="239" t="s">
        <v>2208</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24.15" customHeight="1">
      <c r="A366" s="38"/>
      <c r="B366" s="180"/>
      <c r="C366" s="181" t="s">
        <v>936</v>
      </c>
      <c r="D366" s="181" t="s">
        <v>258</v>
      </c>
      <c r="E366" s="182" t="s">
        <v>2233</v>
      </c>
      <c r="F366" s="183" t="s">
        <v>2106</v>
      </c>
      <c r="G366" s="184" t="s">
        <v>1374</v>
      </c>
      <c r="H366" s="185">
        <v>24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1569</v>
      </c>
    </row>
    <row r="367" s="2" customFormat="1">
      <c r="A367" s="38"/>
      <c r="B367" s="39"/>
      <c r="C367" s="38"/>
      <c r="D367" s="195" t="s">
        <v>1362</v>
      </c>
      <c r="E367" s="38"/>
      <c r="F367" s="239" t="s">
        <v>2208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21.75" customHeight="1">
      <c r="A368" s="38"/>
      <c r="B368" s="180"/>
      <c r="C368" s="181" t="s">
        <v>942</v>
      </c>
      <c r="D368" s="181" t="s">
        <v>258</v>
      </c>
      <c r="E368" s="182" t="s">
        <v>2234</v>
      </c>
      <c r="F368" s="183" t="s">
        <v>2235</v>
      </c>
      <c r="G368" s="184" t="s">
        <v>1374</v>
      </c>
      <c r="H368" s="185">
        <v>44</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1572</v>
      </c>
    </row>
    <row r="369" s="2" customFormat="1">
      <c r="A369" s="38"/>
      <c r="B369" s="39"/>
      <c r="C369" s="38"/>
      <c r="D369" s="195" t="s">
        <v>1362</v>
      </c>
      <c r="E369" s="38"/>
      <c r="F369" s="239" t="s">
        <v>2208</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24.15" customHeight="1">
      <c r="A370" s="38"/>
      <c r="B370" s="180"/>
      <c r="C370" s="181" t="s">
        <v>946</v>
      </c>
      <c r="D370" s="181" t="s">
        <v>258</v>
      </c>
      <c r="E370" s="182" t="s">
        <v>2236</v>
      </c>
      <c r="F370" s="183" t="s">
        <v>2237</v>
      </c>
      <c r="G370" s="184" t="s">
        <v>1374</v>
      </c>
      <c r="H370" s="185">
        <v>44</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1575</v>
      </c>
    </row>
    <row r="371" s="2" customFormat="1">
      <c r="A371" s="38"/>
      <c r="B371" s="39"/>
      <c r="C371" s="38"/>
      <c r="D371" s="195" t="s">
        <v>1362</v>
      </c>
      <c r="E371" s="38"/>
      <c r="F371" s="239" t="s">
        <v>2208</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950</v>
      </c>
      <c r="D372" s="181" t="s">
        <v>258</v>
      </c>
      <c r="E372" s="182" t="s">
        <v>2238</v>
      </c>
      <c r="F372" s="183" t="s">
        <v>2239</v>
      </c>
      <c r="G372" s="184" t="s">
        <v>1374</v>
      </c>
      <c r="H372" s="185">
        <v>1</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1578</v>
      </c>
    </row>
    <row r="373" s="2" customFormat="1">
      <c r="A373" s="38"/>
      <c r="B373" s="39"/>
      <c r="C373" s="38"/>
      <c r="D373" s="195" t="s">
        <v>1362</v>
      </c>
      <c r="E373" s="38"/>
      <c r="F373" s="239" t="s">
        <v>2240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49.05" customHeight="1">
      <c r="A374" s="38"/>
      <c r="B374" s="180"/>
      <c r="C374" s="181" t="s">
        <v>954</v>
      </c>
      <c r="D374" s="181" t="s">
        <v>258</v>
      </c>
      <c r="E374" s="182" t="s">
        <v>2241</v>
      </c>
      <c r="F374" s="183" t="s">
        <v>2242</v>
      </c>
      <c r="G374" s="184" t="s">
        <v>316</v>
      </c>
      <c r="H374" s="185">
        <v>85</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1581</v>
      </c>
    </row>
    <row r="375" s="2" customFormat="1">
      <c r="A375" s="38"/>
      <c r="B375" s="39"/>
      <c r="C375" s="38"/>
      <c r="D375" s="195" t="s">
        <v>1362</v>
      </c>
      <c r="E375" s="38"/>
      <c r="F375" s="239" t="s">
        <v>2208</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958</v>
      </c>
      <c r="D376" s="181" t="s">
        <v>258</v>
      </c>
      <c r="E376" s="182" t="s">
        <v>2243</v>
      </c>
      <c r="F376" s="183" t="s">
        <v>2244</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1584</v>
      </c>
    </row>
    <row r="377" s="2" customFormat="1">
      <c r="A377" s="38"/>
      <c r="B377" s="39"/>
      <c r="C377" s="38"/>
      <c r="D377" s="195" t="s">
        <v>1362</v>
      </c>
      <c r="E377" s="38"/>
      <c r="F377" s="239" t="s">
        <v>2208</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962</v>
      </c>
      <c r="D378" s="181" t="s">
        <v>258</v>
      </c>
      <c r="E378" s="182" t="s">
        <v>2245</v>
      </c>
      <c r="F378" s="183" t="s">
        <v>2246</v>
      </c>
      <c r="G378" s="184" t="s">
        <v>316</v>
      </c>
      <c r="H378" s="185">
        <v>20</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1585</v>
      </c>
    </row>
    <row r="379" s="2" customFormat="1">
      <c r="A379" s="38"/>
      <c r="B379" s="39"/>
      <c r="C379" s="38"/>
      <c r="D379" s="195" t="s">
        <v>1362</v>
      </c>
      <c r="E379" s="38"/>
      <c r="F379" s="239" t="s">
        <v>2208</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24.15" customHeight="1">
      <c r="A380" s="38"/>
      <c r="B380" s="180"/>
      <c r="C380" s="181" t="s">
        <v>966</v>
      </c>
      <c r="D380" s="181" t="s">
        <v>258</v>
      </c>
      <c r="E380" s="182" t="s">
        <v>2247</v>
      </c>
      <c r="F380" s="183" t="s">
        <v>2248</v>
      </c>
      <c r="G380" s="184" t="s">
        <v>316</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1588</v>
      </c>
    </row>
    <row r="381" s="2" customFormat="1">
      <c r="A381" s="38"/>
      <c r="B381" s="39"/>
      <c r="C381" s="38"/>
      <c r="D381" s="195" t="s">
        <v>1362</v>
      </c>
      <c r="E381" s="38"/>
      <c r="F381" s="239" t="s">
        <v>2208</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24.15" customHeight="1">
      <c r="A382" s="38"/>
      <c r="B382" s="180"/>
      <c r="C382" s="181" t="s">
        <v>970</v>
      </c>
      <c r="D382" s="181" t="s">
        <v>258</v>
      </c>
      <c r="E382" s="182" t="s">
        <v>2249</v>
      </c>
      <c r="F382" s="183" t="s">
        <v>2250</v>
      </c>
      <c r="G382" s="184" t="s">
        <v>316</v>
      </c>
      <c r="H382" s="185">
        <v>3005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1591</v>
      </c>
    </row>
    <row r="383" s="2" customFormat="1">
      <c r="A383" s="38"/>
      <c r="B383" s="39"/>
      <c r="C383" s="38"/>
      <c r="D383" s="195" t="s">
        <v>1362</v>
      </c>
      <c r="E383" s="38"/>
      <c r="F383" s="239" t="s">
        <v>2208</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24.15" customHeight="1">
      <c r="A384" s="38"/>
      <c r="B384" s="180"/>
      <c r="C384" s="181" t="s">
        <v>974</v>
      </c>
      <c r="D384" s="181" t="s">
        <v>258</v>
      </c>
      <c r="E384" s="182" t="s">
        <v>2251</v>
      </c>
      <c r="F384" s="183" t="s">
        <v>2252</v>
      </c>
      <c r="G384" s="184" t="s">
        <v>316</v>
      </c>
      <c r="H384" s="185">
        <v>1860</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1594</v>
      </c>
    </row>
    <row r="385" s="2" customFormat="1">
      <c r="A385" s="38"/>
      <c r="B385" s="39"/>
      <c r="C385" s="38"/>
      <c r="D385" s="195" t="s">
        <v>1362</v>
      </c>
      <c r="E385" s="38"/>
      <c r="F385" s="239" t="s">
        <v>2208</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24.15" customHeight="1">
      <c r="A386" s="38"/>
      <c r="B386" s="180"/>
      <c r="C386" s="181" t="s">
        <v>980</v>
      </c>
      <c r="D386" s="181" t="s">
        <v>258</v>
      </c>
      <c r="E386" s="182" t="s">
        <v>2253</v>
      </c>
      <c r="F386" s="183" t="s">
        <v>2254</v>
      </c>
      <c r="G386" s="184" t="s">
        <v>316</v>
      </c>
      <c r="H386" s="185">
        <v>870</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1597</v>
      </c>
    </row>
    <row r="387" s="2" customFormat="1">
      <c r="A387" s="38"/>
      <c r="B387" s="39"/>
      <c r="C387" s="38"/>
      <c r="D387" s="195" t="s">
        <v>1362</v>
      </c>
      <c r="E387" s="38"/>
      <c r="F387" s="239" t="s">
        <v>2208</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24.15" customHeight="1">
      <c r="A388" s="38"/>
      <c r="B388" s="180"/>
      <c r="C388" s="181" t="s">
        <v>986</v>
      </c>
      <c r="D388" s="181" t="s">
        <v>258</v>
      </c>
      <c r="E388" s="182" t="s">
        <v>2255</v>
      </c>
      <c r="F388" s="183" t="s">
        <v>2256</v>
      </c>
      <c r="G388" s="184" t="s">
        <v>316</v>
      </c>
      <c r="H388" s="185">
        <v>330</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1600</v>
      </c>
    </row>
    <row r="389" s="2" customFormat="1">
      <c r="A389" s="38"/>
      <c r="B389" s="39"/>
      <c r="C389" s="38"/>
      <c r="D389" s="195" t="s">
        <v>1362</v>
      </c>
      <c r="E389" s="38"/>
      <c r="F389" s="239" t="s">
        <v>2208</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24.15" customHeight="1">
      <c r="A390" s="38"/>
      <c r="B390" s="180"/>
      <c r="C390" s="181" t="s">
        <v>990</v>
      </c>
      <c r="D390" s="181" t="s">
        <v>258</v>
      </c>
      <c r="E390" s="182" t="s">
        <v>2257</v>
      </c>
      <c r="F390" s="183" t="s">
        <v>2120</v>
      </c>
      <c r="G390" s="184" t="s">
        <v>316</v>
      </c>
      <c r="H390" s="185">
        <v>6380</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1603</v>
      </c>
    </row>
    <row r="391" s="2" customFormat="1">
      <c r="A391" s="38"/>
      <c r="B391" s="39"/>
      <c r="C391" s="38"/>
      <c r="D391" s="195" t="s">
        <v>1362</v>
      </c>
      <c r="E391" s="38"/>
      <c r="F391" s="239" t="s">
        <v>2208</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24.15" customHeight="1">
      <c r="A392" s="38"/>
      <c r="B392" s="180"/>
      <c r="C392" s="181" t="s">
        <v>994</v>
      </c>
      <c r="D392" s="181" t="s">
        <v>258</v>
      </c>
      <c r="E392" s="182" t="s">
        <v>2258</v>
      </c>
      <c r="F392" s="183" t="s">
        <v>2259</v>
      </c>
      <c r="G392" s="184" t="s">
        <v>316</v>
      </c>
      <c r="H392" s="185">
        <v>9565</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1606</v>
      </c>
    </row>
    <row r="393" s="2" customFormat="1">
      <c r="A393" s="38"/>
      <c r="B393" s="39"/>
      <c r="C393" s="38"/>
      <c r="D393" s="195" t="s">
        <v>1362</v>
      </c>
      <c r="E393" s="38"/>
      <c r="F393" s="239" t="s">
        <v>2208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24.15" customHeight="1">
      <c r="A394" s="38"/>
      <c r="B394" s="180"/>
      <c r="C394" s="181" t="s">
        <v>999</v>
      </c>
      <c r="D394" s="181" t="s">
        <v>258</v>
      </c>
      <c r="E394" s="182" t="s">
        <v>2260</v>
      </c>
      <c r="F394" s="183" t="s">
        <v>2261</v>
      </c>
      <c r="G394" s="184" t="s">
        <v>316</v>
      </c>
      <c r="H394" s="185">
        <v>85</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1609</v>
      </c>
    </row>
    <row r="395" s="2" customFormat="1">
      <c r="A395" s="38"/>
      <c r="B395" s="39"/>
      <c r="C395" s="38"/>
      <c r="D395" s="195" t="s">
        <v>1362</v>
      </c>
      <c r="E395" s="38"/>
      <c r="F395" s="239" t="s">
        <v>2208</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24.15" customHeight="1">
      <c r="A396" s="38"/>
      <c r="B396" s="180"/>
      <c r="C396" s="181" t="s">
        <v>1004</v>
      </c>
      <c r="D396" s="181" t="s">
        <v>258</v>
      </c>
      <c r="E396" s="182" t="s">
        <v>2262</v>
      </c>
      <c r="F396" s="183" t="s">
        <v>2263</v>
      </c>
      <c r="G396" s="184" t="s">
        <v>316</v>
      </c>
      <c r="H396" s="185">
        <v>85</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1613</v>
      </c>
    </row>
    <row r="397" s="2" customFormat="1">
      <c r="A397" s="38"/>
      <c r="B397" s="39"/>
      <c r="C397" s="38"/>
      <c r="D397" s="195" t="s">
        <v>1362</v>
      </c>
      <c r="E397" s="38"/>
      <c r="F397" s="239" t="s">
        <v>2208</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24.15" customHeight="1">
      <c r="A398" s="38"/>
      <c r="B398" s="180"/>
      <c r="C398" s="181" t="s">
        <v>1009</v>
      </c>
      <c r="D398" s="181" t="s">
        <v>258</v>
      </c>
      <c r="E398" s="182" t="s">
        <v>2264</v>
      </c>
      <c r="F398" s="183" t="s">
        <v>2265</v>
      </c>
      <c r="G398" s="184" t="s">
        <v>316</v>
      </c>
      <c r="H398" s="185">
        <v>2725</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1616</v>
      </c>
    </row>
    <row r="399" s="2" customFormat="1">
      <c r="A399" s="38"/>
      <c r="B399" s="39"/>
      <c r="C399" s="38"/>
      <c r="D399" s="195" t="s">
        <v>1362</v>
      </c>
      <c r="E399" s="38"/>
      <c r="F399" s="239" t="s">
        <v>2208</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24.15" customHeight="1">
      <c r="A400" s="38"/>
      <c r="B400" s="180"/>
      <c r="C400" s="181" t="s">
        <v>1013</v>
      </c>
      <c r="D400" s="181" t="s">
        <v>258</v>
      </c>
      <c r="E400" s="182" t="s">
        <v>2266</v>
      </c>
      <c r="F400" s="183" t="s">
        <v>2267</v>
      </c>
      <c r="G400" s="184" t="s">
        <v>316</v>
      </c>
      <c r="H400" s="185">
        <v>480</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1619</v>
      </c>
    </row>
    <row r="401" s="2" customFormat="1">
      <c r="A401" s="38"/>
      <c r="B401" s="39"/>
      <c r="C401" s="38"/>
      <c r="D401" s="195" t="s">
        <v>1362</v>
      </c>
      <c r="E401" s="38"/>
      <c r="F401" s="239" t="s">
        <v>2208</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24.15" customHeight="1">
      <c r="A402" s="38"/>
      <c r="B402" s="180"/>
      <c r="C402" s="181" t="s">
        <v>1019</v>
      </c>
      <c r="D402" s="181" t="s">
        <v>258</v>
      </c>
      <c r="E402" s="182" t="s">
        <v>2268</v>
      </c>
      <c r="F402" s="183" t="s">
        <v>2269</v>
      </c>
      <c r="G402" s="184" t="s">
        <v>316</v>
      </c>
      <c r="H402" s="185">
        <v>480</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1622</v>
      </c>
    </row>
    <row r="403" s="2" customFormat="1">
      <c r="A403" s="38"/>
      <c r="B403" s="39"/>
      <c r="C403" s="38"/>
      <c r="D403" s="195" t="s">
        <v>1362</v>
      </c>
      <c r="E403" s="38"/>
      <c r="F403" s="239" t="s">
        <v>2208</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24.15" customHeight="1">
      <c r="A404" s="38"/>
      <c r="B404" s="180"/>
      <c r="C404" s="181" t="s">
        <v>1097</v>
      </c>
      <c r="D404" s="181" t="s">
        <v>258</v>
      </c>
      <c r="E404" s="182" t="s">
        <v>2270</v>
      </c>
      <c r="F404" s="183" t="s">
        <v>2271</v>
      </c>
      <c r="G404" s="184" t="s">
        <v>316</v>
      </c>
      <c r="H404" s="185">
        <v>480</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1625</v>
      </c>
    </row>
    <row r="405" s="2" customFormat="1">
      <c r="A405" s="38"/>
      <c r="B405" s="39"/>
      <c r="C405" s="38"/>
      <c r="D405" s="195" t="s">
        <v>1362</v>
      </c>
      <c r="E405" s="38"/>
      <c r="F405" s="239" t="s">
        <v>2208</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33" customHeight="1">
      <c r="A406" s="38"/>
      <c r="B406" s="180"/>
      <c r="C406" s="181" t="s">
        <v>1101</v>
      </c>
      <c r="D406" s="181" t="s">
        <v>258</v>
      </c>
      <c r="E406" s="182" t="s">
        <v>2272</v>
      </c>
      <c r="F406" s="183" t="s">
        <v>2185</v>
      </c>
      <c r="G406" s="184" t="s">
        <v>316</v>
      </c>
      <c r="H406" s="185">
        <v>480</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1628</v>
      </c>
    </row>
    <row r="407" s="2" customFormat="1">
      <c r="A407" s="38"/>
      <c r="B407" s="39"/>
      <c r="C407" s="38"/>
      <c r="D407" s="195" t="s">
        <v>1362</v>
      </c>
      <c r="E407" s="38"/>
      <c r="F407" s="239" t="s">
        <v>2208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33" customHeight="1">
      <c r="A408" s="38"/>
      <c r="B408" s="180"/>
      <c r="C408" s="181" t="s">
        <v>1105</v>
      </c>
      <c r="D408" s="181" t="s">
        <v>258</v>
      </c>
      <c r="E408" s="182" t="s">
        <v>2273</v>
      </c>
      <c r="F408" s="183" t="s">
        <v>2274</v>
      </c>
      <c r="G408" s="184" t="s">
        <v>316</v>
      </c>
      <c r="H408" s="185">
        <v>2755</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1631</v>
      </c>
    </row>
    <row r="409" s="2" customFormat="1">
      <c r="A409" s="38"/>
      <c r="B409" s="39"/>
      <c r="C409" s="38"/>
      <c r="D409" s="195" t="s">
        <v>1362</v>
      </c>
      <c r="E409" s="38"/>
      <c r="F409" s="239" t="s">
        <v>2208</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1.75" customHeight="1">
      <c r="A410" s="38"/>
      <c r="B410" s="180"/>
      <c r="C410" s="181" t="s">
        <v>1109</v>
      </c>
      <c r="D410" s="181" t="s">
        <v>258</v>
      </c>
      <c r="E410" s="182" t="s">
        <v>2275</v>
      </c>
      <c r="F410" s="183" t="s">
        <v>2276</v>
      </c>
      <c r="G410" s="184" t="s">
        <v>316</v>
      </c>
      <c r="H410" s="185">
        <v>50</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1634</v>
      </c>
    </row>
    <row r="411" s="2" customFormat="1">
      <c r="A411" s="38"/>
      <c r="B411" s="39"/>
      <c r="C411" s="38"/>
      <c r="D411" s="195" t="s">
        <v>1362</v>
      </c>
      <c r="E411" s="38"/>
      <c r="F411" s="239" t="s">
        <v>2208</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1113</v>
      </c>
      <c r="D412" s="181" t="s">
        <v>258</v>
      </c>
      <c r="E412" s="182" t="s">
        <v>2277</v>
      </c>
      <c r="F412" s="183" t="s">
        <v>2278</v>
      </c>
      <c r="G412" s="184" t="s">
        <v>1374</v>
      </c>
      <c r="H412" s="185">
        <v>1</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1637</v>
      </c>
    </row>
    <row r="413" s="2" customFormat="1">
      <c r="A413" s="38"/>
      <c r="B413" s="39"/>
      <c r="C413" s="38"/>
      <c r="D413" s="195" t="s">
        <v>1362</v>
      </c>
      <c r="E413" s="38"/>
      <c r="F413" s="239" t="s">
        <v>2208</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37.8" customHeight="1">
      <c r="A414" s="38"/>
      <c r="B414" s="180"/>
      <c r="C414" s="181" t="s">
        <v>1117</v>
      </c>
      <c r="D414" s="181" t="s">
        <v>258</v>
      </c>
      <c r="E414" s="182" t="s">
        <v>2279</v>
      </c>
      <c r="F414" s="183" t="s">
        <v>2280</v>
      </c>
      <c r="G414" s="184" t="s">
        <v>1374</v>
      </c>
      <c r="H414" s="185">
        <v>1</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1640</v>
      </c>
    </row>
    <row r="415" s="2" customFormat="1">
      <c r="A415" s="38"/>
      <c r="B415" s="39"/>
      <c r="C415" s="38"/>
      <c r="D415" s="195" t="s">
        <v>1362</v>
      </c>
      <c r="E415" s="38"/>
      <c r="F415" s="239" t="s">
        <v>2208</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4.15" customHeight="1">
      <c r="A416" s="38"/>
      <c r="B416" s="180"/>
      <c r="C416" s="181" t="s">
        <v>1123</v>
      </c>
      <c r="D416" s="181" t="s">
        <v>258</v>
      </c>
      <c r="E416" s="182" t="s">
        <v>2281</v>
      </c>
      <c r="F416" s="183" t="s">
        <v>2282</v>
      </c>
      <c r="G416" s="184" t="s">
        <v>1374</v>
      </c>
      <c r="H416" s="185">
        <v>17</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1643</v>
      </c>
    </row>
    <row r="417" s="2" customFormat="1">
      <c r="A417" s="38"/>
      <c r="B417" s="39"/>
      <c r="C417" s="38"/>
      <c r="D417" s="195" t="s">
        <v>1362</v>
      </c>
      <c r="E417" s="38"/>
      <c r="F417" s="239" t="s">
        <v>2208</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33" customHeight="1">
      <c r="A418" s="38"/>
      <c r="B418" s="180"/>
      <c r="C418" s="181" t="s">
        <v>1129</v>
      </c>
      <c r="D418" s="181" t="s">
        <v>258</v>
      </c>
      <c r="E418" s="182" t="s">
        <v>2283</v>
      </c>
      <c r="F418" s="183" t="s">
        <v>2284</v>
      </c>
      <c r="G418" s="184" t="s">
        <v>1374</v>
      </c>
      <c r="H418" s="185">
        <v>41</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1646</v>
      </c>
    </row>
    <row r="419" s="2" customFormat="1">
      <c r="A419" s="38"/>
      <c r="B419" s="39"/>
      <c r="C419" s="38"/>
      <c r="D419" s="195" t="s">
        <v>1362</v>
      </c>
      <c r="E419" s="38"/>
      <c r="F419" s="239" t="s">
        <v>2208</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24.15" customHeight="1">
      <c r="A420" s="38"/>
      <c r="B420" s="180"/>
      <c r="C420" s="181" t="s">
        <v>1133</v>
      </c>
      <c r="D420" s="181" t="s">
        <v>258</v>
      </c>
      <c r="E420" s="182" t="s">
        <v>2285</v>
      </c>
      <c r="F420" s="183" t="s">
        <v>2286</v>
      </c>
      <c r="G420" s="184" t="s">
        <v>1374</v>
      </c>
      <c r="H420" s="185">
        <v>41</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1649</v>
      </c>
    </row>
    <row r="421" s="2" customFormat="1">
      <c r="A421" s="38"/>
      <c r="B421" s="39"/>
      <c r="C421" s="38"/>
      <c r="D421" s="195" t="s">
        <v>1362</v>
      </c>
      <c r="E421" s="38"/>
      <c r="F421" s="239" t="s">
        <v>2208</v>
      </c>
      <c r="G421" s="38"/>
      <c r="H421" s="38"/>
      <c r="I421" s="240"/>
      <c r="J421" s="38"/>
      <c r="K421" s="38"/>
      <c r="L421" s="39"/>
      <c r="M421" s="241"/>
      <c r="N421" s="242"/>
      <c r="O421" s="77"/>
      <c r="P421" s="77"/>
      <c r="Q421" s="77"/>
      <c r="R421" s="77"/>
      <c r="S421" s="77"/>
      <c r="T421" s="78"/>
      <c r="U421" s="38"/>
      <c r="V421" s="38"/>
      <c r="W421" s="38"/>
      <c r="X421" s="38"/>
      <c r="Y421" s="38"/>
      <c r="Z421" s="38"/>
      <c r="AA421" s="38"/>
      <c r="AB421" s="38"/>
      <c r="AC421" s="38"/>
      <c r="AD421" s="38"/>
      <c r="AE421" s="38"/>
      <c r="AT421" s="19" t="s">
        <v>1362</v>
      </c>
      <c r="AU421" s="19" t="s">
        <v>82</v>
      </c>
    </row>
    <row r="422" s="2" customFormat="1" ht="24.15" customHeight="1">
      <c r="A422" s="38"/>
      <c r="B422" s="180"/>
      <c r="C422" s="181" t="s">
        <v>1137</v>
      </c>
      <c r="D422" s="181" t="s">
        <v>258</v>
      </c>
      <c r="E422" s="182" t="s">
        <v>2287</v>
      </c>
      <c r="F422" s="183" t="s">
        <v>2288</v>
      </c>
      <c r="G422" s="184" t="s">
        <v>1374</v>
      </c>
      <c r="H422" s="185">
        <v>24</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1652</v>
      </c>
    </row>
    <row r="423" s="2" customFormat="1">
      <c r="A423" s="38"/>
      <c r="B423" s="39"/>
      <c r="C423" s="38"/>
      <c r="D423" s="195" t="s">
        <v>1362</v>
      </c>
      <c r="E423" s="38"/>
      <c r="F423" s="239" t="s">
        <v>2208</v>
      </c>
      <c r="G423" s="38"/>
      <c r="H423" s="38"/>
      <c r="I423" s="240"/>
      <c r="J423" s="38"/>
      <c r="K423" s="38"/>
      <c r="L423" s="39"/>
      <c r="M423" s="241"/>
      <c r="N423" s="242"/>
      <c r="O423" s="77"/>
      <c r="P423" s="77"/>
      <c r="Q423" s="77"/>
      <c r="R423" s="77"/>
      <c r="S423" s="77"/>
      <c r="T423" s="78"/>
      <c r="U423" s="38"/>
      <c r="V423" s="38"/>
      <c r="W423" s="38"/>
      <c r="X423" s="38"/>
      <c r="Y423" s="38"/>
      <c r="Z423" s="38"/>
      <c r="AA423" s="38"/>
      <c r="AB423" s="38"/>
      <c r="AC423" s="38"/>
      <c r="AD423" s="38"/>
      <c r="AE423" s="38"/>
      <c r="AT423" s="19" t="s">
        <v>1362</v>
      </c>
      <c r="AU423" s="19" t="s">
        <v>82</v>
      </c>
    </row>
    <row r="424" s="2" customFormat="1" ht="24.15" customHeight="1">
      <c r="A424" s="38"/>
      <c r="B424" s="180"/>
      <c r="C424" s="181" t="s">
        <v>1143</v>
      </c>
      <c r="D424" s="181" t="s">
        <v>258</v>
      </c>
      <c r="E424" s="182" t="s">
        <v>2289</v>
      </c>
      <c r="F424" s="183" t="s">
        <v>2290</v>
      </c>
      <c r="G424" s="184" t="s">
        <v>1374</v>
      </c>
      <c r="H424" s="185">
        <v>46</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1655</v>
      </c>
    </row>
    <row r="425" s="2" customFormat="1">
      <c r="A425" s="38"/>
      <c r="B425" s="39"/>
      <c r="C425" s="38"/>
      <c r="D425" s="195" t="s">
        <v>1362</v>
      </c>
      <c r="E425" s="38"/>
      <c r="F425" s="239" t="s">
        <v>2208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2" customFormat="1" ht="16.5" customHeight="1">
      <c r="A426" s="38"/>
      <c r="B426" s="180"/>
      <c r="C426" s="181" t="s">
        <v>1147</v>
      </c>
      <c r="D426" s="181" t="s">
        <v>258</v>
      </c>
      <c r="E426" s="182" t="s">
        <v>2291</v>
      </c>
      <c r="F426" s="183" t="s">
        <v>2292</v>
      </c>
      <c r="G426" s="184" t="s">
        <v>1374</v>
      </c>
      <c r="H426" s="185">
        <v>140</v>
      </c>
      <c r="I426" s="186"/>
      <c r="J426" s="187">
        <f>ROUND(I426*H426,2)</f>
        <v>0</v>
      </c>
      <c r="K426" s="183" t="s">
        <v>1361</v>
      </c>
      <c r="L426" s="39"/>
      <c r="M426" s="188" t="s">
        <v>1</v>
      </c>
      <c r="N426" s="189" t="s">
        <v>40</v>
      </c>
      <c r="O426" s="77"/>
      <c r="P426" s="190">
        <f>O426*H426</f>
        <v>0</v>
      </c>
      <c r="Q426" s="190">
        <v>0</v>
      </c>
      <c r="R426" s="190">
        <f>Q426*H426</f>
        <v>0</v>
      </c>
      <c r="S426" s="190">
        <v>0</v>
      </c>
      <c r="T426" s="191">
        <f>S426*H426</f>
        <v>0</v>
      </c>
      <c r="U426" s="38"/>
      <c r="V426" s="38"/>
      <c r="W426" s="38"/>
      <c r="X426" s="38"/>
      <c r="Y426" s="38"/>
      <c r="Z426" s="38"/>
      <c r="AA426" s="38"/>
      <c r="AB426" s="38"/>
      <c r="AC426" s="38"/>
      <c r="AD426" s="38"/>
      <c r="AE426" s="38"/>
      <c r="AR426" s="192" t="s">
        <v>109</v>
      </c>
      <c r="AT426" s="192" t="s">
        <v>258</v>
      </c>
      <c r="AU426" s="192" t="s">
        <v>82</v>
      </c>
      <c r="AY426" s="19" t="s">
        <v>253</v>
      </c>
      <c r="BE426" s="193">
        <f>IF(N426="základní",J426,0)</f>
        <v>0</v>
      </c>
      <c r="BF426" s="193">
        <f>IF(N426="snížená",J426,0)</f>
        <v>0</v>
      </c>
      <c r="BG426" s="193">
        <f>IF(N426="zákl. přenesená",J426,0)</f>
        <v>0</v>
      </c>
      <c r="BH426" s="193">
        <f>IF(N426="sníž. přenesená",J426,0)</f>
        <v>0</v>
      </c>
      <c r="BI426" s="193">
        <f>IF(N426="nulová",J426,0)</f>
        <v>0</v>
      </c>
      <c r="BJ426" s="19" t="s">
        <v>82</v>
      </c>
      <c r="BK426" s="193">
        <f>ROUND(I426*H426,2)</f>
        <v>0</v>
      </c>
      <c r="BL426" s="19" t="s">
        <v>109</v>
      </c>
      <c r="BM426" s="192" t="s">
        <v>1658</v>
      </c>
    </row>
    <row r="427" s="2" customFormat="1">
      <c r="A427" s="38"/>
      <c r="B427" s="39"/>
      <c r="C427" s="38"/>
      <c r="D427" s="195" t="s">
        <v>1362</v>
      </c>
      <c r="E427" s="38"/>
      <c r="F427" s="239" t="s">
        <v>2208</v>
      </c>
      <c r="G427" s="38"/>
      <c r="H427" s="38"/>
      <c r="I427" s="240"/>
      <c r="J427" s="38"/>
      <c r="K427" s="38"/>
      <c r="L427" s="39"/>
      <c r="M427" s="241"/>
      <c r="N427" s="242"/>
      <c r="O427" s="77"/>
      <c r="P427" s="77"/>
      <c r="Q427" s="77"/>
      <c r="R427" s="77"/>
      <c r="S427" s="77"/>
      <c r="T427" s="78"/>
      <c r="U427" s="38"/>
      <c r="V427" s="38"/>
      <c r="W427" s="38"/>
      <c r="X427" s="38"/>
      <c r="Y427" s="38"/>
      <c r="Z427" s="38"/>
      <c r="AA427" s="38"/>
      <c r="AB427" s="38"/>
      <c r="AC427" s="38"/>
      <c r="AD427" s="38"/>
      <c r="AE427" s="38"/>
      <c r="AT427" s="19" t="s">
        <v>1362</v>
      </c>
      <c r="AU427" s="19" t="s">
        <v>82</v>
      </c>
    </row>
    <row r="428" s="2" customFormat="1" ht="16.5" customHeight="1">
      <c r="A428" s="38"/>
      <c r="B428" s="180"/>
      <c r="C428" s="181" t="s">
        <v>1153</v>
      </c>
      <c r="D428" s="181" t="s">
        <v>258</v>
      </c>
      <c r="E428" s="182" t="s">
        <v>2293</v>
      </c>
      <c r="F428" s="183" t="s">
        <v>2294</v>
      </c>
      <c r="G428" s="184" t="s">
        <v>1374</v>
      </c>
      <c r="H428" s="185">
        <v>140</v>
      </c>
      <c r="I428" s="186"/>
      <c r="J428" s="187">
        <f>ROUND(I428*H428,2)</f>
        <v>0</v>
      </c>
      <c r="K428" s="183" t="s">
        <v>1361</v>
      </c>
      <c r="L428" s="39"/>
      <c r="M428" s="188" t="s">
        <v>1</v>
      </c>
      <c r="N428" s="189" t="s">
        <v>40</v>
      </c>
      <c r="O428" s="77"/>
      <c r="P428" s="190">
        <f>O428*H428</f>
        <v>0</v>
      </c>
      <c r="Q428" s="190">
        <v>0</v>
      </c>
      <c r="R428" s="190">
        <f>Q428*H428</f>
        <v>0</v>
      </c>
      <c r="S428" s="190">
        <v>0</v>
      </c>
      <c r="T428" s="191">
        <f>S428*H428</f>
        <v>0</v>
      </c>
      <c r="U428" s="38"/>
      <c r="V428" s="38"/>
      <c r="W428" s="38"/>
      <c r="X428" s="38"/>
      <c r="Y428" s="38"/>
      <c r="Z428" s="38"/>
      <c r="AA428" s="38"/>
      <c r="AB428" s="38"/>
      <c r="AC428" s="38"/>
      <c r="AD428" s="38"/>
      <c r="AE428" s="38"/>
      <c r="AR428" s="192" t="s">
        <v>109</v>
      </c>
      <c r="AT428" s="192" t="s">
        <v>258</v>
      </c>
      <c r="AU428" s="192" t="s">
        <v>82</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109</v>
      </c>
      <c r="BM428" s="192" t="s">
        <v>1662</v>
      </c>
    </row>
    <row r="429" s="2" customFormat="1">
      <c r="A429" s="38"/>
      <c r="B429" s="39"/>
      <c r="C429" s="38"/>
      <c r="D429" s="195" t="s">
        <v>1362</v>
      </c>
      <c r="E429" s="38"/>
      <c r="F429" s="239" t="s">
        <v>2208</v>
      </c>
      <c r="G429" s="38"/>
      <c r="H429" s="38"/>
      <c r="I429" s="240"/>
      <c r="J429" s="38"/>
      <c r="K429" s="38"/>
      <c r="L429" s="39"/>
      <c r="M429" s="241"/>
      <c r="N429" s="242"/>
      <c r="O429" s="77"/>
      <c r="P429" s="77"/>
      <c r="Q429" s="77"/>
      <c r="R429" s="77"/>
      <c r="S429" s="77"/>
      <c r="T429" s="78"/>
      <c r="U429" s="38"/>
      <c r="V429" s="38"/>
      <c r="W429" s="38"/>
      <c r="X429" s="38"/>
      <c r="Y429" s="38"/>
      <c r="Z429" s="38"/>
      <c r="AA429" s="38"/>
      <c r="AB429" s="38"/>
      <c r="AC429" s="38"/>
      <c r="AD429" s="38"/>
      <c r="AE429" s="38"/>
      <c r="AT429" s="19" t="s">
        <v>1362</v>
      </c>
      <c r="AU429" s="19" t="s">
        <v>82</v>
      </c>
    </row>
    <row r="430" s="2" customFormat="1" ht="16.5" customHeight="1">
      <c r="A430" s="38"/>
      <c r="B430" s="180"/>
      <c r="C430" s="181" t="s">
        <v>1158</v>
      </c>
      <c r="D430" s="181" t="s">
        <v>258</v>
      </c>
      <c r="E430" s="182" t="s">
        <v>2295</v>
      </c>
      <c r="F430" s="183" t="s">
        <v>2296</v>
      </c>
      <c r="G430" s="184" t="s">
        <v>1374</v>
      </c>
      <c r="H430" s="185">
        <v>175</v>
      </c>
      <c r="I430" s="186"/>
      <c r="J430" s="187">
        <f>ROUND(I430*H430,2)</f>
        <v>0</v>
      </c>
      <c r="K430" s="183" t="s">
        <v>1361</v>
      </c>
      <c r="L430" s="39"/>
      <c r="M430" s="188" t="s">
        <v>1</v>
      </c>
      <c r="N430" s="189" t="s">
        <v>40</v>
      </c>
      <c r="O430" s="77"/>
      <c r="P430" s="190">
        <f>O430*H430</f>
        <v>0</v>
      </c>
      <c r="Q430" s="190">
        <v>0</v>
      </c>
      <c r="R430" s="190">
        <f>Q430*H430</f>
        <v>0</v>
      </c>
      <c r="S430" s="190">
        <v>0</v>
      </c>
      <c r="T430" s="191">
        <f>S430*H430</f>
        <v>0</v>
      </c>
      <c r="U430" s="38"/>
      <c r="V430" s="38"/>
      <c r="W430" s="38"/>
      <c r="X430" s="38"/>
      <c r="Y430" s="38"/>
      <c r="Z430" s="38"/>
      <c r="AA430" s="38"/>
      <c r="AB430" s="38"/>
      <c r="AC430" s="38"/>
      <c r="AD430" s="38"/>
      <c r="AE430" s="38"/>
      <c r="AR430" s="192" t="s">
        <v>109</v>
      </c>
      <c r="AT430" s="192" t="s">
        <v>258</v>
      </c>
      <c r="AU430" s="192" t="s">
        <v>82</v>
      </c>
      <c r="AY430" s="19" t="s">
        <v>253</v>
      </c>
      <c r="BE430" s="193">
        <f>IF(N430="základní",J430,0)</f>
        <v>0</v>
      </c>
      <c r="BF430" s="193">
        <f>IF(N430="snížená",J430,0)</f>
        <v>0</v>
      </c>
      <c r="BG430" s="193">
        <f>IF(N430="zákl. přenesená",J430,0)</f>
        <v>0</v>
      </c>
      <c r="BH430" s="193">
        <f>IF(N430="sníž. přenesená",J430,0)</f>
        <v>0</v>
      </c>
      <c r="BI430" s="193">
        <f>IF(N430="nulová",J430,0)</f>
        <v>0</v>
      </c>
      <c r="BJ430" s="19" t="s">
        <v>82</v>
      </c>
      <c r="BK430" s="193">
        <f>ROUND(I430*H430,2)</f>
        <v>0</v>
      </c>
      <c r="BL430" s="19" t="s">
        <v>109</v>
      </c>
      <c r="BM430" s="192" t="s">
        <v>1666</v>
      </c>
    </row>
    <row r="431" s="2" customFormat="1">
      <c r="A431" s="38"/>
      <c r="B431" s="39"/>
      <c r="C431" s="38"/>
      <c r="D431" s="195" t="s">
        <v>1362</v>
      </c>
      <c r="E431" s="38"/>
      <c r="F431" s="239" t="s">
        <v>2208</v>
      </c>
      <c r="G431" s="38"/>
      <c r="H431" s="38"/>
      <c r="I431" s="240"/>
      <c r="J431" s="38"/>
      <c r="K431" s="38"/>
      <c r="L431" s="39"/>
      <c r="M431" s="241"/>
      <c r="N431" s="242"/>
      <c r="O431" s="77"/>
      <c r="P431" s="77"/>
      <c r="Q431" s="77"/>
      <c r="R431" s="77"/>
      <c r="S431" s="77"/>
      <c r="T431" s="78"/>
      <c r="U431" s="38"/>
      <c r="V431" s="38"/>
      <c r="W431" s="38"/>
      <c r="X431" s="38"/>
      <c r="Y431" s="38"/>
      <c r="Z431" s="38"/>
      <c r="AA431" s="38"/>
      <c r="AB431" s="38"/>
      <c r="AC431" s="38"/>
      <c r="AD431" s="38"/>
      <c r="AE431" s="38"/>
      <c r="AT431" s="19" t="s">
        <v>1362</v>
      </c>
      <c r="AU431" s="19" t="s">
        <v>82</v>
      </c>
    </row>
    <row r="432" s="2" customFormat="1" ht="16.5" customHeight="1">
      <c r="A432" s="38"/>
      <c r="B432" s="180"/>
      <c r="C432" s="181" t="s">
        <v>1163</v>
      </c>
      <c r="D432" s="181" t="s">
        <v>258</v>
      </c>
      <c r="E432" s="182" t="s">
        <v>2297</v>
      </c>
      <c r="F432" s="183" t="s">
        <v>2298</v>
      </c>
      <c r="G432" s="184" t="s">
        <v>1374</v>
      </c>
      <c r="H432" s="185">
        <v>70</v>
      </c>
      <c r="I432" s="186"/>
      <c r="J432" s="187">
        <f>ROUND(I432*H432,2)</f>
        <v>0</v>
      </c>
      <c r="K432" s="183" t="s">
        <v>1361</v>
      </c>
      <c r="L432" s="39"/>
      <c r="M432" s="188" t="s">
        <v>1</v>
      </c>
      <c r="N432" s="189" t="s">
        <v>40</v>
      </c>
      <c r="O432" s="77"/>
      <c r="P432" s="190">
        <f>O432*H432</f>
        <v>0</v>
      </c>
      <c r="Q432" s="190">
        <v>0</v>
      </c>
      <c r="R432" s="190">
        <f>Q432*H432</f>
        <v>0</v>
      </c>
      <c r="S432" s="190">
        <v>0</v>
      </c>
      <c r="T432" s="191">
        <f>S432*H432</f>
        <v>0</v>
      </c>
      <c r="U432" s="38"/>
      <c r="V432" s="38"/>
      <c r="W432" s="38"/>
      <c r="X432" s="38"/>
      <c r="Y432" s="38"/>
      <c r="Z432" s="38"/>
      <c r="AA432" s="38"/>
      <c r="AB432" s="38"/>
      <c r="AC432" s="38"/>
      <c r="AD432" s="38"/>
      <c r="AE432" s="38"/>
      <c r="AR432" s="192" t="s">
        <v>109</v>
      </c>
      <c r="AT432" s="192" t="s">
        <v>258</v>
      </c>
      <c r="AU432" s="192" t="s">
        <v>82</v>
      </c>
      <c r="AY432" s="19" t="s">
        <v>253</v>
      </c>
      <c r="BE432" s="193">
        <f>IF(N432="základní",J432,0)</f>
        <v>0</v>
      </c>
      <c r="BF432" s="193">
        <f>IF(N432="snížená",J432,0)</f>
        <v>0</v>
      </c>
      <c r="BG432" s="193">
        <f>IF(N432="zákl. přenesená",J432,0)</f>
        <v>0</v>
      </c>
      <c r="BH432" s="193">
        <f>IF(N432="sníž. přenesená",J432,0)</f>
        <v>0</v>
      </c>
      <c r="BI432" s="193">
        <f>IF(N432="nulová",J432,0)</f>
        <v>0</v>
      </c>
      <c r="BJ432" s="19" t="s">
        <v>82</v>
      </c>
      <c r="BK432" s="193">
        <f>ROUND(I432*H432,2)</f>
        <v>0</v>
      </c>
      <c r="BL432" s="19" t="s">
        <v>109</v>
      </c>
      <c r="BM432" s="192" t="s">
        <v>1670</v>
      </c>
    </row>
    <row r="433" s="2" customFormat="1">
      <c r="A433" s="38"/>
      <c r="B433" s="39"/>
      <c r="C433" s="38"/>
      <c r="D433" s="195" t="s">
        <v>1362</v>
      </c>
      <c r="E433" s="38"/>
      <c r="F433" s="239" t="s">
        <v>2208</v>
      </c>
      <c r="G433" s="38"/>
      <c r="H433" s="38"/>
      <c r="I433" s="240"/>
      <c r="J433" s="38"/>
      <c r="K433" s="38"/>
      <c r="L433" s="39"/>
      <c r="M433" s="241"/>
      <c r="N433" s="242"/>
      <c r="O433" s="77"/>
      <c r="P433" s="77"/>
      <c r="Q433" s="77"/>
      <c r="R433" s="77"/>
      <c r="S433" s="77"/>
      <c r="T433" s="78"/>
      <c r="U433" s="38"/>
      <c r="V433" s="38"/>
      <c r="W433" s="38"/>
      <c r="X433" s="38"/>
      <c r="Y433" s="38"/>
      <c r="Z433" s="38"/>
      <c r="AA433" s="38"/>
      <c r="AB433" s="38"/>
      <c r="AC433" s="38"/>
      <c r="AD433" s="38"/>
      <c r="AE433" s="38"/>
      <c r="AT433" s="19" t="s">
        <v>1362</v>
      </c>
      <c r="AU433" s="19" t="s">
        <v>82</v>
      </c>
    </row>
    <row r="434" s="2" customFormat="1" ht="24.15" customHeight="1">
      <c r="A434" s="38"/>
      <c r="B434" s="180"/>
      <c r="C434" s="181" t="s">
        <v>1167</v>
      </c>
      <c r="D434" s="181" t="s">
        <v>258</v>
      </c>
      <c r="E434" s="182" t="s">
        <v>2299</v>
      </c>
      <c r="F434" s="183" t="s">
        <v>2300</v>
      </c>
      <c r="G434" s="184" t="s">
        <v>316</v>
      </c>
      <c r="H434" s="185">
        <v>4520</v>
      </c>
      <c r="I434" s="186"/>
      <c r="J434" s="187">
        <f>ROUND(I434*H434,2)</f>
        <v>0</v>
      </c>
      <c r="K434" s="183" t="s">
        <v>1361</v>
      </c>
      <c r="L434" s="39"/>
      <c r="M434" s="188" t="s">
        <v>1</v>
      </c>
      <c r="N434" s="189" t="s">
        <v>40</v>
      </c>
      <c r="O434" s="77"/>
      <c r="P434" s="190">
        <f>O434*H434</f>
        <v>0</v>
      </c>
      <c r="Q434" s="190">
        <v>0</v>
      </c>
      <c r="R434" s="190">
        <f>Q434*H434</f>
        <v>0</v>
      </c>
      <c r="S434" s="190">
        <v>0</v>
      </c>
      <c r="T434" s="191">
        <f>S434*H434</f>
        <v>0</v>
      </c>
      <c r="U434" s="38"/>
      <c r="V434" s="38"/>
      <c r="W434" s="38"/>
      <c r="X434" s="38"/>
      <c r="Y434" s="38"/>
      <c r="Z434" s="38"/>
      <c r="AA434" s="38"/>
      <c r="AB434" s="38"/>
      <c r="AC434" s="38"/>
      <c r="AD434" s="38"/>
      <c r="AE434" s="38"/>
      <c r="AR434" s="192" t="s">
        <v>109</v>
      </c>
      <c r="AT434" s="192" t="s">
        <v>258</v>
      </c>
      <c r="AU434" s="192" t="s">
        <v>82</v>
      </c>
      <c r="AY434" s="19" t="s">
        <v>253</v>
      </c>
      <c r="BE434" s="193">
        <f>IF(N434="základní",J434,0)</f>
        <v>0</v>
      </c>
      <c r="BF434" s="193">
        <f>IF(N434="snížená",J434,0)</f>
        <v>0</v>
      </c>
      <c r="BG434" s="193">
        <f>IF(N434="zákl. přenesená",J434,0)</f>
        <v>0</v>
      </c>
      <c r="BH434" s="193">
        <f>IF(N434="sníž. přenesená",J434,0)</f>
        <v>0</v>
      </c>
      <c r="BI434" s="193">
        <f>IF(N434="nulová",J434,0)</f>
        <v>0</v>
      </c>
      <c r="BJ434" s="19" t="s">
        <v>82</v>
      </c>
      <c r="BK434" s="193">
        <f>ROUND(I434*H434,2)</f>
        <v>0</v>
      </c>
      <c r="BL434" s="19" t="s">
        <v>109</v>
      </c>
      <c r="BM434" s="192" t="s">
        <v>1674</v>
      </c>
    </row>
    <row r="435" s="2" customFormat="1">
      <c r="A435" s="38"/>
      <c r="B435" s="39"/>
      <c r="C435" s="38"/>
      <c r="D435" s="195" t="s">
        <v>1362</v>
      </c>
      <c r="E435" s="38"/>
      <c r="F435" s="239" t="s">
        <v>2208</v>
      </c>
      <c r="G435" s="38"/>
      <c r="H435" s="38"/>
      <c r="I435" s="240"/>
      <c r="J435" s="38"/>
      <c r="K435" s="38"/>
      <c r="L435" s="39"/>
      <c r="M435" s="241"/>
      <c r="N435" s="242"/>
      <c r="O435" s="77"/>
      <c r="P435" s="77"/>
      <c r="Q435" s="77"/>
      <c r="R435" s="77"/>
      <c r="S435" s="77"/>
      <c r="T435" s="78"/>
      <c r="U435" s="38"/>
      <c r="V435" s="38"/>
      <c r="W435" s="38"/>
      <c r="X435" s="38"/>
      <c r="Y435" s="38"/>
      <c r="Z435" s="38"/>
      <c r="AA435" s="38"/>
      <c r="AB435" s="38"/>
      <c r="AC435" s="38"/>
      <c r="AD435" s="38"/>
      <c r="AE435" s="38"/>
      <c r="AT435" s="19" t="s">
        <v>1362</v>
      </c>
      <c r="AU435" s="19" t="s">
        <v>82</v>
      </c>
    </row>
    <row r="436" s="2" customFormat="1" ht="24.15" customHeight="1">
      <c r="A436" s="38"/>
      <c r="B436" s="180"/>
      <c r="C436" s="181" t="s">
        <v>1202</v>
      </c>
      <c r="D436" s="181" t="s">
        <v>258</v>
      </c>
      <c r="E436" s="182" t="s">
        <v>2301</v>
      </c>
      <c r="F436" s="183" t="s">
        <v>2146</v>
      </c>
      <c r="G436" s="184" t="s">
        <v>316</v>
      </c>
      <c r="H436" s="185">
        <v>2495</v>
      </c>
      <c r="I436" s="186"/>
      <c r="J436" s="187">
        <f>ROUND(I436*H436,2)</f>
        <v>0</v>
      </c>
      <c r="K436" s="183" t="s">
        <v>1361</v>
      </c>
      <c r="L436" s="39"/>
      <c r="M436" s="188" t="s">
        <v>1</v>
      </c>
      <c r="N436" s="189" t="s">
        <v>40</v>
      </c>
      <c r="O436" s="77"/>
      <c r="P436" s="190">
        <f>O436*H436</f>
        <v>0</v>
      </c>
      <c r="Q436" s="190">
        <v>0</v>
      </c>
      <c r="R436" s="190">
        <f>Q436*H436</f>
        <v>0</v>
      </c>
      <c r="S436" s="190">
        <v>0</v>
      </c>
      <c r="T436" s="191">
        <f>S436*H436</f>
        <v>0</v>
      </c>
      <c r="U436" s="38"/>
      <c r="V436" s="38"/>
      <c r="W436" s="38"/>
      <c r="X436" s="38"/>
      <c r="Y436" s="38"/>
      <c r="Z436" s="38"/>
      <c r="AA436" s="38"/>
      <c r="AB436" s="38"/>
      <c r="AC436" s="38"/>
      <c r="AD436" s="38"/>
      <c r="AE436" s="38"/>
      <c r="AR436" s="192" t="s">
        <v>109</v>
      </c>
      <c r="AT436" s="192" t="s">
        <v>258</v>
      </c>
      <c r="AU436" s="192" t="s">
        <v>82</v>
      </c>
      <c r="AY436" s="19" t="s">
        <v>253</v>
      </c>
      <c r="BE436" s="193">
        <f>IF(N436="základní",J436,0)</f>
        <v>0</v>
      </c>
      <c r="BF436" s="193">
        <f>IF(N436="snížená",J436,0)</f>
        <v>0</v>
      </c>
      <c r="BG436" s="193">
        <f>IF(N436="zákl. přenesená",J436,0)</f>
        <v>0</v>
      </c>
      <c r="BH436" s="193">
        <f>IF(N436="sníž. přenesená",J436,0)</f>
        <v>0</v>
      </c>
      <c r="BI436" s="193">
        <f>IF(N436="nulová",J436,0)</f>
        <v>0</v>
      </c>
      <c r="BJ436" s="19" t="s">
        <v>82</v>
      </c>
      <c r="BK436" s="193">
        <f>ROUND(I436*H436,2)</f>
        <v>0</v>
      </c>
      <c r="BL436" s="19" t="s">
        <v>109</v>
      </c>
      <c r="BM436" s="192" t="s">
        <v>1678</v>
      </c>
    </row>
    <row r="437" s="2" customFormat="1">
      <c r="A437" s="38"/>
      <c r="B437" s="39"/>
      <c r="C437" s="38"/>
      <c r="D437" s="195" t="s">
        <v>1362</v>
      </c>
      <c r="E437" s="38"/>
      <c r="F437" s="239" t="s">
        <v>2208</v>
      </c>
      <c r="G437" s="38"/>
      <c r="H437" s="38"/>
      <c r="I437" s="240"/>
      <c r="J437" s="38"/>
      <c r="K437" s="38"/>
      <c r="L437" s="39"/>
      <c r="M437" s="241"/>
      <c r="N437" s="242"/>
      <c r="O437" s="77"/>
      <c r="P437" s="77"/>
      <c r="Q437" s="77"/>
      <c r="R437" s="77"/>
      <c r="S437" s="77"/>
      <c r="T437" s="78"/>
      <c r="U437" s="38"/>
      <c r="V437" s="38"/>
      <c r="W437" s="38"/>
      <c r="X437" s="38"/>
      <c r="Y437" s="38"/>
      <c r="Z437" s="38"/>
      <c r="AA437" s="38"/>
      <c r="AB437" s="38"/>
      <c r="AC437" s="38"/>
      <c r="AD437" s="38"/>
      <c r="AE437" s="38"/>
      <c r="AT437" s="19" t="s">
        <v>1362</v>
      </c>
      <c r="AU437" s="19" t="s">
        <v>82</v>
      </c>
    </row>
    <row r="438" s="2" customFormat="1" ht="24.15" customHeight="1">
      <c r="A438" s="38"/>
      <c r="B438" s="180"/>
      <c r="C438" s="181" t="s">
        <v>1207</v>
      </c>
      <c r="D438" s="181" t="s">
        <v>258</v>
      </c>
      <c r="E438" s="182" t="s">
        <v>2302</v>
      </c>
      <c r="F438" s="183" t="s">
        <v>2303</v>
      </c>
      <c r="G438" s="184" t="s">
        <v>316</v>
      </c>
      <c r="H438" s="185">
        <v>40</v>
      </c>
      <c r="I438" s="186"/>
      <c r="J438" s="187">
        <f>ROUND(I438*H438,2)</f>
        <v>0</v>
      </c>
      <c r="K438" s="183" t="s">
        <v>1361</v>
      </c>
      <c r="L438" s="39"/>
      <c r="M438" s="188" t="s">
        <v>1</v>
      </c>
      <c r="N438" s="189" t="s">
        <v>40</v>
      </c>
      <c r="O438" s="77"/>
      <c r="P438" s="190">
        <f>O438*H438</f>
        <v>0</v>
      </c>
      <c r="Q438" s="190">
        <v>0</v>
      </c>
      <c r="R438" s="190">
        <f>Q438*H438</f>
        <v>0</v>
      </c>
      <c r="S438" s="190">
        <v>0</v>
      </c>
      <c r="T438" s="191">
        <f>S438*H438</f>
        <v>0</v>
      </c>
      <c r="U438" s="38"/>
      <c r="V438" s="38"/>
      <c r="W438" s="38"/>
      <c r="X438" s="38"/>
      <c r="Y438" s="38"/>
      <c r="Z438" s="38"/>
      <c r="AA438" s="38"/>
      <c r="AB438" s="38"/>
      <c r="AC438" s="38"/>
      <c r="AD438" s="38"/>
      <c r="AE438" s="38"/>
      <c r="AR438" s="192" t="s">
        <v>109</v>
      </c>
      <c r="AT438" s="192" t="s">
        <v>258</v>
      </c>
      <c r="AU438" s="192" t="s">
        <v>82</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109</v>
      </c>
      <c r="BM438" s="192" t="s">
        <v>1682</v>
      </c>
    </row>
    <row r="439" s="2" customFormat="1">
      <c r="A439" s="38"/>
      <c r="B439" s="39"/>
      <c r="C439" s="38"/>
      <c r="D439" s="195" t="s">
        <v>1362</v>
      </c>
      <c r="E439" s="38"/>
      <c r="F439" s="239" t="s">
        <v>2208</v>
      </c>
      <c r="G439" s="38"/>
      <c r="H439" s="38"/>
      <c r="I439" s="240"/>
      <c r="J439" s="38"/>
      <c r="K439" s="38"/>
      <c r="L439" s="39"/>
      <c r="M439" s="241"/>
      <c r="N439" s="242"/>
      <c r="O439" s="77"/>
      <c r="P439" s="77"/>
      <c r="Q439" s="77"/>
      <c r="R439" s="77"/>
      <c r="S439" s="77"/>
      <c r="T439" s="78"/>
      <c r="U439" s="38"/>
      <c r="V439" s="38"/>
      <c r="W439" s="38"/>
      <c r="X439" s="38"/>
      <c r="Y439" s="38"/>
      <c r="Z439" s="38"/>
      <c r="AA439" s="38"/>
      <c r="AB439" s="38"/>
      <c r="AC439" s="38"/>
      <c r="AD439" s="38"/>
      <c r="AE439" s="38"/>
      <c r="AT439" s="19" t="s">
        <v>1362</v>
      </c>
      <c r="AU439" s="19" t="s">
        <v>82</v>
      </c>
    </row>
    <row r="440" s="2" customFormat="1" ht="24.15" customHeight="1">
      <c r="A440" s="38"/>
      <c r="B440" s="180"/>
      <c r="C440" s="181" t="s">
        <v>1211</v>
      </c>
      <c r="D440" s="181" t="s">
        <v>258</v>
      </c>
      <c r="E440" s="182" t="s">
        <v>2304</v>
      </c>
      <c r="F440" s="183" t="s">
        <v>2305</v>
      </c>
      <c r="G440" s="184" t="s">
        <v>316</v>
      </c>
      <c r="H440" s="185">
        <v>1010</v>
      </c>
      <c r="I440" s="186"/>
      <c r="J440" s="187">
        <f>ROUND(I440*H440,2)</f>
        <v>0</v>
      </c>
      <c r="K440" s="183" t="s">
        <v>1361</v>
      </c>
      <c r="L440" s="39"/>
      <c r="M440" s="188" t="s">
        <v>1</v>
      </c>
      <c r="N440" s="189" t="s">
        <v>40</v>
      </c>
      <c r="O440" s="77"/>
      <c r="P440" s="190">
        <f>O440*H440</f>
        <v>0</v>
      </c>
      <c r="Q440" s="190">
        <v>0</v>
      </c>
      <c r="R440" s="190">
        <f>Q440*H440</f>
        <v>0</v>
      </c>
      <c r="S440" s="190">
        <v>0</v>
      </c>
      <c r="T440" s="191">
        <f>S440*H440</f>
        <v>0</v>
      </c>
      <c r="U440" s="38"/>
      <c r="V440" s="38"/>
      <c r="W440" s="38"/>
      <c r="X440" s="38"/>
      <c r="Y440" s="38"/>
      <c r="Z440" s="38"/>
      <c r="AA440" s="38"/>
      <c r="AB440" s="38"/>
      <c r="AC440" s="38"/>
      <c r="AD440" s="38"/>
      <c r="AE440" s="38"/>
      <c r="AR440" s="192" t="s">
        <v>109</v>
      </c>
      <c r="AT440" s="192" t="s">
        <v>258</v>
      </c>
      <c r="AU440" s="192" t="s">
        <v>82</v>
      </c>
      <c r="AY440" s="19" t="s">
        <v>253</v>
      </c>
      <c r="BE440" s="193">
        <f>IF(N440="základní",J440,0)</f>
        <v>0</v>
      </c>
      <c r="BF440" s="193">
        <f>IF(N440="snížená",J440,0)</f>
        <v>0</v>
      </c>
      <c r="BG440" s="193">
        <f>IF(N440="zákl. přenesená",J440,0)</f>
        <v>0</v>
      </c>
      <c r="BH440" s="193">
        <f>IF(N440="sníž. přenesená",J440,0)</f>
        <v>0</v>
      </c>
      <c r="BI440" s="193">
        <f>IF(N440="nulová",J440,0)</f>
        <v>0</v>
      </c>
      <c r="BJ440" s="19" t="s">
        <v>82</v>
      </c>
      <c r="BK440" s="193">
        <f>ROUND(I440*H440,2)</f>
        <v>0</v>
      </c>
      <c r="BL440" s="19" t="s">
        <v>109</v>
      </c>
      <c r="BM440" s="192" t="s">
        <v>1686</v>
      </c>
    </row>
    <row r="441" s="2" customFormat="1">
      <c r="A441" s="38"/>
      <c r="B441" s="39"/>
      <c r="C441" s="38"/>
      <c r="D441" s="195" t="s">
        <v>1362</v>
      </c>
      <c r="E441" s="38"/>
      <c r="F441" s="239" t="s">
        <v>2208</v>
      </c>
      <c r="G441" s="38"/>
      <c r="H441" s="38"/>
      <c r="I441" s="240"/>
      <c r="J441" s="38"/>
      <c r="K441" s="38"/>
      <c r="L441" s="39"/>
      <c r="M441" s="241"/>
      <c r="N441" s="242"/>
      <c r="O441" s="77"/>
      <c r="P441" s="77"/>
      <c r="Q441" s="77"/>
      <c r="R441" s="77"/>
      <c r="S441" s="77"/>
      <c r="T441" s="78"/>
      <c r="U441" s="38"/>
      <c r="V441" s="38"/>
      <c r="W441" s="38"/>
      <c r="X441" s="38"/>
      <c r="Y441" s="38"/>
      <c r="Z441" s="38"/>
      <c r="AA441" s="38"/>
      <c r="AB441" s="38"/>
      <c r="AC441" s="38"/>
      <c r="AD441" s="38"/>
      <c r="AE441" s="38"/>
      <c r="AT441" s="19" t="s">
        <v>1362</v>
      </c>
      <c r="AU441" s="19" t="s">
        <v>82</v>
      </c>
    </row>
    <row r="442" s="2" customFormat="1" ht="24.15" customHeight="1">
      <c r="A442" s="38"/>
      <c r="B442" s="180"/>
      <c r="C442" s="181" t="s">
        <v>1218</v>
      </c>
      <c r="D442" s="181" t="s">
        <v>258</v>
      </c>
      <c r="E442" s="182" t="s">
        <v>2306</v>
      </c>
      <c r="F442" s="183" t="s">
        <v>2307</v>
      </c>
      <c r="G442" s="184" t="s">
        <v>316</v>
      </c>
      <c r="H442" s="185">
        <v>300</v>
      </c>
      <c r="I442" s="186"/>
      <c r="J442" s="187">
        <f>ROUND(I442*H442,2)</f>
        <v>0</v>
      </c>
      <c r="K442" s="183" t="s">
        <v>1361</v>
      </c>
      <c r="L442" s="39"/>
      <c r="M442" s="188" t="s">
        <v>1</v>
      </c>
      <c r="N442" s="189" t="s">
        <v>40</v>
      </c>
      <c r="O442" s="77"/>
      <c r="P442" s="190">
        <f>O442*H442</f>
        <v>0</v>
      </c>
      <c r="Q442" s="190">
        <v>0</v>
      </c>
      <c r="R442" s="190">
        <f>Q442*H442</f>
        <v>0</v>
      </c>
      <c r="S442" s="190">
        <v>0</v>
      </c>
      <c r="T442" s="191">
        <f>S442*H442</f>
        <v>0</v>
      </c>
      <c r="U442" s="38"/>
      <c r="V442" s="38"/>
      <c r="W442" s="38"/>
      <c r="X442" s="38"/>
      <c r="Y442" s="38"/>
      <c r="Z442" s="38"/>
      <c r="AA442" s="38"/>
      <c r="AB442" s="38"/>
      <c r="AC442" s="38"/>
      <c r="AD442" s="38"/>
      <c r="AE442" s="38"/>
      <c r="AR442" s="192" t="s">
        <v>109</v>
      </c>
      <c r="AT442" s="192" t="s">
        <v>258</v>
      </c>
      <c r="AU442" s="192" t="s">
        <v>82</v>
      </c>
      <c r="AY442" s="19" t="s">
        <v>253</v>
      </c>
      <c r="BE442" s="193">
        <f>IF(N442="základní",J442,0)</f>
        <v>0</v>
      </c>
      <c r="BF442" s="193">
        <f>IF(N442="snížená",J442,0)</f>
        <v>0</v>
      </c>
      <c r="BG442" s="193">
        <f>IF(N442="zákl. přenesená",J442,0)</f>
        <v>0</v>
      </c>
      <c r="BH442" s="193">
        <f>IF(N442="sníž. přenesená",J442,0)</f>
        <v>0</v>
      </c>
      <c r="BI442" s="193">
        <f>IF(N442="nulová",J442,0)</f>
        <v>0</v>
      </c>
      <c r="BJ442" s="19" t="s">
        <v>82</v>
      </c>
      <c r="BK442" s="193">
        <f>ROUND(I442*H442,2)</f>
        <v>0</v>
      </c>
      <c r="BL442" s="19" t="s">
        <v>109</v>
      </c>
      <c r="BM442" s="192" t="s">
        <v>1690</v>
      </c>
    </row>
    <row r="443" s="2" customFormat="1">
      <c r="A443" s="38"/>
      <c r="B443" s="39"/>
      <c r="C443" s="38"/>
      <c r="D443" s="195" t="s">
        <v>1362</v>
      </c>
      <c r="E443" s="38"/>
      <c r="F443" s="239" t="s">
        <v>2208</v>
      </c>
      <c r="G443" s="38"/>
      <c r="H443" s="38"/>
      <c r="I443" s="240"/>
      <c r="J443" s="38"/>
      <c r="K443" s="38"/>
      <c r="L443" s="39"/>
      <c r="M443" s="241"/>
      <c r="N443" s="242"/>
      <c r="O443" s="77"/>
      <c r="P443" s="77"/>
      <c r="Q443" s="77"/>
      <c r="R443" s="77"/>
      <c r="S443" s="77"/>
      <c r="T443" s="78"/>
      <c r="U443" s="38"/>
      <c r="V443" s="38"/>
      <c r="W443" s="38"/>
      <c r="X443" s="38"/>
      <c r="Y443" s="38"/>
      <c r="Z443" s="38"/>
      <c r="AA443" s="38"/>
      <c r="AB443" s="38"/>
      <c r="AC443" s="38"/>
      <c r="AD443" s="38"/>
      <c r="AE443" s="38"/>
      <c r="AT443" s="19" t="s">
        <v>1362</v>
      </c>
      <c r="AU443" s="19" t="s">
        <v>82</v>
      </c>
    </row>
    <row r="444" s="2" customFormat="1" ht="24.15" customHeight="1">
      <c r="A444" s="38"/>
      <c r="B444" s="180"/>
      <c r="C444" s="181" t="s">
        <v>1222</v>
      </c>
      <c r="D444" s="181" t="s">
        <v>258</v>
      </c>
      <c r="E444" s="182" t="s">
        <v>2308</v>
      </c>
      <c r="F444" s="183" t="s">
        <v>2309</v>
      </c>
      <c r="G444" s="184" t="s">
        <v>316</v>
      </c>
      <c r="H444" s="185">
        <v>200</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1694</v>
      </c>
    </row>
    <row r="445" s="2" customFormat="1">
      <c r="A445" s="38"/>
      <c r="B445" s="39"/>
      <c r="C445" s="38"/>
      <c r="D445" s="195" t="s">
        <v>1362</v>
      </c>
      <c r="E445" s="38"/>
      <c r="F445" s="239" t="s">
        <v>2208</v>
      </c>
      <c r="G445" s="38"/>
      <c r="H445" s="38"/>
      <c r="I445" s="240"/>
      <c r="J445" s="38"/>
      <c r="K445" s="38"/>
      <c r="L445" s="39"/>
      <c r="M445" s="241"/>
      <c r="N445" s="242"/>
      <c r="O445" s="77"/>
      <c r="P445" s="77"/>
      <c r="Q445" s="77"/>
      <c r="R445" s="77"/>
      <c r="S445" s="77"/>
      <c r="T445" s="78"/>
      <c r="U445" s="38"/>
      <c r="V445" s="38"/>
      <c r="W445" s="38"/>
      <c r="X445" s="38"/>
      <c r="Y445" s="38"/>
      <c r="Z445" s="38"/>
      <c r="AA445" s="38"/>
      <c r="AB445" s="38"/>
      <c r="AC445" s="38"/>
      <c r="AD445" s="38"/>
      <c r="AE445" s="38"/>
      <c r="AT445" s="19" t="s">
        <v>1362</v>
      </c>
      <c r="AU445" s="19" t="s">
        <v>82</v>
      </c>
    </row>
    <row r="446" s="2" customFormat="1" ht="16.5" customHeight="1">
      <c r="A446" s="38"/>
      <c r="B446" s="180"/>
      <c r="C446" s="181" t="s">
        <v>1228</v>
      </c>
      <c r="D446" s="181" t="s">
        <v>258</v>
      </c>
      <c r="E446" s="182" t="s">
        <v>2310</v>
      </c>
      <c r="F446" s="183" t="s">
        <v>2311</v>
      </c>
      <c r="G446" s="184" t="s">
        <v>1374</v>
      </c>
      <c r="H446" s="185">
        <v>4940</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1697</v>
      </c>
    </row>
    <row r="447" s="2" customFormat="1">
      <c r="A447" s="38"/>
      <c r="B447" s="39"/>
      <c r="C447" s="38"/>
      <c r="D447" s="195" t="s">
        <v>1362</v>
      </c>
      <c r="E447" s="38"/>
      <c r="F447" s="239" t="s">
        <v>2208</v>
      </c>
      <c r="G447" s="38"/>
      <c r="H447" s="38"/>
      <c r="I447" s="240"/>
      <c r="J447" s="38"/>
      <c r="K447" s="38"/>
      <c r="L447" s="39"/>
      <c r="M447" s="241"/>
      <c r="N447" s="242"/>
      <c r="O447" s="77"/>
      <c r="P447" s="77"/>
      <c r="Q447" s="77"/>
      <c r="R447" s="77"/>
      <c r="S447" s="77"/>
      <c r="T447" s="78"/>
      <c r="U447" s="38"/>
      <c r="V447" s="38"/>
      <c r="W447" s="38"/>
      <c r="X447" s="38"/>
      <c r="Y447" s="38"/>
      <c r="Z447" s="38"/>
      <c r="AA447" s="38"/>
      <c r="AB447" s="38"/>
      <c r="AC447" s="38"/>
      <c r="AD447" s="38"/>
      <c r="AE447" s="38"/>
      <c r="AT447" s="19" t="s">
        <v>1362</v>
      </c>
      <c r="AU447" s="19" t="s">
        <v>82</v>
      </c>
    </row>
    <row r="448" s="2" customFormat="1" ht="16.5" customHeight="1">
      <c r="A448" s="38"/>
      <c r="B448" s="180"/>
      <c r="C448" s="181" t="s">
        <v>1233</v>
      </c>
      <c r="D448" s="181" t="s">
        <v>258</v>
      </c>
      <c r="E448" s="182" t="s">
        <v>2312</v>
      </c>
      <c r="F448" s="183" t="s">
        <v>2313</v>
      </c>
      <c r="G448" s="184" t="s">
        <v>1374</v>
      </c>
      <c r="H448" s="185">
        <v>115</v>
      </c>
      <c r="I448" s="186"/>
      <c r="J448" s="187">
        <f>ROUND(I448*H448,2)</f>
        <v>0</v>
      </c>
      <c r="K448" s="183" t="s">
        <v>1361</v>
      </c>
      <c r="L448" s="39"/>
      <c r="M448" s="188" t="s">
        <v>1</v>
      </c>
      <c r="N448" s="189" t="s">
        <v>40</v>
      </c>
      <c r="O448" s="77"/>
      <c r="P448" s="190">
        <f>O448*H448</f>
        <v>0</v>
      </c>
      <c r="Q448" s="190">
        <v>0</v>
      </c>
      <c r="R448" s="190">
        <f>Q448*H448</f>
        <v>0</v>
      </c>
      <c r="S448" s="190">
        <v>0</v>
      </c>
      <c r="T448" s="191">
        <f>S448*H448</f>
        <v>0</v>
      </c>
      <c r="U448" s="38"/>
      <c r="V448" s="38"/>
      <c r="W448" s="38"/>
      <c r="X448" s="38"/>
      <c r="Y448" s="38"/>
      <c r="Z448" s="38"/>
      <c r="AA448" s="38"/>
      <c r="AB448" s="38"/>
      <c r="AC448" s="38"/>
      <c r="AD448" s="38"/>
      <c r="AE448" s="38"/>
      <c r="AR448" s="192" t="s">
        <v>109</v>
      </c>
      <c r="AT448" s="192" t="s">
        <v>258</v>
      </c>
      <c r="AU448" s="192" t="s">
        <v>82</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109</v>
      </c>
      <c r="BM448" s="192" t="s">
        <v>1701</v>
      </c>
    </row>
    <row r="449" s="2" customFormat="1">
      <c r="A449" s="38"/>
      <c r="B449" s="39"/>
      <c r="C449" s="38"/>
      <c r="D449" s="195" t="s">
        <v>1362</v>
      </c>
      <c r="E449" s="38"/>
      <c r="F449" s="239" t="s">
        <v>2208</v>
      </c>
      <c r="G449" s="38"/>
      <c r="H449" s="38"/>
      <c r="I449" s="240"/>
      <c r="J449" s="38"/>
      <c r="K449" s="38"/>
      <c r="L449" s="39"/>
      <c r="M449" s="241"/>
      <c r="N449" s="242"/>
      <c r="O449" s="77"/>
      <c r="P449" s="77"/>
      <c r="Q449" s="77"/>
      <c r="R449" s="77"/>
      <c r="S449" s="77"/>
      <c r="T449" s="78"/>
      <c r="U449" s="38"/>
      <c r="V449" s="38"/>
      <c r="W449" s="38"/>
      <c r="X449" s="38"/>
      <c r="Y449" s="38"/>
      <c r="Z449" s="38"/>
      <c r="AA449" s="38"/>
      <c r="AB449" s="38"/>
      <c r="AC449" s="38"/>
      <c r="AD449" s="38"/>
      <c r="AE449" s="38"/>
      <c r="AT449" s="19" t="s">
        <v>1362</v>
      </c>
      <c r="AU449" s="19" t="s">
        <v>82</v>
      </c>
    </row>
    <row r="450" s="2" customFormat="1" ht="16.5" customHeight="1">
      <c r="A450" s="38"/>
      <c r="B450" s="180"/>
      <c r="C450" s="181" t="s">
        <v>1237</v>
      </c>
      <c r="D450" s="181" t="s">
        <v>258</v>
      </c>
      <c r="E450" s="182" t="s">
        <v>2314</v>
      </c>
      <c r="F450" s="183" t="s">
        <v>2315</v>
      </c>
      <c r="G450" s="184" t="s">
        <v>1374</v>
      </c>
      <c r="H450" s="185">
        <v>1160</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1704</v>
      </c>
    </row>
    <row r="451" s="2" customFormat="1">
      <c r="A451" s="38"/>
      <c r="B451" s="39"/>
      <c r="C451" s="38"/>
      <c r="D451" s="195" t="s">
        <v>1362</v>
      </c>
      <c r="E451" s="38"/>
      <c r="F451" s="239" t="s">
        <v>2208</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16.5" customHeight="1">
      <c r="A452" s="38"/>
      <c r="B452" s="180"/>
      <c r="C452" s="181" t="s">
        <v>1243</v>
      </c>
      <c r="D452" s="181" t="s">
        <v>258</v>
      </c>
      <c r="E452" s="182" t="s">
        <v>2316</v>
      </c>
      <c r="F452" s="183" t="s">
        <v>2317</v>
      </c>
      <c r="G452" s="184" t="s">
        <v>1374</v>
      </c>
      <c r="H452" s="185">
        <v>12</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1708</v>
      </c>
    </row>
    <row r="453" s="2" customFormat="1">
      <c r="A453" s="38"/>
      <c r="B453" s="39"/>
      <c r="C453" s="38"/>
      <c r="D453" s="195" t="s">
        <v>1362</v>
      </c>
      <c r="E453" s="38"/>
      <c r="F453" s="239" t="s">
        <v>2208</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16.5" customHeight="1">
      <c r="A454" s="38"/>
      <c r="B454" s="180"/>
      <c r="C454" s="181" t="s">
        <v>1247</v>
      </c>
      <c r="D454" s="181" t="s">
        <v>258</v>
      </c>
      <c r="E454" s="182" t="s">
        <v>2318</v>
      </c>
      <c r="F454" s="183" t="s">
        <v>2319</v>
      </c>
      <c r="G454" s="184" t="s">
        <v>1374</v>
      </c>
      <c r="H454" s="185">
        <v>44</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1711</v>
      </c>
    </row>
    <row r="455" s="2" customFormat="1">
      <c r="A455" s="38"/>
      <c r="B455" s="39"/>
      <c r="C455" s="38"/>
      <c r="D455" s="195" t="s">
        <v>1362</v>
      </c>
      <c r="E455" s="38"/>
      <c r="F455" s="239" t="s">
        <v>2208</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16.5" customHeight="1">
      <c r="A456" s="38"/>
      <c r="B456" s="180"/>
      <c r="C456" s="181" t="s">
        <v>1251</v>
      </c>
      <c r="D456" s="181" t="s">
        <v>258</v>
      </c>
      <c r="E456" s="182" t="s">
        <v>2320</v>
      </c>
      <c r="F456" s="183" t="s">
        <v>2321</v>
      </c>
      <c r="G456" s="184" t="s">
        <v>1374</v>
      </c>
      <c r="H456" s="185">
        <v>4</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1713</v>
      </c>
    </row>
    <row r="457" s="2" customFormat="1">
      <c r="A457" s="38"/>
      <c r="B457" s="39"/>
      <c r="C457" s="38"/>
      <c r="D457" s="195" t="s">
        <v>1362</v>
      </c>
      <c r="E457" s="38"/>
      <c r="F457" s="239" t="s">
        <v>2208</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16.5" customHeight="1">
      <c r="A458" s="38"/>
      <c r="B458" s="180"/>
      <c r="C458" s="181" t="s">
        <v>1259</v>
      </c>
      <c r="D458" s="181" t="s">
        <v>258</v>
      </c>
      <c r="E458" s="182" t="s">
        <v>2322</v>
      </c>
      <c r="F458" s="183" t="s">
        <v>2323</v>
      </c>
      <c r="G458" s="184" t="s">
        <v>1374</v>
      </c>
      <c r="H458" s="185">
        <v>4</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1716</v>
      </c>
    </row>
    <row r="459" s="2" customFormat="1">
      <c r="A459" s="38"/>
      <c r="B459" s="39"/>
      <c r="C459" s="38"/>
      <c r="D459" s="195" t="s">
        <v>1362</v>
      </c>
      <c r="E459" s="38"/>
      <c r="F459" s="239" t="s">
        <v>2208</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1263</v>
      </c>
      <c r="D460" s="181" t="s">
        <v>258</v>
      </c>
      <c r="E460" s="182" t="s">
        <v>2324</v>
      </c>
      <c r="F460" s="183" t="s">
        <v>2132</v>
      </c>
      <c r="G460" s="184" t="s">
        <v>316</v>
      </c>
      <c r="H460" s="185">
        <v>1620</v>
      </c>
      <c r="I460" s="186"/>
      <c r="J460" s="187">
        <f>ROUND(I460*H460,2)</f>
        <v>0</v>
      </c>
      <c r="K460" s="183" t="s">
        <v>1361</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1719</v>
      </c>
    </row>
    <row r="461" s="2" customFormat="1">
      <c r="A461" s="38"/>
      <c r="B461" s="39"/>
      <c r="C461" s="38"/>
      <c r="D461" s="195" t="s">
        <v>1362</v>
      </c>
      <c r="E461" s="38"/>
      <c r="F461" s="239" t="s">
        <v>2208</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1341</v>
      </c>
      <c r="D462" s="181" t="s">
        <v>258</v>
      </c>
      <c r="E462" s="182" t="s">
        <v>2325</v>
      </c>
      <c r="F462" s="183" t="s">
        <v>2134</v>
      </c>
      <c r="G462" s="184" t="s">
        <v>316</v>
      </c>
      <c r="H462" s="185">
        <v>510</v>
      </c>
      <c r="I462" s="186"/>
      <c r="J462" s="187">
        <f>ROUND(I462*H462,2)</f>
        <v>0</v>
      </c>
      <c r="K462" s="183" t="s">
        <v>1361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1720</v>
      </c>
    </row>
    <row r="463" s="2" customFormat="1">
      <c r="A463" s="38"/>
      <c r="B463" s="39"/>
      <c r="C463" s="38"/>
      <c r="D463" s="195" t="s">
        <v>1362</v>
      </c>
      <c r="E463" s="38"/>
      <c r="F463" s="239" t="s">
        <v>2208</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1508</v>
      </c>
      <c r="D464" s="181" t="s">
        <v>258</v>
      </c>
      <c r="E464" s="182" t="s">
        <v>2326</v>
      </c>
      <c r="F464" s="183" t="s">
        <v>2327</v>
      </c>
      <c r="G464" s="184" t="s">
        <v>316</v>
      </c>
      <c r="H464" s="185">
        <v>70</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1723</v>
      </c>
    </row>
    <row r="465" s="2" customFormat="1">
      <c r="A465" s="38"/>
      <c r="B465" s="39"/>
      <c r="C465" s="38"/>
      <c r="D465" s="195" t="s">
        <v>1362</v>
      </c>
      <c r="E465" s="38"/>
      <c r="F465" s="239" t="s">
        <v>2208</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7.8" customHeight="1">
      <c r="A466" s="38"/>
      <c r="B466" s="180"/>
      <c r="C466" s="181" t="s">
        <v>1724</v>
      </c>
      <c r="D466" s="181" t="s">
        <v>258</v>
      </c>
      <c r="E466" s="182" t="s">
        <v>2328</v>
      </c>
      <c r="F466" s="183" t="s">
        <v>2329</v>
      </c>
      <c r="G466" s="184" t="s">
        <v>316</v>
      </c>
      <c r="H466" s="185">
        <v>20</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1726</v>
      </c>
    </row>
    <row r="467" s="2" customFormat="1">
      <c r="A467" s="38"/>
      <c r="B467" s="39"/>
      <c r="C467" s="38"/>
      <c r="D467" s="195" t="s">
        <v>1362</v>
      </c>
      <c r="E467" s="38"/>
      <c r="F467" s="239" t="s">
        <v>2208</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55.5" customHeight="1">
      <c r="A468" s="38"/>
      <c r="B468" s="180"/>
      <c r="C468" s="181" t="s">
        <v>1509</v>
      </c>
      <c r="D468" s="181" t="s">
        <v>258</v>
      </c>
      <c r="E468" s="182" t="s">
        <v>2330</v>
      </c>
      <c r="F468" s="183" t="s">
        <v>2331</v>
      </c>
      <c r="G468" s="184" t="s">
        <v>316</v>
      </c>
      <c r="H468" s="185">
        <v>225</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1727</v>
      </c>
    </row>
    <row r="469" s="2" customFormat="1">
      <c r="A469" s="38"/>
      <c r="B469" s="39"/>
      <c r="C469" s="38"/>
      <c r="D469" s="195" t="s">
        <v>1362</v>
      </c>
      <c r="E469" s="38"/>
      <c r="F469" s="239" t="s">
        <v>2332</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55.5" customHeight="1">
      <c r="A470" s="38"/>
      <c r="B470" s="180"/>
      <c r="C470" s="181" t="s">
        <v>1730</v>
      </c>
      <c r="D470" s="181" t="s">
        <v>258</v>
      </c>
      <c r="E470" s="182" t="s">
        <v>2333</v>
      </c>
      <c r="F470" s="183" t="s">
        <v>2334</v>
      </c>
      <c r="G470" s="184" t="s">
        <v>316</v>
      </c>
      <c r="H470" s="185">
        <v>150</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1733</v>
      </c>
    </row>
    <row r="471" s="2" customFormat="1">
      <c r="A471" s="38"/>
      <c r="B471" s="39"/>
      <c r="C471" s="38"/>
      <c r="D471" s="195" t="s">
        <v>1362</v>
      </c>
      <c r="E471" s="38"/>
      <c r="F471" s="239" t="s">
        <v>2332</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55.5" customHeight="1">
      <c r="A472" s="38"/>
      <c r="B472" s="180"/>
      <c r="C472" s="181" t="s">
        <v>1512</v>
      </c>
      <c r="D472" s="181" t="s">
        <v>258</v>
      </c>
      <c r="E472" s="182" t="s">
        <v>2335</v>
      </c>
      <c r="F472" s="183" t="s">
        <v>2336</v>
      </c>
      <c r="G472" s="184" t="s">
        <v>316</v>
      </c>
      <c r="H472" s="185">
        <v>160</v>
      </c>
      <c r="I472" s="186"/>
      <c r="J472" s="187">
        <f>ROUND(I472*H472,2)</f>
        <v>0</v>
      </c>
      <c r="K472" s="183" t="s">
        <v>1361</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1737</v>
      </c>
    </row>
    <row r="473" s="2" customFormat="1">
      <c r="A473" s="38"/>
      <c r="B473" s="39"/>
      <c r="C473" s="38"/>
      <c r="D473" s="195" t="s">
        <v>1362</v>
      </c>
      <c r="E473" s="38"/>
      <c r="F473" s="239" t="s">
        <v>2332</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37.8" customHeight="1">
      <c r="A474" s="38"/>
      <c r="B474" s="180"/>
      <c r="C474" s="181" t="s">
        <v>1738</v>
      </c>
      <c r="D474" s="181" t="s">
        <v>258</v>
      </c>
      <c r="E474" s="182" t="s">
        <v>2337</v>
      </c>
      <c r="F474" s="183" t="s">
        <v>2338</v>
      </c>
      <c r="G474" s="184" t="s">
        <v>316</v>
      </c>
      <c r="H474" s="185">
        <v>270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1741</v>
      </c>
    </row>
    <row r="475" s="2" customFormat="1">
      <c r="A475" s="38"/>
      <c r="B475" s="39"/>
      <c r="C475" s="38"/>
      <c r="D475" s="195" t="s">
        <v>1362</v>
      </c>
      <c r="E475" s="38"/>
      <c r="F475" s="239" t="s">
        <v>2208</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44.25" customHeight="1">
      <c r="A476" s="38"/>
      <c r="B476" s="180"/>
      <c r="C476" s="181" t="s">
        <v>1515</v>
      </c>
      <c r="D476" s="181" t="s">
        <v>258</v>
      </c>
      <c r="E476" s="182" t="s">
        <v>2339</v>
      </c>
      <c r="F476" s="183" t="s">
        <v>2340</v>
      </c>
      <c r="G476" s="184" t="s">
        <v>316</v>
      </c>
      <c r="H476" s="185">
        <v>270</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1744</v>
      </c>
    </row>
    <row r="477" s="2" customFormat="1">
      <c r="A477" s="38"/>
      <c r="B477" s="39"/>
      <c r="C477" s="38"/>
      <c r="D477" s="195" t="s">
        <v>1362</v>
      </c>
      <c r="E477" s="38"/>
      <c r="F477" s="239" t="s">
        <v>2208</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44.25" customHeight="1">
      <c r="A478" s="38"/>
      <c r="B478" s="180"/>
      <c r="C478" s="181" t="s">
        <v>1745</v>
      </c>
      <c r="D478" s="181" t="s">
        <v>258</v>
      </c>
      <c r="E478" s="182" t="s">
        <v>2341</v>
      </c>
      <c r="F478" s="183" t="s">
        <v>2342</v>
      </c>
      <c r="G478" s="184" t="s">
        <v>316</v>
      </c>
      <c r="H478" s="185">
        <v>810</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1748</v>
      </c>
    </row>
    <row r="479" s="2" customFormat="1">
      <c r="A479" s="38"/>
      <c r="B479" s="39"/>
      <c r="C479" s="38"/>
      <c r="D479" s="195" t="s">
        <v>1362</v>
      </c>
      <c r="E479" s="38"/>
      <c r="F479" s="239" t="s">
        <v>2208</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49.05" customHeight="1">
      <c r="A480" s="38"/>
      <c r="B480" s="180"/>
      <c r="C480" s="181" t="s">
        <v>1518</v>
      </c>
      <c r="D480" s="181" t="s">
        <v>258</v>
      </c>
      <c r="E480" s="182" t="s">
        <v>2343</v>
      </c>
      <c r="F480" s="183" t="s">
        <v>2344</v>
      </c>
      <c r="G480" s="184" t="s">
        <v>316</v>
      </c>
      <c r="H480" s="185">
        <v>180</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1751</v>
      </c>
    </row>
    <row r="481" s="2" customFormat="1">
      <c r="A481" s="38"/>
      <c r="B481" s="39"/>
      <c r="C481" s="38"/>
      <c r="D481" s="195" t="s">
        <v>1362</v>
      </c>
      <c r="E481" s="38"/>
      <c r="F481" s="239" t="s">
        <v>2208</v>
      </c>
      <c r="G481" s="38"/>
      <c r="H481" s="38"/>
      <c r="I481" s="240"/>
      <c r="J481" s="38"/>
      <c r="K481" s="38"/>
      <c r="L481" s="39"/>
      <c r="M481" s="241"/>
      <c r="N481" s="242"/>
      <c r="O481" s="77"/>
      <c r="P481" s="77"/>
      <c r="Q481" s="77"/>
      <c r="R481" s="77"/>
      <c r="S481" s="77"/>
      <c r="T481" s="78"/>
      <c r="U481" s="38"/>
      <c r="V481" s="38"/>
      <c r="W481" s="38"/>
      <c r="X481" s="38"/>
      <c r="Y481" s="38"/>
      <c r="Z481" s="38"/>
      <c r="AA481" s="38"/>
      <c r="AB481" s="38"/>
      <c r="AC481" s="38"/>
      <c r="AD481" s="38"/>
      <c r="AE481" s="38"/>
      <c r="AT481" s="19" t="s">
        <v>1362</v>
      </c>
      <c r="AU481" s="19" t="s">
        <v>82</v>
      </c>
    </row>
    <row r="482" s="2" customFormat="1" ht="44.25" customHeight="1">
      <c r="A482" s="38"/>
      <c r="B482" s="180"/>
      <c r="C482" s="181" t="s">
        <v>1752</v>
      </c>
      <c r="D482" s="181" t="s">
        <v>258</v>
      </c>
      <c r="E482" s="182" t="s">
        <v>2345</v>
      </c>
      <c r="F482" s="183" t="s">
        <v>2346</v>
      </c>
      <c r="G482" s="184" t="s">
        <v>316</v>
      </c>
      <c r="H482" s="185">
        <v>1020</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1755</v>
      </c>
    </row>
    <row r="483" s="2" customFormat="1">
      <c r="A483" s="38"/>
      <c r="B483" s="39"/>
      <c r="C483" s="38"/>
      <c r="D483" s="195" t="s">
        <v>1362</v>
      </c>
      <c r="E483" s="38"/>
      <c r="F483" s="239" t="s">
        <v>2208</v>
      </c>
      <c r="G483" s="38"/>
      <c r="H483" s="38"/>
      <c r="I483" s="240"/>
      <c r="J483" s="38"/>
      <c r="K483" s="38"/>
      <c r="L483" s="39"/>
      <c r="M483" s="241"/>
      <c r="N483" s="242"/>
      <c r="O483" s="77"/>
      <c r="P483" s="77"/>
      <c r="Q483" s="77"/>
      <c r="R483" s="77"/>
      <c r="S483" s="77"/>
      <c r="T483" s="78"/>
      <c r="U483" s="38"/>
      <c r="V483" s="38"/>
      <c r="W483" s="38"/>
      <c r="X483" s="38"/>
      <c r="Y483" s="38"/>
      <c r="Z483" s="38"/>
      <c r="AA483" s="38"/>
      <c r="AB483" s="38"/>
      <c r="AC483" s="38"/>
      <c r="AD483" s="38"/>
      <c r="AE483" s="38"/>
      <c r="AT483" s="19" t="s">
        <v>1362</v>
      </c>
      <c r="AU483" s="19" t="s">
        <v>82</v>
      </c>
    </row>
    <row r="484" s="2" customFormat="1" ht="33" customHeight="1">
      <c r="A484" s="38"/>
      <c r="B484" s="180"/>
      <c r="C484" s="181" t="s">
        <v>1521</v>
      </c>
      <c r="D484" s="181" t="s">
        <v>258</v>
      </c>
      <c r="E484" s="182" t="s">
        <v>2347</v>
      </c>
      <c r="F484" s="183" t="s">
        <v>2190</v>
      </c>
      <c r="G484" s="184" t="s">
        <v>1374</v>
      </c>
      <c r="H484" s="185">
        <v>540</v>
      </c>
      <c r="I484" s="186"/>
      <c r="J484" s="187">
        <f>ROUND(I484*H484,2)</f>
        <v>0</v>
      </c>
      <c r="K484" s="183" t="s">
        <v>1361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109</v>
      </c>
      <c r="AT484" s="192" t="s">
        <v>258</v>
      </c>
      <c r="AU484" s="192" t="s">
        <v>82</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109</v>
      </c>
      <c r="BM484" s="192" t="s">
        <v>1758</v>
      </c>
    </row>
    <row r="485" s="2" customFormat="1">
      <c r="A485" s="38"/>
      <c r="B485" s="39"/>
      <c r="C485" s="38"/>
      <c r="D485" s="195" t="s">
        <v>1362</v>
      </c>
      <c r="E485" s="38"/>
      <c r="F485" s="239" t="s">
        <v>2208</v>
      </c>
      <c r="G485" s="38"/>
      <c r="H485" s="38"/>
      <c r="I485" s="240"/>
      <c r="J485" s="38"/>
      <c r="K485" s="38"/>
      <c r="L485" s="39"/>
      <c r="M485" s="241"/>
      <c r="N485" s="242"/>
      <c r="O485" s="77"/>
      <c r="P485" s="77"/>
      <c r="Q485" s="77"/>
      <c r="R485" s="77"/>
      <c r="S485" s="77"/>
      <c r="T485" s="78"/>
      <c r="U485" s="38"/>
      <c r="V485" s="38"/>
      <c r="W485" s="38"/>
      <c r="X485" s="38"/>
      <c r="Y485" s="38"/>
      <c r="Z485" s="38"/>
      <c r="AA485" s="38"/>
      <c r="AB485" s="38"/>
      <c r="AC485" s="38"/>
      <c r="AD485" s="38"/>
      <c r="AE485" s="38"/>
      <c r="AT485" s="19" t="s">
        <v>1362</v>
      </c>
      <c r="AU485" s="19" t="s">
        <v>82</v>
      </c>
    </row>
    <row r="486" s="2" customFormat="1" ht="24.15" customHeight="1">
      <c r="A486" s="38"/>
      <c r="B486" s="180"/>
      <c r="C486" s="181" t="s">
        <v>1759</v>
      </c>
      <c r="D486" s="181" t="s">
        <v>258</v>
      </c>
      <c r="E486" s="182" t="s">
        <v>2348</v>
      </c>
      <c r="F486" s="183" t="s">
        <v>2349</v>
      </c>
      <c r="G486" s="184" t="s">
        <v>1374</v>
      </c>
      <c r="H486" s="185">
        <v>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1762</v>
      </c>
    </row>
    <row r="487" s="2" customFormat="1">
      <c r="A487" s="38"/>
      <c r="B487" s="39"/>
      <c r="C487" s="38"/>
      <c r="D487" s="195" t="s">
        <v>1362</v>
      </c>
      <c r="E487" s="38"/>
      <c r="F487" s="239" t="s">
        <v>2208</v>
      </c>
      <c r="G487" s="38"/>
      <c r="H487" s="38"/>
      <c r="I487" s="240"/>
      <c r="J487" s="38"/>
      <c r="K487" s="38"/>
      <c r="L487" s="39"/>
      <c r="M487" s="241"/>
      <c r="N487" s="242"/>
      <c r="O487" s="77"/>
      <c r="P487" s="77"/>
      <c r="Q487" s="77"/>
      <c r="R487" s="77"/>
      <c r="S487" s="77"/>
      <c r="T487" s="78"/>
      <c r="U487" s="38"/>
      <c r="V487" s="38"/>
      <c r="W487" s="38"/>
      <c r="X487" s="38"/>
      <c r="Y487" s="38"/>
      <c r="Z487" s="38"/>
      <c r="AA487" s="38"/>
      <c r="AB487" s="38"/>
      <c r="AC487" s="38"/>
      <c r="AD487" s="38"/>
      <c r="AE487" s="38"/>
      <c r="AT487" s="19" t="s">
        <v>1362</v>
      </c>
      <c r="AU487" s="19" t="s">
        <v>82</v>
      </c>
    </row>
    <row r="488" s="2" customFormat="1" ht="24.15" customHeight="1">
      <c r="A488" s="38"/>
      <c r="B488" s="180"/>
      <c r="C488" s="181" t="s">
        <v>1522</v>
      </c>
      <c r="D488" s="181" t="s">
        <v>258</v>
      </c>
      <c r="E488" s="182" t="s">
        <v>2350</v>
      </c>
      <c r="F488" s="183" t="s">
        <v>2351</v>
      </c>
      <c r="G488" s="184" t="s">
        <v>1374</v>
      </c>
      <c r="H488" s="185">
        <v>19</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1763</v>
      </c>
    </row>
    <row r="489" s="2" customFormat="1">
      <c r="A489" s="38"/>
      <c r="B489" s="39"/>
      <c r="C489" s="38"/>
      <c r="D489" s="195" t="s">
        <v>1362</v>
      </c>
      <c r="E489" s="38"/>
      <c r="F489" s="239" t="s">
        <v>2208</v>
      </c>
      <c r="G489" s="38"/>
      <c r="H489" s="38"/>
      <c r="I489" s="240"/>
      <c r="J489" s="38"/>
      <c r="K489" s="38"/>
      <c r="L489" s="39"/>
      <c r="M489" s="241"/>
      <c r="N489" s="242"/>
      <c r="O489" s="77"/>
      <c r="P489" s="77"/>
      <c r="Q489" s="77"/>
      <c r="R489" s="77"/>
      <c r="S489" s="77"/>
      <c r="T489" s="78"/>
      <c r="U489" s="38"/>
      <c r="V489" s="38"/>
      <c r="W489" s="38"/>
      <c r="X489" s="38"/>
      <c r="Y489" s="38"/>
      <c r="Z489" s="38"/>
      <c r="AA489" s="38"/>
      <c r="AB489" s="38"/>
      <c r="AC489" s="38"/>
      <c r="AD489" s="38"/>
      <c r="AE489" s="38"/>
      <c r="AT489" s="19" t="s">
        <v>1362</v>
      </c>
      <c r="AU489" s="19" t="s">
        <v>82</v>
      </c>
    </row>
    <row r="490" s="2" customFormat="1" ht="16.5" customHeight="1">
      <c r="A490" s="38"/>
      <c r="B490" s="180"/>
      <c r="C490" s="181" t="s">
        <v>1764</v>
      </c>
      <c r="D490" s="181" t="s">
        <v>258</v>
      </c>
      <c r="E490" s="182" t="s">
        <v>2352</v>
      </c>
      <c r="F490" s="183" t="s">
        <v>2148</v>
      </c>
      <c r="G490" s="184" t="s">
        <v>279</v>
      </c>
      <c r="H490" s="185">
        <v>4</v>
      </c>
      <c r="I490" s="186"/>
      <c r="J490" s="187">
        <f>ROUND(I490*H490,2)</f>
        <v>0</v>
      </c>
      <c r="K490" s="183" t="s">
        <v>1361</v>
      </c>
      <c r="L490" s="39"/>
      <c r="M490" s="188" t="s">
        <v>1</v>
      </c>
      <c r="N490" s="189" t="s">
        <v>40</v>
      </c>
      <c r="O490" s="77"/>
      <c r="P490" s="190">
        <f>O490*H490</f>
        <v>0</v>
      </c>
      <c r="Q490" s="190">
        <v>0</v>
      </c>
      <c r="R490" s="190">
        <f>Q490*H490</f>
        <v>0</v>
      </c>
      <c r="S490" s="190">
        <v>0</v>
      </c>
      <c r="T490" s="191">
        <f>S490*H490</f>
        <v>0</v>
      </c>
      <c r="U490" s="38"/>
      <c r="V490" s="38"/>
      <c r="W490" s="38"/>
      <c r="X490" s="38"/>
      <c r="Y490" s="38"/>
      <c r="Z490" s="38"/>
      <c r="AA490" s="38"/>
      <c r="AB490" s="38"/>
      <c r="AC490" s="38"/>
      <c r="AD490" s="38"/>
      <c r="AE490" s="38"/>
      <c r="AR490" s="192" t="s">
        <v>109</v>
      </c>
      <c r="AT490" s="192" t="s">
        <v>258</v>
      </c>
      <c r="AU490" s="192" t="s">
        <v>82</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109</v>
      </c>
      <c r="BM490" s="192" t="s">
        <v>1765</v>
      </c>
    </row>
    <row r="491" s="2" customFormat="1">
      <c r="A491" s="38"/>
      <c r="B491" s="39"/>
      <c r="C491" s="38"/>
      <c r="D491" s="195" t="s">
        <v>1362</v>
      </c>
      <c r="E491" s="38"/>
      <c r="F491" s="239" t="s">
        <v>2208</v>
      </c>
      <c r="G491" s="38"/>
      <c r="H491" s="38"/>
      <c r="I491" s="240"/>
      <c r="J491" s="38"/>
      <c r="K491" s="38"/>
      <c r="L491" s="39"/>
      <c r="M491" s="241"/>
      <c r="N491" s="242"/>
      <c r="O491" s="77"/>
      <c r="P491" s="77"/>
      <c r="Q491" s="77"/>
      <c r="R491" s="77"/>
      <c r="S491" s="77"/>
      <c r="T491" s="78"/>
      <c r="U491" s="38"/>
      <c r="V491" s="38"/>
      <c r="W491" s="38"/>
      <c r="X491" s="38"/>
      <c r="Y491" s="38"/>
      <c r="Z491" s="38"/>
      <c r="AA491" s="38"/>
      <c r="AB491" s="38"/>
      <c r="AC491" s="38"/>
      <c r="AD491" s="38"/>
      <c r="AE491" s="38"/>
      <c r="AT491" s="19" t="s">
        <v>1362</v>
      </c>
      <c r="AU491" s="19" t="s">
        <v>82</v>
      </c>
    </row>
    <row r="492" s="2" customFormat="1" ht="16.5" customHeight="1">
      <c r="A492" s="38"/>
      <c r="B492" s="180"/>
      <c r="C492" s="181" t="s">
        <v>1523</v>
      </c>
      <c r="D492" s="181" t="s">
        <v>258</v>
      </c>
      <c r="E492" s="182" t="s">
        <v>2353</v>
      </c>
      <c r="F492" s="183" t="s">
        <v>2150</v>
      </c>
      <c r="G492" s="184" t="s">
        <v>279</v>
      </c>
      <c r="H492" s="185">
        <v>2</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1769</v>
      </c>
    </row>
    <row r="493" s="2" customFormat="1">
      <c r="A493" s="38"/>
      <c r="B493" s="39"/>
      <c r="C493" s="38"/>
      <c r="D493" s="195" t="s">
        <v>1362</v>
      </c>
      <c r="E493" s="38"/>
      <c r="F493" s="239" t="s">
        <v>2208</v>
      </c>
      <c r="G493" s="38"/>
      <c r="H493" s="38"/>
      <c r="I493" s="240"/>
      <c r="J493" s="38"/>
      <c r="K493" s="38"/>
      <c r="L493" s="39"/>
      <c r="M493" s="241"/>
      <c r="N493" s="242"/>
      <c r="O493" s="77"/>
      <c r="P493" s="77"/>
      <c r="Q493" s="77"/>
      <c r="R493" s="77"/>
      <c r="S493" s="77"/>
      <c r="T493" s="78"/>
      <c r="U493" s="38"/>
      <c r="V493" s="38"/>
      <c r="W493" s="38"/>
      <c r="X493" s="38"/>
      <c r="Y493" s="38"/>
      <c r="Z493" s="38"/>
      <c r="AA493" s="38"/>
      <c r="AB493" s="38"/>
      <c r="AC493" s="38"/>
      <c r="AD493" s="38"/>
      <c r="AE493" s="38"/>
      <c r="AT493" s="19" t="s">
        <v>1362</v>
      </c>
      <c r="AU493" s="19" t="s">
        <v>82</v>
      </c>
    </row>
    <row r="494" s="2" customFormat="1" ht="16.5" customHeight="1">
      <c r="A494" s="38"/>
      <c r="B494" s="180"/>
      <c r="C494" s="181" t="s">
        <v>1771</v>
      </c>
      <c r="D494" s="181" t="s">
        <v>258</v>
      </c>
      <c r="E494" s="182" t="s">
        <v>2354</v>
      </c>
      <c r="F494" s="183" t="s">
        <v>2158</v>
      </c>
      <c r="G494" s="184" t="s">
        <v>668</v>
      </c>
      <c r="H494" s="185">
        <v>1</v>
      </c>
      <c r="I494" s="186"/>
      <c r="J494" s="187">
        <f>ROUND(I494*H494,2)</f>
        <v>0</v>
      </c>
      <c r="K494" s="183" t="s">
        <v>1361</v>
      </c>
      <c r="L494" s="39"/>
      <c r="M494" s="188" t="s">
        <v>1</v>
      </c>
      <c r="N494" s="189" t="s">
        <v>40</v>
      </c>
      <c r="O494" s="77"/>
      <c r="P494" s="190">
        <f>O494*H494</f>
        <v>0</v>
      </c>
      <c r="Q494" s="190">
        <v>0</v>
      </c>
      <c r="R494" s="190">
        <f>Q494*H494</f>
        <v>0</v>
      </c>
      <c r="S494" s="190">
        <v>0</v>
      </c>
      <c r="T494" s="191">
        <f>S494*H494</f>
        <v>0</v>
      </c>
      <c r="U494" s="38"/>
      <c r="V494" s="38"/>
      <c r="W494" s="38"/>
      <c r="X494" s="38"/>
      <c r="Y494" s="38"/>
      <c r="Z494" s="38"/>
      <c r="AA494" s="38"/>
      <c r="AB494" s="38"/>
      <c r="AC494" s="38"/>
      <c r="AD494" s="38"/>
      <c r="AE494" s="38"/>
      <c r="AR494" s="192" t="s">
        <v>109</v>
      </c>
      <c r="AT494" s="192" t="s">
        <v>258</v>
      </c>
      <c r="AU494" s="192" t="s">
        <v>82</v>
      </c>
      <c r="AY494" s="19" t="s">
        <v>253</v>
      </c>
      <c r="BE494" s="193">
        <f>IF(N494="základní",J494,0)</f>
        <v>0</v>
      </c>
      <c r="BF494" s="193">
        <f>IF(N494="snížená",J494,0)</f>
        <v>0</v>
      </c>
      <c r="BG494" s="193">
        <f>IF(N494="zákl. přenesená",J494,0)</f>
        <v>0</v>
      </c>
      <c r="BH494" s="193">
        <f>IF(N494="sníž. přenesená",J494,0)</f>
        <v>0</v>
      </c>
      <c r="BI494" s="193">
        <f>IF(N494="nulová",J494,0)</f>
        <v>0</v>
      </c>
      <c r="BJ494" s="19" t="s">
        <v>82</v>
      </c>
      <c r="BK494" s="193">
        <f>ROUND(I494*H494,2)</f>
        <v>0</v>
      </c>
      <c r="BL494" s="19" t="s">
        <v>109</v>
      </c>
      <c r="BM494" s="192" t="s">
        <v>1772</v>
      </c>
    </row>
    <row r="495" s="2" customFormat="1">
      <c r="A495" s="38"/>
      <c r="B495" s="39"/>
      <c r="C495" s="38"/>
      <c r="D495" s="195" t="s">
        <v>1362</v>
      </c>
      <c r="E495" s="38"/>
      <c r="F495" s="239" t="s">
        <v>2208</v>
      </c>
      <c r="G495" s="38"/>
      <c r="H495" s="38"/>
      <c r="I495" s="240"/>
      <c r="J495" s="38"/>
      <c r="K495" s="38"/>
      <c r="L495" s="39"/>
      <c r="M495" s="241"/>
      <c r="N495" s="242"/>
      <c r="O495" s="77"/>
      <c r="P495" s="77"/>
      <c r="Q495" s="77"/>
      <c r="R495" s="77"/>
      <c r="S495" s="77"/>
      <c r="T495" s="78"/>
      <c r="U495" s="38"/>
      <c r="V495" s="38"/>
      <c r="W495" s="38"/>
      <c r="X495" s="38"/>
      <c r="Y495" s="38"/>
      <c r="Z495" s="38"/>
      <c r="AA495" s="38"/>
      <c r="AB495" s="38"/>
      <c r="AC495" s="38"/>
      <c r="AD495" s="38"/>
      <c r="AE495" s="38"/>
      <c r="AT495" s="19" t="s">
        <v>1362</v>
      </c>
      <c r="AU495" s="19" t="s">
        <v>82</v>
      </c>
    </row>
    <row r="496" s="12" customFormat="1" ht="25.92" customHeight="1">
      <c r="A496" s="12"/>
      <c r="B496" s="167"/>
      <c r="C496" s="12"/>
      <c r="D496" s="168" t="s">
        <v>74</v>
      </c>
      <c r="E496" s="169" t="s">
        <v>2355</v>
      </c>
      <c r="F496" s="169" t="s">
        <v>2356</v>
      </c>
      <c r="G496" s="12"/>
      <c r="H496" s="12"/>
      <c r="I496" s="170"/>
      <c r="J496" s="171">
        <f>BK496</f>
        <v>0</v>
      </c>
      <c r="K496" s="12"/>
      <c r="L496" s="167"/>
      <c r="M496" s="172"/>
      <c r="N496" s="173"/>
      <c r="O496" s="173"/>
      <c r="P496" s="174">
        <f>SUM(P497:P520)</f>
        <v>0</v>
      </c>
      <c r="Q496" s="173"/>
      <c r="R496" s="174">
        <f>SUM(R497:R520)</f>
        <v>0</v>
      </c>
      <c r="S496" s="173"/>
      <c r="T496" s="175">
        <f>SUM(T497:T520)</f>
        <v>0</v>
      </c>
      <c r="U496" s="12"/>
      <c r="V496" s="12"/>
      <c r="W496" s="12"/>
      <c r="X496" s="12"/>
      <c r="Y496" s="12"/>
      <c r="Z496" s="12"/>
      <c r="AA496" s="12"/>
      <c r="AB496" s="12"/>
      <c r="AC496" s="12"/>
      <c r="AD496" s="12"/>
      <c r="AE496" s="12"/>
      <c r="AR496" s="168" t="s">
        <v>82</v>
      </c>
      <c r="AT496" s="176" t="s">
        <v>74</v>
      </c>
      <c r="AU496" s="176" t="s">
        <v>75</v>
      </c>
      <c r="AY496" s="168" t="s">
        <v>253</v>
      </c>
      <c r="BK496" s="177">
        <f>SUM(BK497:BK520)</f>
        <v>0</v>
      </c>
    </row>
    <row r="497" s="2" customFormat="1" ht="21.75" customHeight="1">
      <c r="A497" s="38"/>
      <c r="B497" s="180"/>
      <c r="C497" s="181" t="s">
        <v>1524</v>
      </c>
      <c r="D497" s="181" t="s">
        <v>258</v>
      </c>
      <c r="E497" s="182" t="s">
        <v>2357</v>
      </c>
      <c r="F497" s="183" t="s">
        <v>2358</v>
      </c>
      <c r="G497" s="184" t="s">
        <v>1779</v>
      </c>
      <c r="H497" s="185">
        <v>24</v>
      </c>
      <c r="I497" s="186"/>
      <c r="J497" s="187">
        <f>ROUND(I497*H497,2)</f>
        <v>0</v>
      </c>
      <c r="K497" s="183" t="s">
        <v>1361</v>
      </c>
      <c r="L497" s="39"/>
      <c r="M497" s="188" t="s">
        <v>1</v>
      </c>
      <c r="N497" s="189" t="s">
        <v>40</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109</v>
      </c>
      <c r="AT497" s="192" t="s">
        <v>258</v>
      </c>
      <c r="AU497" s="192" t="s">
        <v>82</v>
      </c>
      <c r="AY497" s="19" t="s">
        <v>253</v>
      </c>
      <c r="BE497" s="193">
        <f>IF(N497="základní",J497,0)</f>
        <v>0</v>
      </c>
      <c r="BF497" s="193">
        <f>IF(N497="snížená",J497,0)</f>
        <v>0</v>
      </c>
      <c r="BG497" s="193">
        <f>IF(N497="zákl. přenesená",J497,0)</f>
        <v>0</v>
      </c>
      <c r="BH497" s="193">
        <f>IF(N497="sníž. přenesená",J497,0)</f>
        <v>0</v>
      </c>
      <c r="BI497" s="193">
        <f>IF(N497="nulová",J497,0)</f>
        <v>0</v>
      </c>
      <c r="BJ497" s="19" t="s">
        <v>82</v>
      </c>
      <c r="BK497" s="193">
        <f>ROUND(I497*H497,2)</f>
        <v>0</v>
      </c>
      <c r="BL497" s="19" t="s">
        <v>109</v>
      </c>
      <c r="BM497" s="192" t="s">
        <v>1773</v>
      </c>
    </row>
    <row r="498" s="2" customFormat="1" ht="24.15" customHeight="1">
      <c r="A498" s="38"/>
      <c r="B498" s="180"/>
      <c r="C498" s="181" t="s">
        <v>1776</v>
      </c>
      <c r="D498" s="181" t="s">
        <v>258</v>
      </c>
      <c r="E498" s="182" t="s">
        <v>2359</v>
      </c>
      <c r="F498" s="183" t="s">
        <v>2360</v>
      </c>
      <c r="G498" s="184" t="s">
        <v>1779</v>
      </c>
      <c r="H498" s="185">
        <v>24</v>
      </c>
      <c r="I498" s="186"/>
      <c r="J498" s="187">
        <f>ROUND(I498*H498,2)</f>
        <v>0</v>
      </c>
      <c r="K498" s="183" t="s">
        <v>1361</v>
      </c>
      <c r="L498" s="39"/>
      <c r="M498" s="188" t="s">
        <v>1</v>
      </c>
      <c r="N498" s="189" t="s">
        <v>40</v>
      </c>
      <c r="O498" s="77"/>
      <c r="P498" s="190">
        <f>O498*H498</f>
        <v>0</v>
      </c>
      <c r="Q498" s="190">
        <v>0</v>
      </c>
      <c r="R498" s="190">
        <f>Q498*H498</f>
        <v>0</v>
      </c>
      <c r="S498" s="190">
        <v>0</v>
      </c>
      <c r="T498" s="191">
        <f>S498*H498</f>
        <v>0</v>
      </c>
      <c r="U498" s="38"/>
      <c r="V498" s="38"/>
      <c r="W498" s="38"/>
      <c r="X498" s="38"/>
      <c r="Y498" s="38"/>
      <c r="Z498" s="38"/>
      <c r="AA498" s="38"/>
      <c r="AB498" s="38"/>
      <c r="AC498" s="38"/>
      <c r="AD498" s="38"/>
      <c r="AE498" s="38"/>
      <c r="AR498" s="192" t="s">
        <v>109</v>
      </c>
      <c r="AT498" s="192" t="s">
        <v>258</v>
      </c>
      <c r="AU498" s="192" t="s">
        <v>82</v>
      </c>
      <c r="AY498" s="19" t="s">
        <v>253</v>
      </c>
      <c r="BE498" s="193">
        <f>IF(N498="základní",J498,0)</f>
        <v>0</v>
      </c>
      <c r="BF498" s="193">
        <f>IF(N498="snížená",J498,0)</f>
        <v>0</v>
      </c>
      <c r="BG498" s="193">
        <f>IF(N498="zákl. přenesená",J498,0)</f>
        <v>0</v>
      </c>
      <c r="BH498" s="193">
        <f>IF(N498="sníž. přenesená",J498,0)</f>
        <v>0</v>
      </c>
      <c r="BI498" s="193">
        <f>IF(N498="nulová",J498,0)</f>
        <v>0</v>
      </c>
      <c r="BJ498" s="19" t="s">
        <v>82</v>
      </c>
      <c r="BK498" s="193">
        <f>ROUND(I498*H498,2)</f>
        <v>0</v>
      </c>
      <c r="BL498" s="19" t="s">
        <v>109</v>
      </c>
      <c r="BM498" s="192" t="s">
        <v>1780</v>
      </c>
    </row>
    <row r="499" s="2" customFormat="1" ht="16.5" customHeight="1">
      <c r="A499" s="38"/>
      <c r="B499" s="180"/>
      <c r="C499" s="181" t="s">
        <v>1527</v>
      </c>
      <c r="D499" s="181" t="s">
        <v>258</v>
      </c>
      <c r="E499" s="182" t="s">
        <v>2361</v>
      </c>
      <c r="F499" s="183" t="s">
        <v>2362</v>
      </c>
      <c r="G499" s="184" t="s">
        <v>1779</v>
      </c>
      <c r="H499" s="185">
        <v>20</v>
      </c>
      <c r="I499" s="186"/>
      <c r="J499" s="187">
        <f>ROUND(I499*H499,2)</f>
        <v>0</v>
      </c>
      <c r="K499" s="183" t="s">
        <v>1361</v>
      </c>
      <c r="L499" s="39"/>
      <c r="M499" s="188" t="s">
        <v>1</v>
      </c>
      <c r="N499" s="189" t="s">
        <v>40</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109</v>
      </c>
      <c r="AT499" s="192" t="s">
        <v>258</v>
      </c>
      <c r="AU499" s="192" t="s">
        <v>82</v>
      </c>
      <c r="AY499" s="19" t="s">
        <v>253</v>
      </c>
      <c r="BE499" s="193">
        <f>IF(N499="základní",J499,0)</f>
        <v>0</v>
      </c>
      <c r="BF499" s="193">
        <f>IF(N499="snížená",J499,0)</f>
        <v>0</v>
      </c>
      <c r="BG499" s="193">
        <f>IF(N499="zákl. přenesená",J499,0)</f>
        <v>0</v>
      </c>
      <c r="BH499" s="193">
        <f>IF(N499="sníž. přenesená",J499,0)</f>
        <v>0</v>
      </c>
      <c r="BI499" s="193">
        <f>IF(N499="nulová",J499,0)</f>
        <v>0</v>
      </c>
      <c r="BJ499" s="19" t="s">
        <v>82</v>
      </c>
      <c r="BK499" s="193">
        <f>ROUND(I499*H499,2)</f>
        <v>0</v>
      </c>
      <c r="BL499" s="19" t="s">
        <v>109</v>
      </c>
      <c r="BM499" s="192" t="s">
        <v>1785</v>
      </c>
    </row>
    <row r="500" s="2" customFormat="1" ht="16.5" customHeight="1">
      <c r="A500" s="38"/>
      <c r="B500" s="180"/>
      <c r="C500" s="181" t="s">
        <v>2363</v>
      </c>
      <c r="D500" s="181" t="s">
        <v>258</v>
      </c>
      <c r="E500" s="182" t="s">
        <v>2364</v>
      </c>
      <c r="F500" s="183" t="s">
        <v>2365</v>
      </c>
      <c r="G500" s="184" t="s">
        <v>1779</v>
      </c>
      <c r="H500" s="185">
        <v>72</v>
      </c>
      <c r="I500" s="186"/>
      <c r="J500" s="187">
        <f>ROUND(I500*H500,2)</f>
        <v>0</v>
      </c>
      <c r="K500" s="183" t="s">
        <v>1361</v>
      </c>
      <c r="L500" s="39"/>
      <c r="M500" s="188" t="s">
        <v>1</v>
      </c>
      <c r="N500" s="189" t="s">
        <v>40</v>
      </c>
      <c r="O500" s="77"/>
      <c r="P500" s="190">
        <f>O500*H500</f>
        <v>0</v>
      </c>
      <c r="Q500" s="190">
        <v>0</v>
      </c>
      <c r="R500" s="190">
        <f>Q500*H500</f>
        <v>0</v>
      </c>
      <c r="S500" s="190">
        <v>0</v>
      </c>
      <c r="T500" s="191">
        <f>S500*H500</f>
        <v>0</v>
      </c>
      <c r="U500" s="38"/>
      <c r="V500" s="38"/>
      <c r="W500" s="38"/>
      <c r="X500" s="38"/>
      <c r="Y500" s="38"/>
      <c r="Z500" s="38"/>
      <c r="AA500" s="38"/>
      <c r="AB500" s="38"/>
      <c r="AC500" s="38"/>
      <c r="AD500" s="38"/>
      <c r="AE500" s="38"/>
      <c r="AR500" s="192" t="s">
        <v>109</v>
      </c>
      <c r="AT500" s="192" t="s">
        <v>258</v>
      </c>
      <c r="AU500" s="192" t="s">
        <v>82</v>
      </c>
      <c r="AY500" s="19" t="s">
        <v>253</v>
      </c>
      <c r="BE500" s="193">
        <f>IF(N500="základní",J500,0)</f>
        <v>0</v>
      </c>
      <c r="BF500" s="193">
        <f>IF(N500="snížená",J500,0)</f>
        <v>0</v>
      </c>
      <c r="BG500" s="193">
        <f>IF(N500="zákl. přenesená",J500,0)</f>
        <v>0</v>
      </c>
      <c r="BH500" s="193">
        <f>IF(N500="sníž. přenesená",J500,0)</f>
        <v>0</v>
      </c>
      <c r="BI500" s="193">
        <f>IF(N500="nulová",J500,0)</f>
        <v>0</v>
      </c>
      <c r="BJ500" s="19" t="s">
        <v>82</v>
      </c>
      <c r="BK500" s="193">
        <f>ROUND(I500*H500,2)</f>
        <v>0</v>
      </c>
      <c r="BL500" s="19" t="s">
        <v>109</v>
      </c>
      <c r="BM500" s="192" t="s">
        <v>2366</v>
      </c>
    </row>
    <row r="501" s="2" customFormat="1" ht="24.15" customHeight="1">
      <c r="A501" s="38"/>
      <c r="B501" s="180"/>
      <c r="C501" s="181" t="s">
        <v>1530</v>
      </c>
      <c r="D501" s="181" t="s">
        <v>258</v>
      </c>
      <c r="E501" s="182" t="s">
        <v>2367</v>
      </c>
      <c r="F501" s="183" t="s">
        <v>2368</v>
      </c>
      <c r="G501" s="184" t="s">
        <v>1779</v>
      </c>
      <c r="H501" s="185">
        <v>56</v>
      </c>
      <c r="I501" s="186"/>
      <c r="J501" s="187">
        <f>ROUND(I501*H501,2)</f>
        <v>0</v>
      </c>
      <c r="K501" s="183" t="s">
        <v>1361</v>
      </c>
      <c r="L501" s="39"/>
      <c r="M501" s="188" t="s">
        <v>1</v>
      </c>
      <c r="N501" s="189" t="s">
        <v>40</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109</v>
      </c>
      <c r="AT501" s="192" t="s">
        <v>258</v>
      </c>
      <c r="AU501" s="192" t="s">
        <v>82</v>
      </c>
      <c r="AY501" s="19" t="s">
        <v>253</v>
      </c>
      <c r="BE501" s="193">
        <f>IF(N501="základní",J501,0)</f>
        <v>0</v>
      </c>
      <c r="BF501" s="193">
        <f>IF(N501="snížená",J501,0)</f>
        <v>0</v>
      </c>
      <c r="BG501" s="193">
        <f>IF(N501="zákl. přenesená",J501,0)</f>
        <v>0</v>
      </c>
      <c r="BH501" s="193">
        <f>IF(N501="sníž. přenesená",J501,0)</f>
        <v>0</v>
      </c>
      <c r="BI501" s="193">
        <f>IF(N501="nulová",J501,0)</f>
        <v>0</v>
      </c>
      <c r="BJ501" s="19" t="s">
        <v>82</v>
      </c>
      <c r="BK501" s="193">
        <f>ROUND(I501*H501,2)</f>
        <v>0</v>
      </c>
      <c r="BL501" s="19" t="s">
        <v>109</v>
      </c>
      <c r="BM501" s="192" t="s">
        <v>2369</v>
      </c>
    </row>
    <row r="502" s="2" customFormat="1" ht="33" customHeight="1">
      <c r="A502" s="38"/>
      <c r="B502" s="180"/>
      <c r="C502" s="181" t="s">
        <v>2370</v>
      </c>
      <c r="D502" s="181" t="s">
        <v>258</v>
      </c>
      <c r="E502" s="182" t="s">
        <v>2371</v>
      </c>
      <c r="F502" s="183" t="s">
        <v>2372</v>
      </c>
      <c r="G502" s="184" t="s">
        <v>1779</v>
      </c>
      <c r="H502" s="185">
        <v>36</v>
      </c>
      <c r="I502" s="186"/>
      <c r="J502" s="187">
        <f>ROUND(I502*H502,2)</f>
        <v>0</v>
      </c>
      <c r="K502" s="183" t="s">
        <v>1361</v>
      </c>
      <c r="L502" s="39"/>
      <c r="M502" s="188" t="s">
        <v>1</v>
      </c>
      <c r="N502" s="189" t="s">
        <v>40</v>
      </c>
      <c r="O502" s="77"/>
      <c r="P502" s="190">
        <f>O502*H502</f>
        <v>0</v>
      </c>
      <c r="Q502" s="190">
        <v>0</v>
      </c>
      <c r="R502" s="190">
        <f>Q502*H502</f>
        <v>0</v>
      </c>
      <c r="S502" s="190">
        <v>0</v>
      </c>
      <c r="T502" s="191">
        <f>S502*H502</f>
        <v>0</v>
      </c>
      <c r="U502" s="38"/>
      <c r="V502" s="38"/>
      <c r="W502" s="38"/>
      <c r="X502" s="38"/>
      <c r="Y502" s="38"/>
      <c r="Z502" s="38"/>
      <c r="AA502" s="38"/>
      <c r="AB502" s="38"/>
      <c r="AC502" s="38"/>
      <c r="AD502" s="38"/>
      <c r="AE502" s="38"/>
      <c r="AR502" s="192" t="s">
        <v>109</v>
      </c>
      <c r="AT502" s="192" t="s">
        <v>258</v>
      </c>
      <c r="AU502" s="192" t="s">
        <v>82</v>
      </c>
      <c r="AY502" s="19" t="s">
        <v>253</v>
      </c>
      <c r="BE502" s="193">
        <f>IF(N502="základní",J502,0)</f>
        <v>0</v>
      </c>
      <c r="BF502" s="193">
        <f>IF(N502="snížená",J502,0)</f>
        <v>0</v>
      </c>
      <c r="BG502" s="193">
        <f>IF(N502="zákl. přenesená",J502,0)</f>
        <v>0</v>
      </c>
      <c r="BH502" s="193">
        <f>IF(N502="sníž. přenesená",J502,0)</f>
        <v>0</v>
      </c>
      <c r="BI502" s="193">
        <f>IF(N502="nulová",J502,0)</f>
        <v>0</v>
      </c>
      <c r="BJ502" s="19" t="s">
        <v>82</v>
      </c>
      <c r="BK502" s="193">
        <f>ROUND(I502*H502,2)</f>
        <v>0</v>
      </c>
      <c r="BL502" s="19" t="s">
        <v>109</v>
      </c>
      <c r="BM502" s="192" t="s">
        <v>2373</v>
      </c>
    </row>
    <row r="503" s="2" customFormat="1" ht="16.5" customHeight="1">
      <c r="A503" s="38"/>
      <c r="B503" s="180"/>
      <c r="C503" s="181" t="s">
        <v>1532</v>
      </c>
      <c r="D503" s="181" t="s">
        <v>258</v>
      </c>
      <c r="E503" s="182" t="s">
        <v>2374</v>
      </c>
      <c r="F503" s="183" t="s">
        <v>2375</v>
      </c>
      <c r="G503" s="184" t="s">
        <v>1779</v>
      </c>
      <c r="H503" s="185">
        <v>64</v>
      </c>
      <c r="I503" s="186"/>
      <c r="J503" s="187">
        <f>ROUND(I503*H503,2)</f>
        <v>0</v>
      </c>
      <c r="K503" s="183" t="s">
        <v>1361</v>
      </c>
      <c r="L503" s="39"/>
      <c r="M503" s="188" t="s">
        <v>1</v>
      </c>
      <c r="N503" s="189" t="s">
        <v>40</v>
      </c>
      <c r="O503" s="77"/>
      <c r="P503" s="190">
        <f>O503*H503</f>
        <v>0</v>
      </c>
      <c r="Q503" s="190">
        <v>0</v>
      </c>
      <c r="R503" s="190">
        <f>Q503*H503</f>
        <v>0</v>
      </c>
      <c r="S503" s="190">
        <v>0</v>
      </c>
      <c r="T503" s="191">
        <f>S503*H503</f>
        <v>0</v>
      </c>
      <c r="U503" s="38"/>
      <c r="V503" s="38"/>
      <c r="W503" s="38"/>
      <c r="X503" s="38"/>
      <c r="Y503" s="38"/>
      <c r="Z503" s="38"/>
      <c r="AA503" s="38"/>
      <c r="AB503" s="38"/>
      <c r="AC503" s="38"/>
      <c r="AD503" s="38"/>
      <c r="AE503" s="38"/>
      <c r="AR503" s="192" t="s">
        <v>109</v>
      </c>
      <c r="AT503" s="192" t="s">
        <v>258</v>
      </c>
      <c r="AU503" s="192" t="s">
        <v>82</v>
      </c>
      <c r="AY503" s="19" t="s">
        <v>253</v>
      </c>
      <c r="BE503" s="193">
        <f>IF(N503="základní",J503,0)</f>
        <v>0</v>
      </c>
      <c r="BF503" s="193">
        <f>IF(N503="snížená",J503,0)</f>
        <v>0</v>
      </c>
      <c r="BG503" s="193">
        <f>IF(N503="zákl. přenesená",J503,0)</f>
        <v>0</v>
      </c>
      <c r="BH503" s="193">
        <f>IF(N503="sníž. přenesená",J503,0)</f>
        <v>0</v>
      </c>
      <c r="BI503" s="193">
        <f>IF(N503="nulová",J503,0)</f>
        <v>0</v>
      </c>
      <c r="BJ503" s="19" t="s">
        <v>82</v>
      </c>
      <c r="BK503" s="193">
        <f>ROUND(I503*H503,2)</f>
        <v>0</v>
      </c>
      <c r="BL503" s="19" t="s">
        <v>109</v>
      </c>
      <c r="BM503" s="192" t="s">
        <v>2376</v>
      </c>
    </row>
    <row r="504" s="2" customFormat="1" ht="16.5" customHeight="1">
      <c r="A504" s="38"/>
      <c r="B504" s="180"/>
      <c r="C504" s="181" t="s">
        <v>2377</v>
      </c>
      <c r="D504" s="181" t="s">
        <v>258</v>
      </c>
      <c r="E504" s="182" t="s">
        <v>2378</v>
      </c>
      <c r="F504" s="183" t="s">
        <v>2379</v>
      </c>
      <c r="G504" s="184" t="s">
        <v>1779</v>
      </c>
      <c r="H504" s="185">
        <v>32</v>
      </c>
      <c r="I504" s="186"/>
      <c r="J504" s="187">
        <f>ROUND(I504*H504,2)</f>
        <v>0</v>
      </c>
      <c r="K504" s="183" t="s">
        <v>1361</v>
      </c>
      <c r="L504" s="39"/>
      <c r="M504" s="188" t="s">
        <v>1</v>
      </c>
      <c r="N504" s="189" t="s">
        <v>40</v>
      </c>
      <c r="O504" s="77"/>
      <c r="P504" s="190">
        <f>O504*H504</f>
        <v>0</v>
      </c>
      <c r="Q504" s="190">
        <v>0</v>
      </c>
      <c r="R504" s="190">
        <f>Q504*H504</f>
        <v>0</v>
      </c>
      <c r="S504" s="190">
        <v>0</v>
      </c>
      <c r="T504" s="191">
        <f>S504*H504</f>
        <v>0</v>
      </c>
      <c r="U504" s="38"/>
      <c r="V504" s="38"/>
      <c r="W504" s="38"/>
      <c r="X504" s="38"/>
      <c r="Y504" s="38"/>
      <c r="Z504" s="38"/>
      <c r="AA504" s="38"/>
      <c r="AB504" s="38"/>
      <c r="AC504" s="38"/>
      <c r="AD504" s="38"/>
      <c r="AE504" s="38"/>
      <c r="AR504" s="192" t="s">
        <v>109</v>
      </c>
      <c r="AT504" s="192" t="s">
        <v>258</v>
      </c>
      <c r="AU504" s="192" t="s">
        <v>82</v>
      </c>
      <c r="AY504" s="19" t="s">
        <v>253</v>
      </c>
      <c r="BE504" s="193">
        <f>IF(N504="základní",J504,0)</f>
        <v>0</v>
      </c>
      <c r="BF504" s="193">
        <f>IF(N504="snížená",J504,0)</f>
        <v>0</v>
      </c>
      <c r="BG504" s="193">
        <f>IF(N504="zákl. přenesená",J504,0)</f>
        <v>0</v>
      </c>
      <c r="BH504" s="193">
        <f>IF(N504="sníž. přenesená",J504,0)</f>
        <v>0</v>
      </c>
      <c r="BI504" s="193">
        <f>IF(N504="nulová",J504,0)</f>
        <v>0</v>
      </c>
      <c r="BJ504" s="19" t="s">
        <v>82</v>
      </c>
      <c r="BK504" s="193">
        <f>ROUND(I504*H504,2)</f>
        <v>0</v>
      </c>
      <c r="BL504" s="19" t="s">
        <v>109</v>
      </c>
      <c r="BM504" s="192" t="s">
        <v>2380</v>
      </c>
    </row>
    <row r="505" s="2" customFormat="1" ht="16.5" customHeight="1">
      <c r="A505" s="38"/>
      <c r="B505" s="180"/>
      <c r="C505" s="181" t="s">
        <v>1533</v>
      </c>
      <c r="D505" s="181" t="s">
        <v>258</v>
      </c>
      <c r="E505" s="182" t="s">
        <v>2381</v>
      </c>
      <c r="F505" s="183" t="s">
        <v>2382</v>
      </c>
      <c r="G505" s="184" t="s">
        <v>1779</v>
      </c>
      <c r="H505" s="185">
        <v>32</v>
      </c>
      <c r="I505" s="186"/>
      <c r="J505" s="187">
        <f>ROUND(I505*H505,2)</f>
        <v>0</v>
      </c>
      <c r="K505" s="183" t="s">
        <v>1361</v>
      </c>
      <c r="L505" s="39"/>
      <c r="M505" s="188" t="s">
        <v>1</v>
      </c>
      <c r="N505" s="189" t="s">
        <v>40</v>
      </c>
      <c r="O505" s="77"/>
      <c r="P505" s="190">
        <f>O505*H505</f>
        <v>0</v>
      </c>
      <c r="Q505" s="190">
        <v>0</v>
      </c>
      <c r="R505" s="190">
        <f>Q505*H505</f>
        <v>0</v>
      </c>
      <c r="S505" s="190">
        <v>0</v>
      </c>
      <c r="T505" s="191">
        <f>S505*H505</f>
        <v>0</v>
      </c>
      <c r="U505" s="38"/>
      <c r="V505" s="38"/>
      <c r="W505" s="38"/>
      <c r="X505" s="38"/>
      <c r="Y505" s="38"/>
      <c r="Z505" s="38"/>
      <c r="AA505" s="38"/>
      <c r="AB505" s="38"/>
      <c r="AC505" s="38"/>
      <c r="AD505" s="38"/>
      <c r="AE505" s="38"/>
      <c r="AR505" s="192" t="s">
        <v>109</v>
      </c>
      <c r="AT505" s="192" t="s">
        <v>258</v>
      </c>
      <c r="AU505" s="192" t="s">
        <v>82</v>
      </c>
      <c r="AY505" s="19" t="s">
        <v>253</v>
      </c>
      <c r="BE505" s="193">
        <f>IF(N505="základní",J505,0)</f>
        <v>0</v>
      </c>
      <c r="BF505" s="193">
        <f>IF(N505="snížená",J505,0)</f>
        <v>0</v>
      </c>
      <c r="BG505" s="193">
        <f>IF(N505="zákl. přenesená",J505,0)</f>
        <v>0</v>
      </c>
      <c r="BH505" s="193">
        <f>IF(N505="sníž. přenesená",J505,0)</f>
        <v>0</v>
      </c>
      <c r="BI505" s="193">
        <f>IF(N505="nulová",J505,0)</f>
        <v>0</v>
      </c>
      <c r="BJ505" s="19" t="s">
        <v>82</v>
      </c>
      <c r="BK505" s="193">
        <f>ROUND(I505*H505,2)</f>
        <v>0</v>
      </c>
      <c r="BL505" s="19" t="s">
        <v>109</v>
      </c>
      <c r="BM505" s="192" t="s">
        <v>2383</v>
      </c>
    </row>
    <row r="506" s="2" customFormat="1" ht="16.5" customHeight="1">
      <c r="A506" s="38"/>
      <c r="B506" s="180"/>
      <c r="C506" s="181" t="s">
        <v>2384</v>
      </c>
      <c r="D506" s="181" t="s">
        <v>258</v>
      </c>
      <c r="E506" s="182" t="s">
        <v>2385</v>
      </c>
      <c r="F506" s="183" t="s">
        <v>2386</v>
      </c>
      <c r="G506" s="184" t="s">
        <v>1779</v>
      </c>
      <c r="H506" s="185">
        <v>16</v>
      </c>
      <c r="I506" s="186"/>
      <c r="J506" s="187">
        <f>ROUND(I506*H506,2)</f>
        <v>0</v>
      </c>
      <c r="K506" s="183" t="s">
        <v>1361</v>
      </c>
      <c r="L506" s="39"/>
      <c r="M506" s="188" t="s">
        <v>1</v>
      </c>
      <c r="N506" s="189" t="s">
        <v>40</v>
      </c>
      <c r="O506" s="77"/>
      <c r="P506" s="190">
        <f>O506*H506</f>
        <v>0</v>
      </c>
      <c r="Q506" s="190">
        <v>0</v>
      </c>
      <c r="R506" s="190">
        <f>Q506*H506</f>
        <v>0</v>
      </c>
      <c r="S506" s="190">
        <v>0</v>
      </c>
      <c r="T506" s="191">
        <f>S506*H506</f>
        <v>0</v>
      </c>
      <c r="U506" s="38"/>
      <c r="V506" s="38"/>
      <c r="W506" s="38"/>
      <c r="X506" s="38"/>
      <c r="Y506" s="38"/>
      <c r="Z506" s="38"/>
      <c r="AA506" s="38"/>
      <c r="AB506" s="38"/>
      <c r="AC506" s="38"/>
      <c r="AD506" s="38"/>
      <c r="AE506" s="38"/>
      <c r="AR506" s="192" t="s">
        <v>109</v>
      </c>
      <c r="AT506" s="192" t="s">
        <v>258</v>
      </c>
      <c r="AU506" s="192" t="s">
        <v>82</v>
      </c>
      <c r="AY506" s="19" t="s">
        <v>253</v>
      </c>
      <c r="BE506" s="193">
        <f>IF(N506="základní",J506,0)</f>
        <v>0</v>
      </c>
      <c r="BF506" s="193">
        <f>IF(N506="snížená",J506,0)</f>
        <v>0</v>
      </c>
      <c r="BG506" s="193">
        <f>IF(N506="zákl. přenesená",J506,0)</f>
        <v>0</v>
      </c>
      <c r="BH506" s="193">
        <f>IF(N506="sníž. přenesená",J506,0)</f>
        <v>0</v>
      </c>
      <c r="BI506" s="193">
        <f>IF(N506="nulová",J506,0)</f>
        <v>0</v>
      </c>
      <c r="BJ506" s="19" t="s">
        <v>82</v>
      </c>
      <c r="BK506" s="193">
        <f>ROUND(I506*H506,2)</f>
        <v>0</v>
      </c>
      <c r="BL506" s="19" t="s">
        <v>109</v>
      </c>
      <c r="BM506" s="192" t="s">
        <v>2387</v>
      </c>
    </row>
    <row r="507" s="2" customFormat="1" ht="16.5" customHeight="1">
      <c r="A507" s="38"/>
      <c r="B507" s="180"/>
      <c r="C507" s="181" t="s">
        <v>1534</v>
      </c>
      <c r="D507" s="181" t="s">
        <v>258</v>
      </c>
      <c r="E507" s="182" t="s">
        <v>2388</v>
      </c>
      <c r="F507" s="183" t="s">
        <v>2389</v>
      </c>
      <c r="G507" s="184" t="s">
        <v>1779</v>
      </c>
      <c r="H507" s="185">
        <v>64</v>
      </c>
      <c r="I507" s="186"/>
      <c r="J507" s="187">
        <f>ROUND(I507*H507,2)</f>
        <v>0</v>
      </c>
      <c r="K507" s="183" t="s">
        <v>1361</v>
      </c>
      <c r="L507" s="39"/>
      <c r="M507" s="188" t="s">
        <v>1</v>
      </c>
      <c r="N507" s="189" t="s">
        <v>40</v>
      </c>
      <c r="O507" s="77"/>
      <c r="P507" s="190">
        <f>O507*H507</f>
        <v>0</v>
      </c>
      <c r="Q507" s="190">
        <v>0</v>
      </c>
      <c r="R507" s="190">
        <f>Q507*H507</f>
        <v>0</v>
      </c>
      <c r="S507" s="190">
        <v>0</v>
      </c>
      <c r="T507" s="191">
        <f>S507*H507</f>
        <v>0</v>
      </c>
      <c r="U507" s="38"/>
      <c r="V507" s="38"/>
      <c r="W507" s="38"/>
      <c r="X507" s="38"/>
      <c r="Y507" s="38"/>
      <c r="Z507" s="38"/>
      <c r="AA507" s="38"/>
      <c r="AB507" s="38"/>
      <c r="AC507" s="38"/>
      <c r="AD507" s="38"/>
      <c r="AE507" s="38"/>
      <c r="AR507" s="192" t="s">
        <v>109</v>
      </c>
      <c r="AT507" s="192" t="s">
        <v>258</v>
      </c>
      <c r="AU507" s="192" t="s">
        <v>82</v>
      </c>
      <c r="AY507" s="19" t="s">
        <v>253</v>
      </c>
      <c r="BE507" s="193">
        <f>IF(N507="základní",J507,0)</f>
        <v>0</v>
      </c>
      <c r="BF507" s="193">
        <f>IF(N507="snížená",J507,0)</f>
        <v>0</v>
      </c>
      <c r="BG507" s="193">
        <f>IF(N507="zákl. přenesená",J507,0)</f>
        <v>0</v>
      </c>
      <c r="BH507" s="193">
        <f>IF(N507="sníž. přenesená",J507,0)</f>
        <v>0</v>
      </c>
      <c r="BI507" s="193">
        <f>IF(N507="nulová",J507,0)</f>
        <v>0</v>
      </c>
      <c r="BJ507" s="19" t="s">
        <v>82</v>
      </c>
      <c r="BK507" s="193">
        <f>ROUND(I507*H507,2)</f>
        <v>0</v>
      </c>
      <c r="BL507" s="19" t="s">
        <v>109</v>
      </c>
      <c r="BM507" s="192" t="s">
        <v>2390</v>
      </c>
    </row>
    <row r="508" s="2" customFormat="1" ht="24.15" customHeight="1">
      <c r="A508" s="38"/>
      <c r="B508" s="180"/>
      <c r="C508" s="181" t="s">
        <v>2391</v>
      </c>
      <c r="D508" s="181" t="s">
        <v>258</v>
      </c>
      <c r="E508" s="182" t="s">
        <v>2392</v>
      </c>
      <c r="F508" s="183" t="s">
        <v>2393</v>
      </c>
      <c r="G508" s="184" t="s">
        <v>1779</v>
      </c>
      <c r="H508" s="185">
        <v>28</v>
      </c>
      <c r="I508" s="186"/>
      <c r="J508" s="187">
        <f>ROUND(I508*H508,2)</f>
        <v>0</v>
      </c>
      <c r="K508" s="183" t="s">
        <v>1361</v>
      </c>
      <c r="L508" s="39"/>
      <c r="M508" s="188" t="s">
        <v>1</v>
      </c>
      <c r="N508" s="189" t="s">
        <v>40</v>
      </c>
      <c r="O508" s="77"/>
      <c r="P508" s="190">
        <f>O508*H508</f>
        <v>0</v>
      </c>
      <c r="Q508" s="190">
        <v>0</v>
      </c>
      <c r="R508" s="190">
        <f>Q508*H508</f>
        <v>0</v>
      </c>
      <c r="S508" s="190">
        <v>0</v>
      </c>
      <c r="T508" s="191">
        <f>S508*H508</f>
        <v>0</v>
      </c>
      <c r="U508" s="38"/>
      <c r="V508" s="38"/>
      <c r="W508" s="38"/>
      <c r="X508" s="38"/>
      <c r="Y508" s="38"/>
      <c r="Z508" s="38"/>
      <c r="AA508" s="38"/>
      <c r="AB508" s="38"/>
      <c r="AC508" s="38"/>
      <c r="AD508" s="38"/>
      <c r="AE508" s="38"/>
      <c r="AR508" s="192" t="s">
        <v>109</v>
      </c>
      <c r="AT508" s="192" t="s">
        <v>258</v>
      </c>
      <c r="AU508" s="192" t="s">
        <v>82</v>
      </c>
      <c r="AY508" s="19" t="s">
        <v>253</v>
      </c>
      <c r="BE508" s="193">
        <f>IF(N508="základní",J508,0)</f>
        <v>0</v>
      </c>
      <c r="BF508" s="193">
        <f>IF(N508="snížená",J508,0)</f>
        <v>0</v>
      </c>
      <c r="BG508" s="193">
        <f>IF(N508="zákl. přenesená",J508,0)</f>
        <v>0</v>
      </c>
      <c r="BH508" s="193">
        <f>IF(N508="sníž. přenesená",J508,0)</f>
        <v>0</v>
      </c>
      <c r="BI508" s="193">
        <f>IF(N508="nulová",J508,0)</f>
        <v>0</v>
      </c>
      <c r="BJ508" s="19" t="s">
        <v>82</v>
      </c>
      <c r="BK508" s="193">
        <f>ROUND(I508*H508,2)</f>
        <v>0</v>
      </c>
      <c r="BL508" s="19" t="s">
        <v>109</v>
      </c>
      <c r="BM508" s="192" t="s">
        <v>2394</v>
      </c>
    </row>
    <row r="509" s="2" customFormat="1" ht="16.5" customHeight="1">
      <c r="A509" s="38"/>
      <c r="B509" s="180"/>
      <c r="C509" s="181" t="s">
        <v>1537</v>
      </c>
      <c r="D509" s="181" t="s">
        <v>258</v>
      </c>
      <c r="E509" s="182" t="s">
        <v>2395</v>
      </c>
      <c r="F509" s="183" t="s">
        <v>2396</v>
      </c>
      <c r="G509" s="184" t="s">
        <v>1779</v>
      </c>
      <c r="H509" s="185">
        <v>28</v>
      </c>
      <c r="I509" s="186"/>
      <c r="J509" s="187">
        <f>ROUND(I509*H509,2)</f>
        <v>0</v>
      </c>
      <c r="K509" s="183" t="s">
        <v>1361</v>
      </c>
      <c r="L509" s="39"/>
      <c r="M509" s="188" t="s">
        <v>1</v>
      </c>
      <c r="N509" s="189" t="s">
        <v>40</v>
      </c>
      <c r="O509" s="77"/>
      <c r="P509" s="190">
        <f>O509*H509</f>
        <v>0</v>
      </c>
      <c r="Q509" s="190">
        <v>0</v>
      </c>
      <c r="R509" s="190">
        <f>Q509*H509</f>
        <v>0</v>
      </c>
      <c r="S509" s="190">
        <v>0</v>
      </c>
      <c r="T509" s="191">
        <f>S509*H509</f>
        <v>0</v>
      </c>
      <c r="U509" s="38"/>
      <c r="V509" s="38"/>
      <c r="W509" s="38"/>
      <c r="X509" s="38"/>
      <c r="Y509" s="38"/>
      <c r="Z509" s="38"/>
      <c r="AA509" s="38"/>
      <c r="AB509" s="38"/>
      <c r="AC509" s="38"/>
      <c r="AD509" s="38"/>
      <c r="AE509" s="38"/>
      <c r="AR509" s="192" t="s">
        <v>109</v>
      </c>
      <c r="AT509" s="192" t="s">
        <v>258</v>
      </c>
      <c r="AU509" s="192" t="s">
        <v>82</v>
      </c>
      <c r="AY509" s="19" t="s">
        <v>253</v>
      </c>
      <c r="BE509" s="193">
        <f>IF(N509="základní",J509,0)</f>
        <v>0</v>
      </c>
      <c r="BF509" s="193">
        <f>IF(N509="snížená",J509,0)</f>
        <v>0</v>
      </c>
      <c r="BG509" s="193">
        <f>IF(N509="zákl. přenesená",J509,0)</f>
        <v>0</v>
      </c>
      <c r="BH509" s="193">
        <f>IF(N509="sníž. přenesená",J509,0)</f>
        <v>0</v>
      </c>
      <c r="BI509" s="193">
        <f>IF(N509="nulová",J509,0)</f>
        <v>0</v>
      </c>
      <c r="BJ509" s="19" t="s">
        <v>82</v>
      </c>
      <c r="BK509" s="193">
        <f>ROUND(I509*H509,2)</f>
        <v>0</v>
      </c>
      <c r="BL509" s="19" t="s">
        <v>109</v>
      </c>
      <c r="BM509" s="192" t="s">
        <v>2397</v>
      </c>
    </row>
    <row r="510" s="2" customFormat="1" ht="24.15" customHeight="1">
      <c r="A510" s="38"/>
      <c r="B510" s="180"/>
      <c r="C510" s="181" t="s">
        <v>2398</v>
      </c>
      <c r="D510" s="181" t="s">
        <v>258</v>
      </c>
      <c r="E510" s="182" t="s">
        <v>2399</v>
      </c>
      <c r="F510" s="183" t="s">
        <v>2400</v>
      </c>
      <c r="G510" s="184" t="s">
        <v>1779</v>
      </c>
      <c r="H510" s="185">
        <v>72</v>
      </c>
      <c r="I510" s="186"/>
      <c r="J510" s="187">
        <f>ROUND(I510*H510,2)</f>
        <v>0</v>
      </c>
      <c r="K510" s="183" t="s">
        <v>1361</v>
      </c>
      <c r="L510" s="39"/>
      <c r="M510" s="188" t="s">
        <v>1</v>
      </c>
      <c r="N510" s="189" t="s">
        <v>40</v>
      </c>
      <c r="O510" s="77"/>
      <c r="P510" s="190">
        <f>O510*H510</f>
        <v>0</v>
      </c>
      <c r="Q510" s="190">
        <v>0</v>
      </c>
      <c r="R510" s="190">
        <f>Q510*H510</f>
        <v>0</v>
      </c>
      <c r="S510" s="190">
        <v>0</v>
      </c>
      <c r="T510" s="191">
        <f>S510*H510</f>
        <v>0</v>
      </c>
      <c r="U510" s="38"/>
      <c r="V510" s="38"/>
      <c r="W510" s="38"/>
      <c r="X510" s="38"/>
      <c r="Y510" s="38"/>
      <c r="Z510" s="38"/>
      <c r="AA510" s="38"/>
      <c r="AB510" s="38"/>
      <c r="AC510" s="38"/>
      <c r="AD510" s="38"/>
      <c r="AE510" s="38"/>
      <c r="AR510" s="192" t="s">
        <v>109</v>
      </c>
      <c r="AT510" s="192" t="s">
        <v>258</v>
      </c>
      <c r="AU510" s="192" t="s">
        <v>82</v>
      </c>
      <c r="AY510" s="19" t="s">
        <v>253</v>
      </c>
      <c r="BE510" s="193">
        <f>IF(N510="základní",J510,0)</f>
        <v>0</v>
      </c>
      <c r="BF510" s="193">
        <f>IF(N510="snížená",J510,0)</f>
        <v>0</v>
      </c>
      <c r="BG510" s="193">
        <f>IF(N510="zákl. přenesená",J510,0)</f>
        <v>0</v>
      </c>
      <c r="BH510" s="193">
        <f>IF(N510="sníž. přenesená",J510,0)</f>
        <v>0</v>
      </c>
      <c r="BI510" s="193">
        <f>IF(N510="nulová",J510,0)</f>
        <v>0</v>
      </c>
      <c r="BJ510" s="19" t="s">
        <v>82</v>
      </c>
      <c r="BK510" s="193">
        <f>ROUND(I510*H510,2)</f>
        <v>0</v>
      </c>
      <c r="BL510" s="19" t="s">
        <v>109</v>
      </c>
      <c r="BM510" s="192" t="s">
        <v>2401</v>
      </c>
    </row>
    <row r="511" s="2" customFormat="1" ht="55.5" customHeight="1">
      <c r="A511" s="38"/>
      <c r="B511" s="180"/>
      <c r="C511" s="181" t="s">
        <v>1538</v>
      </c>
      <c r="D511" s="181" t="s">
        <v>258</v>
      </c>
      <c r="E511" s="182" t="s">
        <v>2402</v>
      </c>
      <c r="F511" s="183" t="s">
        <v>2403</v>
      </c>
      <c r="G511" s="184" t="s">
        <v>1779</v>
      </c>
      <c r="H511" s="185">
        <v>32</v>
      </c>
      <c r="I511" s="186"/>
      <c r="J511" s="187">
        <f>ROUND(I511*H511,2)</f>
        <v>0</v>
      </c>
      <c r="K511" s="183" t="s">
        <v>1361</v>
      </c>
      <c r="L511" s="39"/>
      <c r="M511" s="188" t="s">
        <v>1</v>
      </c>
      <c r="N511" s="189" t="s">
        <v>40</v>
      </c>
      <c r="O511" s="77"/>
      <c r="P511" s="190">
        <f>O511*H511</f>
        <v>0</v>
      </c>
      <c r="Q511" s="190">
        <v>0</v>
      </c>
      <c r="R511" s="190">
        <f>Q511*H511</f>
        <v>0</v>
      </c>
      <c r="S511" s="190">
        <v>0</v>
      </c>
      <c r="T511" s="191">
        <f>S511*H511</f>
        <v>0</v>
      </c>
      <c r="U511" s="38"/>
      <c r="V511" s="38"/>
      <c r="W511" s="38"/>
      <c r="X511" s="38"/>
      <c r="Y511" s="38"/>
      <c r="Z511" s="38"/>
      <c r="AA511" s="38"/>
      <c r="AB511" s="38"/>
      <c r="AC511" s="38"/>
      <c r="AD511" s="38"/>
      <c r="AE511" s="38"/>
      <c r="AR511" s="192" t="s">
        <v>109</v>
      </c>
      <c r="AT511" s="192" t="s">
        <v>258</v>
      </c>
      <c r="AU511" s="192" t="s">
        <v>82</v>
      </c>
      <c r="AY511" s="19" t="s">
        <v>253</v>
      </c>
      <c r="BE511" s="193">
        <f>IF(N511="základní",J511,0)</f>
        <v>0</v>
      </c>
      <c r="BF511" s="193">
        <f>IF(N511="snížená",J511,0)</f>
        <v>0</v>
      </c>
      <c r="BG511" s="193">
        <f>IF(N511="zákl. přenesená",J511,0)</f>
        <v>0</v>
      </c>
      <c r="BH511" s="193">
        <f>IF(N511="sníž. přenesená",J511,0)</f>
        <v>0</v>
      </c>
      <c r="BI511" s="193">
        <f>IF(N511="nulová",J511,0)</f>
        <v>0</v>
      </c>
      <c r="BJ511" s="19" t="s">
        <v>82</v>
      </c>
      <c r="BK511" s="193">
        <f>ROUND(I511*H511,2)</f>
        <v>0</v>
      </c>
      <c r="BL511" s="19" t="s">
        <v>109</v>
      </c>
      <c r="BM511" s="192" t="s">
        <v>2404</v>
      </c>
    </row>
    <row r="512" s="2" customFormat="1">
      <c r="A512" s="38"/>
      <c r="B512" s="39"/>
      <c r="C512" s="38"/>
      <c r="D512" s="195" t="s">
        <v>1362</v>
      </c>
      <c r="E512" s="38"/>
      <c r="F512" s="239" t="s">
        <v>2405</v>
      </c>
      <c r="G512" s="38"/>
      <c r="H512" s="38"/>
      <c r="I512" s="240"/>
      <c r="J512" s="38"/>
      <c r="K512" s="38"/>
      <c r="L512" s="39"/>
      <c r="M512" s="241"/>
      <c r="N512" s="242"/>
      <c r="O512" s="77"/>
      <c r="P512" s="77"/>
      <c r="Q512" s="77"/>
      <c r="R512" s="77"/>
      <c r="S512" s="77"/>
      <c r="T512" s="78"/>
      <c r="U512" s="38"/>
      <c r="V512" s="38"/>
      <c r="W512" s="38"/>
      <c r="X512" s="38"/>
      <c r="Y512" s="38"/>
      <c r="Z512" s="38"/>
      <c r="AA512" s="38"/>
      <c r="AB512" s="38"/>
      <c r="AC512" s="38"/>
      <c r="AD512" s="38"/>
      <c r="AE512" s="38"/>
      <c r="AT512" s="19" t="s">
        <v>1362</v>
      </c>
      <c r="AU512" s="19" t="s">
        <v>82</v>
      </c>
    </row>
    <row r="513" s="2" customFormat="1" ht="49.05" customHeight="1">
      <c r="A513" s="38"/>
      <c r="B513" s="180"/>
      <c r="C513" s="181" t="s">
        <v>2406</v>
      </c>
      <c r="D513" s="181" t="s">
        <v>258</v>
      </c>
      <c r="E513" s="182" t="s">
        <v>2407</v>
      </c>
      <c r="F513" s="183" t="s">
        <v>2408</v>
      </c>
      <c r="G513" s="184" t="s">
        <v>1779</v>
      </c>
      <c r="H513" s="185">
        <v>28</v>
      </c>
      <c r="I513" s="186"/>
      <c r="J513" s="187">
        <f>ROUND(I513*H513,2)</f>
        <v>0</v>
      </c>
      <c r="K513" s="183" t="s">
        <v>1361</v>
      </c>
      <c r="L513" s="39"/>
      <c r="M513" s="188" t="s">
        <v>1</v>
      </c>
      <c r="N513" s="189" t="s">
        <v>40</v>
      </c>
      <c r="O513" s="77"/>
      <c r="P513" s="190">
        <f>O513*H513</f>
        <v>0</v>
      </c>
      <c r="Q513" s="190">
        <v>0</v>
      </c>
      <c r="R513" s="190">
        <f>Q513*H513</f>
        <v>0</v>
      </c>
      <c r="S513" s="190">
        <v>0</v>
      </c>
      <c r="T513" s="191">
        <f>S513*H513</f>
        <v>0</v>
      </c>
      <c r="U513" s="38"/>
      <c r="V513" s="38"/>
      <c r="W513" s="38"/>
      <c r="X513" s="38"/>
      <c r="Y513" s="38"/>
      <c r="Z513" s="38"/>
      <c r="AA513" s="38"/>
      <c r="AB513" s="38"/>
      <c r="AC513" s="38"/>
      <c r="AD513" s="38"/>
      <c r="AE513" s="38"/>
      <c r="AR513" s="192" t="s">
        <v>109</v>
      </c>
      <c r="AT513" s="192" t="s">
        <v>258</v>
      </c>
      <c r="AU513" s="192" t="s">
        <v>82</v>
      </c>
      <c r="AY513" s="19" t="s">
        <v>253</v>
      </c>
      <c r="BE513" s="193">
        <f>IF(N513="základní",J513,0)</f>
        <v>0</v>
      </c>
      <c r="BF513" s="193">
        <f>IF(N513="snížená",J513,0)</f>
        <v>0</v>
      </c>
      <c r="BG513" s="193">
        <f>IF(N513="zákl. přenesená",J513,0)</f>
        <v>0</v>
      </c>
      <c r="BH513" s="193">
        <f>IF(N513="sníž. přenesená",J513,0)</f>
        <v>0</v>
      </c>
      <c r="BI513" s="193">
        <f>IF(N513="nulová",J513,0)</f>
        <v>0</v>
      </c>
      <c r="BJ513" s="19" t="s">
        <v>82</v>
      </c>
      <c r="BK513" s="193">
        <f>ROUND(I513*H513,2)</f>
        <v>0</v>
      </c>
      <c r="BL513" s="19" t="s">
        <v>109</v>
      </c>
      <c r="BM513" s="192" t="s">
        <v>2409</v>
      </c>
    </row>
    <row r="514" s="2" customFormat="1" ht="37.8" customHeight="1">
      <c r="A514" s="38"/>
      <c r="B514" s="180"/>
      <c r="C514" s="181" t="s">
        <v>1539</v>
      </c>
      <c r="D514" s="181" t="s">
        <v>258</v>
      </c>
      <c r="E514" s="182" t="s">
        <v>2410</v>
      </c>
      <c r="F514" s="183" t="s">
        <v>2411</v>
      </c>
      <c r="G514" s="184" t="s">
        <v>1374</v>
      </c>
      <c r="H514" s="185">
        <v>1</v>
      </c>
      <c r="I514" s="186"/>
      <c r="J514" s="187">
        <f>ROUND(I514*H514,2)</f>
        <v>0</v>
      </c>
      <c r="K514" s="183" t="s">
        <v>1361</v>
      </c>
      <c r="L514" s="39"/>
      <c r="M514" s="188" t="s">
        <v>1</v>
      </c>
      <c r="N514" s="189" t="s">
        <v>40</v>
      </c>
      <c r="O514" s="77"/>
      <c r="P514" s="190">
        <f>O514*H514</f>
        <v>0</v>
      </c>
      <c r="Q514" s="190">
        <v>0</v>
      </c>
      <c r="R514" s="190">
        <f>Q514*H514</f>
        <v>0</v>
      </c>
      <c r="S514" s="190">
        <v>0</v>
      </c>
      <c r="T514" s="191">
        <f>S514*H514</f>
        <v>0</v>
      </c>
      <c r="U514" s="38"/>
      <c r="V514" s="38"/>
      <c r="W514" s="38"/>
      <c r="X514" s="38"/>
      <c r="Y514" s="38"/>
      <c r="Z514" s="38"/>
      <c r="AA514" s="38"/>
      <c r="AB514" s="38"/>
      <c r="AC514" s="38"/>
      <c r="AD514" s="38"/>
      <c r="AE514" s="38"/>
      <c r="AR514" s="192" t="s">
        <v>109</v>
      </c>
      <c r="AT514" s="192" t="s">
        <v>258</v>
      </c>
      <c r="AU514" s="192" t="s">
        <v>82</v>
      </c>
      <c r="AY514" s="19" t="s">
        <v>253</v>
      </c>
      <c r="BE514" s="193">
        <f>IF(N514="základní",J514,0)</f>
        <v>0</v>
      </c>
      <c r="BF514" s="193">
        <f>IF(N514="snížená",J514,0)</f>
        <v>0</v>
      </c>
      <c r="BG514" s="193">
        <f>IF(N514="zákl. přenesená",J514,0)</f>
        <v>0</v>
      </c>
      <c r="BH514" s="193">
        <f>IF(N514="sníž. přenesená",J514,0)</f>
        <v>0</v>
      </c>
      <c r="BI514" s="193">
        <f>IF(N514="nulová",J514,0)</f>
        <v>0</v>
      </c>
      <c r="BJ514" s="19" t="s">
        <v>82</v>
      </c>
      <c r="BK514" s="193">
        <f>ROUND(I514*H514,2)</f>
        <v>0</v>
      </c>
      <c r="BL514" s="19" t="s">
        <v>109</v>
      </c>
      <c r="BM514" s="192" t="s">
        <v>2412</v>
      </c>
    </row>
    <row r="515" s="2" customFormat="1" ht="24.15" customHeight="1">
      <c r="A515" s="38"/>
      <c r="B515" s="180"/>
      <c r="C515" s="181" t="s">
        <v>2413</v>
      </c>
      <c r="D515" s="181" t="s">
        <v>258</v>
      </c>
      <c r="E515" s="182" t="s">
        <v>2414</v>
      </c>
      <c r="F515" s="183" t="s">
        <v>2415</v>
      </c>
      <c r="G515" s="184" t="s">
        <v>1779</v>
      </c>
      <c r="H515" s="185">
        <v>160</v>
      </c>
      <c r="I515" s="186"/>
      <c r="J515" s="187">
        <f>ROUND(I515*H515,2)</f>
        <v>0</v>
      </c>
      <c r="K515" s="183" t="s">
        <v>1361</v>
      </c>
      <c r="L515" s="39"/>
      <c r="M515" s="188" t="s">
        <v>1</v>
      </c>
      <c r="N515" s="189" t="s">
        <v>40</v>
      </c>
      <c r="O515" s="77"/>
      <c r="P515" s="190">
        <f>O515*H515</f>
        <v>0</v>
      </c>
      <c r="Q515" s="190">
        <v>0</v>
      </c>
      <c r="R515" s="190">
        <f>Q515*H515</f>
        <v>0</v>
      </c>
      <c r="S515" s="190">
        <v>0</v>
      </c>
      <c r="T515" s="191">
        <f>S515*H515</f>
        <v>0</v>
      </c>
      <c r="U515" s="38"/>
      <c r="V515" s="38"/>
      <c r="W515" s="38"/>
      <c r="X515" s="38"/>
      <c r="Y515" s="38"/>
      <c r="Z515" s="38"/>
      <c r="AA515" s="38"/>
      <c r="AB515" s="38"/>
      <c r="AC515" s="38"/>
      <c r="AD515" s="38"/>
      <c r="AE515" s="38"/>
      <c r="AR515" s="192" t="s">
        <v>109</v>
      </c>
      <c r="AT515" s="192" t="s">
        <v>258</v>
      </c>
      <c r="AU515" s="192" t="s">
        <v>82</v>
      </c>
      <c r="AY515" s="19" t="s">
        <v>253</v>
      </c>
      <c r="BE515" s="193">
        <f>IF(N515="základní",J515,0)</f>
        <v>0</v>
      </c>
      <c r="BF515" s="193">
        <f>IF(N515="snížená",J515,0)</f>
        <v>0</v>
      </c>
      <c r="BG515" s="193">
        <f>IF(N515="zákl. přenesená",J515,0)</f>
        <v>0</v>
      </c>
      <c r="BH515" s="193">
        <f>IF(N515="sníž. přenesená",J515,0)</f>
        <v>0</v>
      </c>
      <c r="BI515" s="193">
        <f>IF(N515="nulová",J515,0)</f>
        <v>0</v>
      </c>
      <c r="BJ515" s="19" t="s">
        <v>82</v>
      </c>
      <c r="BK515" s="193">
        <f>ROUND(I515*H515,2)</f>
        <v>0</v>
      </c>
      <c r="BL515" s="19" t="s">
        <v>109</v>
      </c>
      <c r="BM515" s="192" t="s">
        <v>2416</v>
      </c>
    </row>
    <row r="516" s="2" customFormat="1" ht="16.5" customHeight="1">
      <c r="A516" s="38"/>
      <c r="B516" s="180"/>
      <c r="C516" s="181" t="s">
        <v>1540</v>
      </c>
      <c r="D516" s="181" t="s">
        <v>258</v>
      </c>
      <c r="E516" s="182" t="s">
        <v>2417</v>
      </c>
      <c r="F516" s="183" t="s">
        <v>2418</v>
      </c>
      <c r="G516" s="184" t="s">
        <v>1779</v>
      </c>
      <c r="H516" s="185">
        <v>120</v>
      </c>
      <c r="I516" s="186"/>
      <c r="J516" s="187">
        <f>ROUND(I516*H516,2)</f>
        <v>0</v>
      </c>
      <c r="K516" s="183" t="s">
        <v>1361</v>
      </c>
      <c r="L516" s="39"/>
      <c r="M516" s="188" t="s">
        <v>1</v>
      </c>
      <c r="N516" s="189" t="s">
        <v>40</v>
      </c>
      <c r="O516" s="77"/>
      <c r="P516" s="190">
        <f>O516*H516</f>
        <v>0</v>
      </c>
      <c r="Q516" s="190">
        <v>0</v>
      </c>
      <c r="R516" s="190">
        <f>Q516*H516</f>
        <v>0</v>
      </c>
      <c r="S516" s="190">
        <v>0</v>
      </c>
      <c r="T516" s="191">
        <f>S516*H516</f>
        <v>0</v>
      </c>
      <c r="U516" s="38"/>
      <c r="V516" s="38"/>
      <c r="W516" s="38"/>
      <c r="X516" s="38"/>
      <c r="Y516" s="38"/>
      <c r="Z516" s="38"/>
      <c r="AA516" s="38"/>
      <c r="AB516" s="38"/>
      <c r="AC516" s="38"/>
      <c r="AD516" s="38"/>
      <c r="AE516" s="38"/>
      <c r="AR516" s="192" t="s">
        <v>109</v>
      </c>
      <c r="AT516" s="192" t="s">
        <v>258</v>
      </c>
      <c r="AU516" s="192" t="s">
        <v>82</v>
      </c>
      <c r="AY516" s="19" t="s">
        <v>253</v>
      </c>
      <c r="BE516" s="193">
        <f>IF(N516="základní",J516,0)</f>
        <v>0</v>
      </c>
      <c r="BF516" s="193">
        <f>IF(N516="snížená",J516,0)</f>
        <v>0</v>
      </c>
      <c r="BG516" s="193">
        <f>IF(N516="zákl. přenesená",J516,0)</f>
        <v>0</v>
      </c>
      <c r="BH516" s="193">
        <f>IF(N516="sníž. přenesená",J516,0)</f>
        <v>0</v>
      </c>
      <c r="BI516" s="193">
        <f>IF(N516="nulová",J516,0)</f>
        <v>0</v>
      </c>
      <c r="BJ516" s="19" t="s">
        <v>82</v>
      </c>
      <c r="BK516" s="193">
        <f>ROUND(I516*H516,2)</f>
        <v>0</v>
      </c>
      <c r="BL516" s="19" t="s">
        <v>109</v>
      </c>
      <c r="BM516" s="192" t="s">
        <v>2419</v>
      </c>
    </row>
    <row r="517" s="2" customFormat="1" ht="16.5" customHeight="1">
      <c r="A517" s="38"/>
      <c r="B517" s="180"/>
      <c r="C517" s="181" t="s">
        <v>2420</v>
      </c>
      <c r="D517" s="181" t="s">
        <v>258</v>
      </c>
      <c r="E517" s="182" t="s">
        <v>2421</v>
      </c>
      <c r="F517" s="183" t="s">
        <v>2422</v>
      </c>
      <c r="G517" s="184" t="s">
        <v>1779</v>
      </c>
      <c r="H517" s="185">
        <v>60</v>
      </c>
      <c r="I517" s="186"/>
      <c r="J517" s="187">
        <f>ROUND(I517*H517,2)</f>
        <v>0</v>
      </c>
      <c r="K517" s="183" t="s">
        <v>1361</v>
      </c>
      <c r="L517" s="39"/>
      <c r="M517" s="188" t="s">
        <v>1</v>
      </c>
      <c r="N517" s="189" t="s">
        <v>40</v>
      </c>
      <c r="O517" s="77"/>
      <c r="P517" s="190">
        <f>O517*H517</f>
        <v>0</v>
      </c>
      <c r="Q517" s="190">
        <v>0</v>
      </c>
      <c r="R517" s="190">
        <f>Q517*H517</f>
        <v>0</v>
      </c>
      <c r="S517" s="190">
        <v>0</v>
      </c>
      <c r="T517" s="191">
        <f>S517*H517</f>
        <v>0</v>
      </c>
      <c r="U517" s="38"/>
      <c r="V517" s="38"/>
      <c r="W517" s="38"/>
      <c r="X517" s="38"/>
      <c r="Y517" s="38"/>
      <c r="Z517" s="38"/>
      <c r="AA517" s="38"/>
      <c r="AB517" s="38"/>
      <c r="AC517" s="38"/>
      <c r="AD517" s="38"/>
      <c r="AE517" s="38"/>
      <c r="AR517" s="192" t="s">
        <v>109</v>
      </c>
      <c r="AT517" s="192" t="s">
        <v>258</v>
      </c>
      <c r="AU517" s="192" t="s">
        <v>82</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109</v>
      </c>
      <c r="BM517" s="192" t="s">
        <v>2423</v>
      </c>
    </row>
    <row r="518" s="2" customFormat="1" ht="16.5" customHeight="1">
      <c r="A518" s="38"/>
      <c r="B518" s="180"/>
      <c r="C518" s="181" t="s">
        <v>1541</v>
      </c>
      <c r="D518" s="181" t="s">
        <v>258</v>
      </c>
      <c r="E518" s="182" t="s">
        <v>2424</v>
      </c>
      <c r="F518" s="183" t="s">
        <v>2425</v>
      </c>
      <c r="G518" s="184" t="s">
        <v>668</v>
      </c>
      <c r="H518" s="185">
        <v>1</v>
      </c>
      <c r="I518" s="186"/>
      <c r="J518" s="187">
        <f>ROUND(I518*H518,2)</f>
        <v>0</v>
      </c>
      <c r="K518" s="183" t="s">
        <v>1361</v>
      </c>
      <c r="L518" s="39"/>
      <c r="M518" s="188" t="s">
        <v>1</v>
      </c>
      <c r="N518" s="189" t="s">
        <v>40</v>
      </c>
      <c r="O518" s="77"/>
      <c r="P518" s="190">
        <f>O518*H518</f>
        <v>0</v>
      </c>
      <c r="Q518" s="190">
        <v>0</v>
      </c>
      <c r="R518" s="190">
        <f>Q518*H518</f>
        <v>0</v>
      </c>
      <c r="S518" s="190">
        <v>0</v>
      </c>
      <c r="T518" s="191">
        <f>S518*H518</f>
        <v>0</v>
      </c>
      <c r="U518" s="38"/>
      <c r="V518" s="38"/>
      <c r="W518" s="38"/>
      <c r="X518" s="38"/>
      <c r="Y518" s="38"/>
      <c r="Z518" s="38"/>
      <c r="AA518" s="38"/>
      <c r="AB518" s="38"/>
      <c r="AC518" s="38"/>
      <c r="AD518" s="38"/>
      <c r="AE518" s="38"/>
      <c r="AR518" s="192" t="s">
        <v>109</v>
      </c>
      <c r="AT518" s="192" t="s">
        <v>258</v>
      </c>
      <c r="AU518" s="192" t="s">
        <v>82</v>
      </c>
      <c r="AY518" s="19" t="s">
        <v>253</v>
      </c>
      <c r="BE518" s="193">
        <f>IF(N518="základní",J518,0)</f>
        <v>0</v>
      </c>
      <c r="BF518" s="193">
        <f>IF(N518="snížená",J518,0)</f>
        <v>0</v>
      </c>
      <c r="BG518" s="193">
        <f>IF(N518="zákl. přenesená",J518,0)</f>
        <v>0</v>
      </c>
      <c r="BH518" s="193">
        <f>IF(N518="sníž. přenesená",J518,0)</f>
        <v>0</v>
      </c>
      <c r="BI518" s="193">
        <f>IF(N518="nulová",J518,0)</f>
        <v>0</v>
      </c>
      <c r="BJ518" s="19" t="s">
        <v>82</v>
      </c>
      <c r="BK518" s="193">
        <f>ROUND(I518*H518,2)</f>
        <v>0</v>
      </c>
      <c r="BL518" s="19" t="s">
        <v>109</v>
      </c>
      <c r="BM518" s="192" t="s">
        <v>2426</v>
      </c>
    </row>
    <row r="519" s="2" customFormat="1" ht="16.5" customHeight="1">
      <c r="A519" s="38"/>
      <c r="B519" s="180"/>
      <c r="C519" s="181" t="s">
        <v>2427</v>
      </c>
      <c r="D519" s="181" t="s">
        <v>258</v>
      </c>
      <c r="E519" s="182" t="s">
        <v>2428</v>
      </c>
      <c r="F519" s="183" t="s">
        <v>2429</v>
      </c>
      <c r="G519" s="184" t="s">
        <v>668</v>
      </c>
      <c r="H519" s="185">
        <v>1</v>
      </c>
      <c r="I519" s="186"/>
      <c r="J519" s="187">
        <f>ROUND(I519*H519,2)</f>
        <v>0</v>
      </c>
      <c r="K519" s="183" t="s">
        <v>1361</v>
      </c>
      <c r="L519" s="39"/>
      <c r="M519" s="188" t="s">
        <v>1</v>
      </c>
      <c r="N519" s="189" t="s">
        <v>40</v>
      </c>
      <c r="O519" s="77"/>
      <c r="P519" s="190">
        <f>O519*H519</f>
        <v>0</v>
      </c>
      <c r="Q519" s="190">
        <v>0</v>
      </c>
      <c r="R519" s="190">
        <f>Q519*H519</f>
        <v>0</v>
      </c>
      <c r="S519" s="190">
        <v>0</v>
      </c>
      <c r="T519" s="191">
        <f>S519*H519</f>
        <v>0</v>
      </c>
      <c r="U519" s="38"/>
      <c r="V519" s="38"/>
      <c r="W519" s="38"/>
      <c r="X519" s="38"/>
      <c r="Y519" s="38"/>
      <c r="Z519" s="38"/>
      <c r="AA519" s="38"/>
      <c r="AB519" s="38"/>
      <c r="AC519" s="38"/>
      <c r="AD519" s="38"/>
      <c r="AE519" s="38"/>
      <c r="AR519" s="192" t="s">
        <v>109</v>
      </c>
      <c r="AT519" s="192" t="s">
        <v>258</v>
      </c>
      <c r="AU519" s="192" t="s">
        <v>82</v>
      </c>
      <c r="AY519" s="19" t="s">
        <v>253</v>
      </c>
      <c r="BE519" s="193">
        <f>IF(N519="základní",J519,0)</f>
        <v>0</v>
      </c>
      <c r="BF519" s="193">
        <f>IF(N519="snížená",J519,0)</f>
        <v>0</v>
      </c>
      <c r="BG519" s="193">
        <f>IF(N519="zákl. přenesená",J519,0)</f>
        <v>0</v>
      </c>
      <c r="BH519" s="193">
        <f>IF(N519="sníž. přenesená",J519,0)</f>
        <v>0</v>
      </c>
      <c r="BI519" s="193">
        <f>IF(N519="nulová",J519,0)</f>
        <v>0</v>
      </c>
      <c r="BJ519" s="19" t="s">
        <v>82</v>
      </c>
      <c r="BK519" s="193">
        <f>ROUND(I519*H519,2)</f>
        <v>0</v>
      </c>
      <c r="BL519" s="19" t="s">
        <v>109</v>
      </c>
      <c r="BM519" s="192" t="s">
        <v>2430</v>
      </c>
    </row>
    <row r="520" s="2" customFormat="1" ht="16.5" customHeight="1">
      <c r="A520" s="38"/>
      <c r="B520" s="180"/>
      <c r="C520" s="181" t="s">
        <v>1544</v>
      </c>
      <c r="D520" s="181" t="s">
        <v>258</v>
      </c>
      <c r="E520" s="182" t="s">
        <v>2431</v>
      </c>
      <c r="F520" s="183" t="s">
        <v>2432</v>
      </c>
      <c r="G520" s="184" t="s">
        <v>668</v>
      </c>
      <c r="H520" s="185">
        <v>1</v>
      </c>
      <c r="I520" s="186"/>
      <c r="J520" s="187">
        <f>ROUND(I520*H520,2)</f>
        <v>0</v>
      </c>
      <c r="K520" s="183" t="s">
        <v>1361</v>
      </c>
      <c r="L520" s="39"/>
      <c r="M520" s="188" t="s">
        <v>1</v>
      </c>
      <c r="N520" s="189" t="s">
        <v>40</v>
      </c>
      <c r="O520" s="77"/>
      <c r="P520" s="190">
        <f>O520*H520</f>
        <v>0</v>
      </c>
      <c r="Q520" s="190">
        <v>0</v>
      </c>
      <c r="R520" s="190">
        <f>Q520*H520</f>
        <v>0</v>
      </c>
      <c r="S520" s="190">
        <v>0</v>
      </c>
      <c r="T520" s="191">
        <f>S520*H520</f>
        <v>0</v>
      </c>
      <c r="U520" s="38"/>
      <c r="V520" s="38"/>
      <c r="W520" s="38"/>
      <c r="X520" s="38"/>
      <c r="Y520" s="38"/>
      <c r="Z520" s="38"/>
      <c r="AA520" s="38"/>
      <c r="AB520" s="38"/>
      <c r="AC520" s="38"/>
      <c r="AD520" s="38"/>
      <c r="AE520" s="38"/>
      <c r="AR520" s="192" t="s">
        <v>109</v>
      </c>
      <c r="AT520" s="192" t="s">
        <v>258</v>
      </c>
      <c r="AU520" s="192" t="s">
        <v>82</v>
      </c>
      <c r="AY520" s="19" t="s">
        <v>253</v>
      </c>
      <c r="BE520" s="193">
        <f>IF(N520="základní",J520,0)</f>
        <v>0</v>
      </c>
      <c r="BF520" s="193">
        <f>IF(N520="snížená",J520,0)</f>
        <v>0</v>
      </c>
      <c r="BG520" s="193">
        <f>IF(N520="zákl. přenesená",J520,0)</f>
        <v>0</v>
      </c>
      <c r="BH520" s="193">
        <f>IF(N520="sníž. přenesená",J520,0)</f>
        <v>0</v>
      </c>
      <c r="BI520" s="193">
        <f>IF(N520="nulová",J520,0)</f>
        <v>0</v>
      </c>
      <c r="BJ520" s="19" t="s">
        <v>82</v>
      </c>
      <c r="BK520" s="193">
        <f>ROUND(I520*H520,2)</f>
        <v>0</v>
      </c>
      <c r="BL520" s="19" t="s">
        <v>109</v>
      </c>
      <c r="BM520" s="192" t="s">
        <v>2433</v>
      </c>
    </row>
    <row r="521" s="12" customFormat="1" ht="25.92" customHeight="1">
      <c r="A521" s="12"/>
      <c r="B521" s="167"/>
      <c r="C521" s="12"/>
      <c r="D521" s="168" t="s">
        <v>74</v>
      </c>
      <c r="E521" s="169" t="s">
        <v>2434</v>
      </c>
      <c r="F521" s="169" t="s">
        <v>2435</v>
      </c>
      <c r="G521" s="12"/>
      <c r="H521" s="12"/>
      <c r="I521" s="170"/>
      <c r="J521" s="171">
        <f>BK521</f>
        <v>0</v>
      </c>
      <c r="K521" s="12"/>
      <c r="L521" s="167"/>
      <c r="M521" s="172"/>
      <c r="N521" s="173"/>
      <c r="O521" s="173"/>
      <c r="P521" s="174">
        <f>SUM(P522:P523)</f>
        <v>0</v>
      </c>
      <c r="Q521" s="173"/>
      <c r="R521" s="174">
        <f>SUM(R522:R523)</f>
        <v>0</v>
      </c>
      <c r="S521" s="173"/>
      <c r="T521" s="175">
        <f>SUM(T522:T523)</f>
        <v>0</v>
      </c>
      <c r="U521" s="12"/>
      <c r="V521" s="12"/>
      <c r="W521" s="12"/>
      <c r="X521" s="12"/>
      <c r="Y521" s="12"/>
      <c r="Z521" s="12"/>
      <c r="AA521" s="12"/>
      <c r="AB521" s="12"/>
      <c r="AC521" s="12"/>
      <c r="AD521" s="12"/>
      <c r="AE521" s="12"/>
      <c r="AR521" s="168" t="s">
        <v>82</v>
      </c>
      <c r="AT521" s="176" t="s">
        <v>74</v>
      </c>
      <c r="AU521" s="176" t="s">
        <v>75</v>
      </c>
      <c r="AY521" s="168" t="s">
        <v>253</v>
      </c>
      <c r="BK521" s="177">
        <f>SUM(BK522:BK523)</f>
        <v>0</v>
      </c>
    </row>
    <row r="522" s="2" customFormat="1" ht="49.05" customHeight="1">
      <c r="A522" s="38"/>
      <c r="B522" s="180"/>
      <c r="C522" s="181" t="s">
        <v>2436</v>
      </c>
      <c r="D522" s="181" t="s">
        <v>258</v>
      </c>
      <c r="E522" s="182" t="s">
        <v>2437</v>
      </c>
      <c r="F522" s="183" t="s">
        <v>2438</v>
      </c>
      <c r="G522" s="184" t="s">
        <v>1374</v>
      </c>
      <c r="H522" s="185">
        <v>1</v>
      </c>
      <c r="I522" s="186"/>
      <c r="J522" s="187">
        <f>ROUND(I522*H522,2)</f>
        <v>0</v>
      </c>
      <c r="K522" s="183" t="s">
        <v>1</v>
      </c>
      <c r="L522" s="39"/>
      <c r="M522" s="188" t="s">
        <v>1</v>
      </c>
      <c r="N522" s="189" t="s">
        <v>40</v>
      </c>
      <c r="O522" s="77"/>
      <c r="P522" s="190">
        <f>O522*H522</f>
        <v>0</v>
      </c>
      <c r="Q522" s="190">
        <v>0</v>
      </c>
      <c r="R522" s="190">
        <f>Q522*H522</f>
        <v>0</v>
      </c>
      <c r="S522" s="190">
        <v>0</v>
      </c>
      <c r="T522" s="191">
        <f>S522*H522</f>
        <v>0</v>
      </c>
      <c r="U522" s="38"/>
      <c r="V522" s="38"/>
      <c r="W522" s="38"/>
      <c r="X522" s="38"/>
      <c r="Y522" s="38"/>
      <c r="Z522" s="38"/>
      <c r="AA522" s="38"/>
      <c r="AB522" s="38"/>
      <c r="AC522" s="38"/>
      <c r="AD522" s="38"/>
      <c r="AE522" s="38"/>
      <c r="AR522" s="192" t="s">
        <v>109</v>
      </c>
      <c r="AT522" s="192" t="s">
        <v>258</v>
      </c>
      <c r="AU522" s="192" t="s">
        <v>82</v>
      </c>
      <c r="AY522" s="19" t="s">
        <v>253</v>
      </c>
      <c r="BE522" s="193">
        <f>IF(N522="základní",J522,0)</f>
        <v>0</v>
      </c>
      <c r="BF522" s="193">
        <f>IF(N522="snížená",J522,0)</f>
        <v>0</v>
      </c>
      <c r="BG522" s="193">
        <f>IF(N522="zákl. přenesená",J522,0)</f>
        <v>0</v>
      </c>
      <c r="BH522" s="193">
        <f>IF(N522="sníž. přenesená",J522,0)</f>
        <v>0</v>
      </c>
      <c r="BI522" s="193">
        <f>IF(N522="nulová",J522,0)</f>
        <v>0</v>
      </c>
      <c r="BJ522" s="19" t="s">
        <v>82</v>
      </c>
      <c r="BK522" s="193">
        <f>ROUND(I522*H522,2)</f>
        <v>0</v>
      </c>
      <c r="BL522" s="19" t="s">
        <v>109</v>
      </c>
      <c r="BM522" s="192" t="s">
        <v>2439</v>
      </c>
    </row>
    <row r="523" s="2" customFormat="1">
      <c r="A523" s="38"/>
      <c r="B523" s="39"/>
      <c r="C523" s="38"/>
      <c r="D523" s="195" t="s">
        <v>1362</v>
      </c>
      <c r="E523" s="38"/>
      <c r="F523" s="239" t="s">
        <v>2440</v>
      </c>
      <c r="G523" s="38"/>
      <c r="H523" s="38"/>
      <c r="I523" s="240"/>
      <c r="J523" s="38"/>
      <c r="K523" s="38"/>
      <c r="L523" s="39"/>
      <c r="M523" s="249"/>
      <c r="N523" s="250"/>
      <c r="O523" s="245"/>
      <c r="P523" s="245"/>
      <c r="Q523" s="245"/>
      <c r="R523" s="245"/>
      <c r="S523" s="245"/>
      <c r="T523" s="251"/>
      <c r="U523" s="38"/>
      <c r="V523" s="38"/>
      <c r="W523" s="38"/>
      <c r="X523" s="38"/>
      <c r="Y523" s="38"/>
      <c r="Z523" s="38"/>
      <c r="AA523" s="38"/>
      <c r="AB523" s="38"/>
      <c r="AC523" s="38"/>
      <c r="AD523" s="38"/>
      <c r="AE523" s="38"/>
      <c r="AT523" s="19" t="s">
        <v>1362</v>
      </c>
      <c r="AU523" s="19" t="s">
        <v>82</v>
      </c>
    </row>
    <row r="524" s="2" customFormat="1" ht="6.96" customHeight="1">
      <c r="A524" s="38"/>
      <c r="B524" s="60"/>
      <c r="C524" s="61"/>
      <c r="D524" s="61"/>
      <c r="E524" s="61"/>
      <c r="F524" s="61"/>
      <c r="G524" s="61"/>
      <c r="H524" s="61"/>
      <c r="I524" s="61"/>
      <c r="J524" s="61"/>
      <c r="K524" s="61"/>
      <c r="L524" s="39"/>
      <c r="M524" s="38"/>
      <c r="O524" s="38"/>
      <c r="P524" s="38"/>
      <c r="Q524" s="38"/>
      <c r="R524" s="38"/>
      <c r="S524" s="38"/>
      <c r="T524" s="38"/>
      <c r="U524" s="38"/>
      <c r="V524" s="38"/>
      <c r="W524" s="38"/>
      <c r="X524" s="38"/>
      <c r="Y524" s="38"/>
      <c r="Z524" s="38"/>
      <c r="AA524" s="38"/>
      <c r="AB524" s="38"/>
      <c r="AC524" s="38"/>
      <c r="AD524" s="38"/>
      <c r="AE524" s="38"/>
    </row>
  </sheetData>
  <autoFilter ref="C135:K523"/>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2442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ROUND((SUM(BE125:BE150)),  2)</f>
        <v>0</v>
      </c>
      <c r="G37" s="38"/>
      <c r="H37" s="38"/>
      <c r="I37" s="137">
        <v>0.20999999999999999</v>
      </c>
      <c r="J37" s="136">
        <f>ROUND(((SUM(BE125:BE150))*I37),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ROUND((SUM(BF125:BF150)),  2)</f>
        <v>0</v>
      </c>
      <c r="G38" s="38"/>
      <c r="H38" s="38"/>
      <c r="I38" s="137">
        <v>0.14999999999999999</v>
      </c>
      <c r="J38" s="136">
        <f>ROUND(((SUM(BF125:BF150))*I38),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(11) - EK-CCTV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2443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(11) - EK-CCTV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2445</v>
      </c>
      <c r="G126" s="12"/>
      <c r="H126" s="12"/>
      <c r="I126" s="170"/>
      <c r="J126" s="171">
        <f>BK126</f>
        <v>0</v>
      </c>
      <c r="K126" s="12"/>
      <c r="L126" s="167"/>
      <c r="M126" s="172"/>
      <c r="N126" s="173"/>
      <c r="O126" s="173"/>
      <c r="P126" s="174">
        <f>SUM(P127:P150)</f>
        <v>0</v>
      </c>
      <c r="Q126" s="173"/>
      <c r="R126" s="174">
        <f>SUM(R127:R150)</f>
        <v>0</v>
      </c>
      <c r="S126" s="173"/>
      <c r="T126" s="175">
        <f>SUM(T127:T150)</f>
        <v>0</v>
      </c>
      <c r="U126" s="12"/>
      <c r="V126" s="12"/>
      <c r="W126" s="12"/>
      <c r="X126" s="12"/>
      <c r="Y126" s="12"/>
      <c r="Z126" s="12"/>
      <c r="AA126" s="12"/>
      <c r="AB126" s="12"/>
      <c r="AC126" s="12"/>
      <c r="AD126" s="12"/>
      <c r="AE126" s="12"/>
      <c r="AR126" s="168" t="s">
        <v>82</v>
      </c>
      <c r="AT126" s="176" t="s">
        <v>74</v>
      </c>
      <c r="AU126" s="176" t="s">
        <v>75</v>
      </c>
      <c r="AY126" s="168" t="s">
        <v>253</v>
      </c>
      <c r="BK126" s="177">
        <f>SUM(BK127:BK150)</f>
        <v>0</v>
      </c>
    </row>
    <row r="127" s="2" customFormat="1" ht="16.5" customHeight="1">
      <c r="A127" s="38"/>
      <c r="B127" s="180"/>
      <c r="C127" s="181" t="s">
        <v>82</v>
      </c>
      <c r="D127" s="181" t="s">
        <v>258</v>
      </c>
      <c r="E127" s="182" t="s">
        <v>2446</v>
      </c>
      <c r="F127" s="183" t="s">
        <v>2447</v>
      </c>
      <c r="G127" s="184" t="s">
        <v>1374</v>
      </c>
      <c r="H127" s="185">
        <v>5</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2449</v>
      </c>
      <c r="G128" s="184" t="s">
        <v>1374</v>
      </c>
      <c r="H128" s="185">
        <v>5</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2450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2452</v>
      </c>
      <c r="G130" s="184" t="s">
        <v>1374</v>
      </c>
      <c r="H130" s="185">
        <v>5</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2454</v>
      </c>
      <c r="G131" s="184" t="s">
        <v>1374</v>
      </c>
      <c r="H131" s="185">
        <v>5</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2455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2457</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2458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33" customHeight="1">
      <c r="A135" s="38"/>
      <c r="B135" s="180"/>
      <c r="C135" s="181" t="s">
        <v>254</v>
      </c>
      <c r="D135" s="181" t="s">
        <v>258</v>
      </c>
      <c r="E135" s="182" t="s">
        <v>2459</v>
      </c>
      <c r="F135" s="183" t="s">
        <v>2460</v>
      </c>
      <c r="G135" s="184" t="s">
        <v>1488</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2461</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297</v>
      </c>
      <c r="D137" s="181" t="s">
        <v>258</v>
      </c>
      <c r="E137" s="182" t="s">
        <v>2462</v>
      </c>
      <c r="F137" s="183" t="s">
        <v>2463</v>
      </c>
      <c r="G137" s="184" t="s">
        <v>1779</v>
      </c>
      <c r="H137" s="185">
        <v>4</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c r="A138" s="38"/>
      <c r="B138" s="39"/>
      <c r="C138" s="38"/>
      <c r="D138" s="195" t="s">
        <v>1362</v>
      </c>
      <c r="E138" s="38"/>
      <c r="F138" s="239" t="s">
        <v>2464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305</v>
      </c>
      <c r="D139" s="181" t="s">
        <v>258</v>
      </c>
      <c r="E139" s="182" t="s">
        <v>2465</v>
      </c>
      <c r="F139" s="183" t="s">
        <v>2466</v>
      </c>
      <c r="G139" s="184" t="s">
        <v>1779</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2467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303</v>
      </c>
      <c r="D141" s="181" t="s">
        <v>258</v>
      </c>
      <c r="E141" s="182" t="s">
        <v>2468</v>
      </c>
      <c r="F141" s="183" t="s">
        <v>2469</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c r="A142" s="38"/>
      <c r="B142" s="39"/>
      <c r="C142" s="38"/>
      <c r="D142" s="195" t="s">
        <v>1362</v>
      </c>
      <c r="E142" s="38"/>
      <c r="F142" s="239" t="s">
        <v>2464</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313</v>
      </c>
      <c r="D143" s="181" t="s">
        <v>258</v>
      </c>
      <c r="E143" s="182" t="s">
        <v>2470</v>
      </c>
      <c r="F143" s="183" t="s">
        <v>2471</v>
      </c>
      <c r="G143" s="184" t="s">
        <v>1488</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446</v>
      </c>
    </row>
    <row r="144" s="2" customFormat="1">
      <c r="A144" s="38"/>
      <c r="B144" s="39"/>
      <c r="C144" s="38"/>
      <c r="D144" s="195" t="s">
        <v>1362</v>
      </c>
      <c r="E144" s="38"/>
      <c r="F144" s="239" t="s">
        <v>2461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320</v>
      </c>
      <c r="D145" s="181" t="s">
        <v>258</v>
      </c>
      <c r="E145" s="182" t="s">
        <v>2472</v>
      </c>
      <c r="F145" s="183" t="s">
        <v>2473</v>
      </c>
      <c r="G145" s="184" t="s">
        <v>1779</v>
      </c>
      <c r="H145" s="185">
        <v>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458</v>
      </c>
    </row>
    <row r="146" s="2" customFormat="1">
      <c r="A146" s="38"/>
      <c r="B146" s="39"/>
      <c r="C146" s="38"/>
      <c r="D146" s="195" t="s">
        <v>1362</v>
      </c>
      <c r="E146" s="38"/>
      <c r="F146" s="239" t="s">
        <v>2464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324</v>
      </c>
      <c r="D147" s="181" t="s">
        <v>258</v>
      </c>
      <c r="E147" s="182" t="s">
        <v>2474</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472</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332</v>
      </c>
      <c r="D149" s="181" t="s">
        <v>258</v>
      </c>
      <c r="E149" s="182" t="s">
        <v>2476</v>
      </c>
      <c r="F149" s="183" t="s">
        <v>2477</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486</v>
      </c>
    </row>
    <row r="150" s="2" customFormat="1">
      <c r="A150" s="38"/>
      <c r="B150" s="39"/>
      <c r="C150" s="38"/>
      <c r="D150" s="195" t="s">
        <v>1362</v>
      </c>
      <c r="E150" s="38"/>
      <c r="F150" s="239" t="s">
        <v>2461</v>
      </c>
      <c r="G150" s="38"/>
      <c r="H150" s="38"/>
      <c r="I150" s="240"/>
      <c r="J150" s="38"/>
      <c r="K150" s="38"/>
      <c r="L150" s="39"/>
      <c r="M150" s="249"/>
      <c r="N150" s="250"/>
      <c r="O150" s="245"/>
      <c r="P150" s="245"/>
      <c r="Q150" s="245"/>
      <c r="R150" s="245"/>
      <c r="S150" s="245"/>
      <c r="T150" s="251"/>
      <c r="U150" s="38"/>
      <c r="V150" s="38"/>
      <c r="W150" s="38"/>
      <c r="X150" s="38"/>
      <c r="Y150" s="38"/>
      <c r="Z150" s="38"/>
      <c r="AA150" s="38"/>
      <c r="AB150" s="38"/>
      <c r="AC150" s="38"/>
      <c r="AD150" s="38"/>
      <c r="AE150" s="38"/>
      <c r="AT150" s="19" t="s">
        <v>1362</v>
      </c>
      <c r="AU150" s="19" t="s">
        <v>82</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4:K15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2478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ROUND((SUM(BE125:BE190)),  2)</f>
        <v>0</v>
      </c>
      <c r="G37" s="38"/>
      <c r="H37" s="38"/>
      <c r="I37" s="137">
        <v>0.20999999999999999</v>
      </c>
      <c r="J37" s="136">
        <f>ROUND(((SUM(BE125:BE190))*I37),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ROUND((SUM(BF125:BF190)),  2)</f>
        <v>0</v>
      </c>
      <c r="G38" s="38"/>
      <c r="H38" s="38"/>
      <c r="I38" s="137">
        <v>0.14999999999999999</v>
      </c>
      <c r="J38" s="136">
        <f>ROUND(((SUM(BF125:BF190))*I38),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(14)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2479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(14)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2481</v>
      </c>
      <c r="G126" s="12"/>
      <c r="H126" s="12"/>
      <c r="I126" s="170"/>
      <c r="J126" s="171">
        <f>BK126</f>
        <v>0</v>
      </c>
      <c r="K126" s="12"/>
      <c r="L126" s="167"/>
      <c r="M126" s="172"/>
      <c r="N126" s="173"/>
      <c r="O126" s="173"/>
      <c r="P126" s="174">
        <f>SUM(P127:P190)</f>
        <v>0</v>
      </c>
      <c r="Q126" s="173"/>
      <c r="R126" s="174">
        <f>SUM(R127:R190)</f>
        <v>0</v>
      </c>
      <c r="S126" s="173"/>
      <c r="T126" s="175">
        <f>SUM(T127:T190)</f>
        <v>0</v>
      </c>
      <c r="U126" s="12"/>
      <c r="V126" s="12"/>
      <c r="W126" s="12"/>
      <c r="X126" s="12"/>
      <c r="Y126" s="12"/>
      <c r="Z126" s="12"/>
      <c r="AA126" s="12"/>
      <c r="AB126" s="12"/>
      <c r="AC126" s="12"/>
      <c r="AD126" s="12"/>
      <c r="AE126" s="12"/>
      <c r="AR126" s="168" t="s">
        <v>82</v>
      </c>
      <c r="AT126" s="176" t="s">
        <v>74</v>
      </c>
      <c r="AU126" s="176" t="s">
        <v>75</v>
      </c>
      <c r="AY126" s="168" t="s">
        <v>253</v>
      </c>
      <c r="BK126" s="177">
        <f>SUM(BK127:BK190)</f>
        <v>0</v>
      </c>
    </row>
    <row r="127" s="2" customFormat="1" ht="33" customHeight="1">
      <c r="A127" s="38"/>
      <c r="B127" s="180"/>
      <c r="C127" s="181" t="s">
        <v>82</v>
      </c>
      <c r="D127" s="181" t="s">
        <v>258</v>
      </c>
      <c r="E127" s="182" t="s">
        <v>2446</v>
      </c>
      <c r="F127" s="183" t="s">
        <v>2482</v>
      </c>
      <c r="G127" s="184" t="s">
        <v>1374</v>
      </c>
      <c r="H127" s="185">
        <v>31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31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2484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31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2484</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2486</v>
      </c>
      <c r="G132" s="184" t="s">
        <v>1374</v>
      </c>
      <c r="H132" s="185">
        <v>9</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2487</v>
      </c>
      <c r="G133" s="184" t="s">
        <v>1374</v>
      </c>
      <c r="H133" s="185">
        <v>9</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2488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254</v>
      </c>
      <c r="D135" s="181" t="s">
        <v>258</v>
      </c>
      <c r="E135" s="182" t="s">
        <v>2459</v>
      </c>
      <c r="F135" s="183" t="s">
        <v>2489</v>
      </c>
      <c r="G135" s="184" t="s">
        <v>1374</v>
      </c>
      <c r="H135" s="185">
        <v>9</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16.5" customHeight="1">
      <c r="A136" s="38"/>
      <c r="B136" s="180"/>
      <c r="C136" s="181" t="s">
        <v>297</v>
      </c>
      <c r="D136" s="181" t="s">
        <v>258</v>
      </c>
      <c r="E136" s="182" t="s">
        <v>2462</v>
      </c>
      <c r="F136" s="183" t="s">
        <v>2490</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2488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2491</v>
      </c>
      <c r="G138" s="184" t="s">
        <v>1374</v>
      </c>
      <c r="H138" s="185">
        <v>9</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16.5" customHeight="1">
      <c r="A139" s="38"/>
      <c r="B139" s="180"/>
      <c r="C139" s="181" t="s">
        <v>303</v>
      </c>
      <c r="D139" s="181" t="s">
        <v>258</v>
      </c>
      <c r="E139" s="182" t="s">
        <v>2468</v>
      </c>
      <c r="F139" s="183" t="s">
        <v>2492</v>
      </c>
      <c r="G139" s="184" t="s">
        <v>1374</v>
      </c>
      <c r="H139" s="185">
        <v>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2488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313</v>
      </c>
      <c r="D141" s="181" t="s">
        <v>258</v>
      </c>
      <c r="E141" s="182" t="s">
        <v>2470</v>
      </c>
      <c r="F141" s="183" t="s">
        <v>2493</v>
      </c>
      <c r="G141" s="184" t="s">
        <v>1374</v>
      </c>
      <c r="H141" s="185">
        <v>9</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16.5" customHeight="1">
      <c r="A142" s="38"/>
      <c r="B142" s="180"/>
      <c r="C142" s="181" t="s">
        <v>320</v>
      </c>
      <c r="D142" s="181" t="s">
        <v>258</v>
      </c>
      <c r="E142" s="182" t="s">
        <v>2472</v>
      </c>
      <c r="F142" s="183" t="s">
        <v>2494</v>
      </c>
      <c r="G142" s="184" t="s">
        <v>1374</v>
      </c>
      <c r="H142" s="185">
        <v>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2488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2495</v>
      </c>
      <c r="G144" s="184" t="s">
        <v>1374</v>
      </c>
      <c r="H144" s="185">
        <v>9</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2496</v>
      </c>
      <c r="G145" s="184" t="s">
        <v>1374</v>
      </c>
      <c r="H145" s="185">
        <v>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2488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342</v>
      </c>
      <c r="D147" s="181" t="s">
        <v>258</v>
      </c>
      <c r="E147" s="182" t="s">
        <v>2497</v>
      </c>
      <c r="F147" s="183" t="s">
        <v>2498</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16.5" customHeight="1">
      <c r="A148" s="38"/>
      <c r="B148" s="180"/>
      <c r="C148" s="181" t="s">
        <v>8</v>
      </c>
      <c r="D148" s="181" t="s">
        <v>258</v>
      </c>
      <c r="E148" s="182" t="s">
        <v>2499</v>
      </c>
      <c r="F148" s="183" t="s">
        <v>2500</v>
      </c>
      <c r="G148" s="184" t="s">
        <v>1374</v>
      </c>
      <c r="H148" s="185">
        <v>9</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2488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3" customHeight="1">
      <c r="A150" s="38"/>
      <c r="B150" s="180"/>
      <c r="C150" s="181" t="s">
        <v>335</v>
      </c>
      <c r="D150" s="181" t="s">
        <v>258</v>
      </c>
      <c r="E150" s="182" t="s">
        <v>2501</v>
      </c>
      <c r="F150" s="183" t="s">
        <v>2502</v>
      </c>
      <c r="G150" s="184" t="s">
        <v>1374</v>
      </c>
      <c r="H150" s="185">
        <v>10</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ht="33" customHeight="1">
      <c r="A151" s="38"/>
      <c r="B151" s="180"/>
      <c r="C151" s="181" t="s">
        <v>357</v>
      </c>
      <c r="D151" s="181" t="s">
        <v>258</v>
      </c>
      <c r="E151" s="182" t="s">
        <v>2503</v>
      </c>
      <c r="F151" s="183" t="s">
        <v>2504</v>
      </c>
      <c r="G151" s="184" t="s">
        <v>1374</v>
      </c>
      <c r="H151" s="185">
        <v>10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c r="A152" s="38"/>
      <c r="B152" s="39"/>
      <c r="C152" s="38"/>
      <c r="D152" s="195" t="s">
        <v>1362</v>
      </c>
      <c r="E152" s="38"/>
      <c r="F152" s="239" t="s">
        <v>2505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437</v>
      </c>
      <c r="D153" s="181" t="s">
        <v>258</v>
      </c>
      <c r="E153" s="182" t="s">
        <v>2506</v>
      </c>
      <c r="F153" s="183" t="s">
        <v>2507</v>
      </c>
      <c r="G153" s="184" t="s">
        <v>1374</v>
      </c>
      <c r="H153" s="185">
        <v>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572</v>
      </c>
    </row>
    <row r="154" s="2" customFormat="1" ht="24.15" customHeight="1">
      <c r="A154" s="38"/>
      <c r="B154" s="180"/>
      <c r="C154" s="181" t="s">
        <v>442</v>
      </c>
      <c r="D154" s="181" t="s">
        <v>258</v>
      </c>
      <c r="E154" s="182" t="s">
        <v>2508</v>
      </c>
      <c r="F154" s="183" t="s">
        <v>2509</v>
      </c>
      <c r="G154" s="184" t="s">
        <v>1374</v>
      </c>
      <c r="H154" s="185">
        <v>7</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2510</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446</v>
      </c>
      <c r="D156" s="181" t="s">
        <v>258</v>
      </c>
      <c r="E156" s="182" t="s">
        <v>2511</v>
      </c>
      <c r="F156" s="183" t="s">
        <v>2512</v>
      </c>
      <c r="G156" s="184" t="s">
        <v>316</v>
      </c>
      <c r="H156" s="185">
        <v>1798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1.75" customHeight="1">
      <c r="A157" s="38"/>
      <c r="B157" s="180"/>
      <c r="C157" s="181" t="s">
        <v>7</v>
      </c>
      <c r="D157" s="181" t="s">
        <v>258</v>
      </c>
      <c r="E157" s="182" t="s">
        <v>2513</v>
      </c>
      <c r="F157" s="183" t="s">
        <v>2514</v>
      </c>
      <c r="G157" s="184" t="s">
        <v>316</v>
      </c>
      <c r="H157" s="185">
        <v>1798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2515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1.75" customHeight="1">
      <c r="A159" s="38"/>
      <c r="B159" s="180"/>
      <c r="C159" s="181" t="s">
        <v>458</v>
      </c>
      <c r="D159" s="181" t="s">
        <v>258</v>
      </c>
      <c r="E159" s="182" t="s">
        <v>2516</v>
      </c>
      <c r="F159" s="183" t="s">
        <v>2517</v>
      </c>
      <c r="G159" s="184" t="s">
        <v>316</v>
      </c>
      <c r="H159" s="185">
        <v>1918</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ht="21.75" customHeight="1">
      <c r="A160" s="38"/>
      <c r="B160" s="180"/>
      <c r="C160" s="181" t="s">
        <v>464</v>
      </c>
      <c r="D160" s="181" t="s">
        <v>258</v>
      </c>
      <c r="E160" s="182" t="s">
        <v>2518</v>
      </c>
      <c r="F160" s="183" t="s">
        <v>2519</v>
      </c>
      <c r="G160" s="184" t="s">
        <v>316</v>
      </c>
      <c r="H160" s="185">
        <v>1918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c r="A161" s="38"/>
      <c r="B161" s="39"/>
      <c r="C161" s="38"/>
      <c r="D161" s="195" t="s">
        <v>1362</v>
      </c>
      <c r="E161" s="38"/>
      <c r="F161" s="239" t="s">
        <v>2520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4.15" customHeight="1">
      <c r="A162" s="38"/>
      <c r="B162" s="180"/>
      <c r="C162" s="181" t="s">
        <v>472</v>
      </c>
      <c r="D162" s="181" t="s">
        <v>258</v>
      </c>
      <c r="E162" s="182" t="s">
        <v>2521</v>
      </c>
      <c r="F162" s="183" t="s">
        <v>2522</v>
      </c>
      <c r="G162" s="184" t="s">
        <v>1374</v>
      </c>
      <c r="H162" s="185">
        <v>2877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682</v>
      </c>
    </row>
    <row r="163" s="2" customFormat="1" ht="24.15" customHeight="1">
      <c r="A163" s="38"/>
      <c r="B163" s="180"/>
      <c r="C163" s="181" t="s">
        <v>480</v>
      </c>
      <c r="D163" s="181" t="s">
        <v>258</v>
      </c>
      <c r="E163" s="182" t="s">
        <v>2523</v>
      </c>
      <c r="F163" s="183" t="s">
        <v>2524</v>
      </c>
      <c r="G163" s="184" t="s">
        <v>1374</v>
      </c>
      <c r="H163" s="185">
        <v>2877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2525</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486</v>
      </c>
      <c r="D165" s="181" t="s">
        <v>258</v>
      </c>
      <c r="E165" s="182" t="s">
        <v>2526</v>
      </c>
      <c r="F165" s="183" t="s">
        <v>2527</v>
      </c>
      <c r="G165" s="184" t="s">
        <v>316</v>
      </c>
      <c r="H165" s="185">
        <v>570</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ht="24.15" customHeight="1">
      <c r="A166" s="38"/>
      <c r="B166" s="180"/>
      <c r="C166" s="181" t="s">
        <v>492</v>
      </c>
      <c r="D166" s="181" t="s">
        <v>258</v>
      </c>
      <c r="E166" s="182" t="s">
        <v>2528</v>
      </c>
      <c r="F166" s="183" t="s">
        <v>2529</v>
      </c>
      <c r="G166" s="184" t="s">
        <v>316</v>
      </c>
      <c r="H166" s="185">
        <v>570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c r="A167" s="38"/>
      <c r="B167" s="39"/>
      <c r="C167" s="38"/>
      <c r="D167" s="195" t="s">
        <v>1362</v>
      </c>
      <c r="E167" s="38"/>
      <c r="F167" s="239" t="s">
        <v>2530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16.5" customHeight="1">
      <c r="A168" s="38"/>
      <c r="B168" s="180"/>
      <c r="C168" s="181" t="s">
        <v>504</v>
      </c>
      <c r="D168" s="181" t="s">
        <v>258</v>
      </c>
      <c r="E168" s="182" t="s">
        <v>2531</v>
      </c>
      <c r="F168" s="183" t="s">
        <v>2532</v>
      </c>
      <c r="G168" s="184" t="s">
        <v>316</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2533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16.5" customHeight="1">
      <c r="A170" s="38"/>
      <c r="B170" s="180"/>
      <c r="C170" s="181" t="s">
        <v>510</v>
      </c>
      <c r="D170" s="181" t="s">
        <v>258</v>
      </c>
      <c r="E170" s="182" t="s">
        <v>2534</v>
      </c>
      <c r="F170" s="183" t="s">
        <v>2535</v>
      </c>
      <c r="G170" s="184" t="s">
        <v>1374</v>
      </c>
      <c r="H170" s="185">
        <v>6</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2536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2457</v>
      </c>
      <c r="G172" s="184" t="s">
        <v>1374</v>
      </c>
      <c r="H172" s="185">
        <v>5</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2538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519</v>
      </c>
      <c r="D174" s="181" t="s">
        <v>258</v>
      </c>
      <c r="E174" s="182" t="s">
        <v>2539</v>
      </c>
      <c r="F174" s="183" t="s">
        <v>2540</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24.15" customHeight="1">
      <c r="A175" s="38"/>
      <c r="B175" s="180"/>
      <c r="C175" s="181" t="s">
        <v>349</v>
      </c>
      <c r="D175" s="181" t="s">
        <v>258</v>
      </c>
      <c r="E175" s="182" t="s">
        <v>2541</v>
      </c>
      <c r="F175" s="183" t="s">
        <v>2542</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745</v>
      </c>
    </row>
    <row r="176" s="2" customFormat="1">
      <c r="A176" s="38"/>
      <c r="B176" s="39"/>
      <c r="C176" s="38"/>
      <c r="D176" s="195" t="s">
        <v>1362</v>
      </c>
      <c r="E176" s="38"/>
      <c r="F176" s="239" t="s">
        <v>2533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3" customHeight="1">
      <c r="A177" s="38"/>
      <c r="B177" s="180"/>
      <c r="C177" s="181" t="s">
        <v>541</v>
      </c>
      <c r="D177" s="181" t="s">
        <v>258</v>
      </c>
      <c r="E177" s="182" t="s">
        <v>2543</v>
      </c>
      <c r="F177" s="183" t="s">
        <v>2460</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753</v>
      </c>
    </row>
    <row r="178" s="2" customFormat="1">
      <c r="A178" s="38"/>
      <c r="B178" s="39"/>
      <c r="C178" s="38"/>
      <c r="D178" s="195" t="s">
        <v>1362</v>
      </c>
      <c r="E178" s="38"/>
      <c r="F178" s="239" t="s">
        <v>2533</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548</v>
      </c>
      <c r="D179" s="181" t="s">
        <v>258</v>
      </c>
      <c r="E179" s="182" t="s">
        <v>2544</v>
      </c>
      <c r="F179" s="183" t="s">
        <v>2545</v>
      </c>
      <c r="G179" s="184" t="s">
        <v>1779</v>
      </c>
      <c r="H179" s="185">
        <v>18</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c r="A180" s="38"/>
      <c r="B180" s="39"/>
      <c r="C180" s="38"/>
      <c r="D180" s="195" t="s">
        <v>1362</v>
      </c>
      <c r="E180" s="38"/>
      <c r="F180" s="239" t="s">
        <v>2546</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564</v>
      </c>
      <c r="D181" s="181" t="s">
        <v>258</v>
      </c>
      <c r="E181" s="182" t="s">
        <v>2547</v>
      </c>
      <c r="F181" s="183" t="s">
        <v>2548</v>
      </c>
      <c r="G181" s="184" t="s">
        <v>1779</v>
      </c>
      <c r="H181" s="185">
        <v>10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769</v>
      </c>
    </row>
    <row r="182" s="2" customFormat="1">
      <c r="A182" s="38"/>
      <c r="B182" s="39"/>
      <c r="C182" s="38"/>
      <c r="D182" s="195" t="s">
        <v>1362</v>
      </c>
      <c r="E182" s="38"/>
      <c r="F182" s="239" t="s">
        <v>2505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572</v>
      </c>
      <c r="D183" s="181" t="s">
        <v>258</v>
      </c>
      <c r="E183" s="182" t="s">
        <v>2549</v>
      </c>
      <c r="F183" s="183" t="s">
        <v>2471</v>
      </c>
      <c r="G183" s="184" t="s">
        <v>1488</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777</v>
      </c>
    </row>
    <row r="184" s="2" customFormat="1">
      <c r="A184" s="38"/>
      <c r="B184" s="39"/>
      <c r="C184" s="38"/>
      <c r="D184" s="195" t="s">
        <v>1362</v>
      </c>
      <c r="E184" s="38"/>
      <c r="F184" s="239" t="s">
        <v>2533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591</v>
      </c>
      <c r="D185" s="181" t="s">
        <v>258</v>
      </c>
      <c r="E185" s="182" t="s">
        <v>2550</v>
      </c>
      <c r="F185" s="183" t="s">
        <v>2473</v>
      </c>
      <c r="G185" s="184" t="s">
        <v>1779</v>
      </c>
      <c r="H185" s="185">
        <v>10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785</v>
      </c>
    </row>
    <row r="186" s="2" customFormat="1">
      <c r="A186" s="38"/>
      <c r="B186" s="39"/>
      <c r="C186" s="38"/>
      <c r="D186" s="195" t="s">
        <v>1362</v>
      </c>
      <c r="E186" s="38"/>
      <c r="F186" s="239" t="s">
        <v>2505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597</v>
      </c>
      <c r="D187" s="181" t="s">
        <v>258</v>
      </c>
      <c r="E187" s="182" t="s">
        <v>2551</v>
      </c>
      <c r="F187" s="183" t="s">
        <v>2475</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793</v>
      </c>
    </row>
    <row r="188" s="2" customFormat="1">
      <c r="A188" s="38"/>
      <c r="B188" s="39"/>
      <c r="C188" s="38"/>
      <c r="D188" s="195" t="s">
        <v>1362</v>
      </c>
      <c r="E188" s="38"/>
      <c r="F188" s="239" t="s">
        <v>2533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608</v>
      </c>
      <c r="D189" s="181" t="s">
        <v>258</v>
      </c>
      <c r="E189" s="182" t="s">
        <v>2552</v>
      </c>
      <c r="F189" s="183" t="s">
        <v>2477</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801</v>
      </c>
    </row>
    <row r="190" s="2" customFormat="1">
      <c r="A190" s="38"/>
      <c r="B190" s="39"/>
      <c r="C190" s="38"/>
      <c r="D190" s="195" t="s">
        <v>1362</v>
      </c>
      <c r="E190" s="38"/>
      <c r="F190" s="239" t="s">
        <v>2533</v>
      </c>
      <c r="G190" s="38"/>
      <c r="H190" s="38"/>
      <c r="I190" s="240"/>
      <c r="J190" s="38"/>
      <c r="K190" s="38"/>
      <c r="L190" s="39"/>
      <c r="M190" s="249"/>
      <c r="N190" s="250"/>
      <c r="O190" s="245"/>
      <c r="P190" s="245"/>
      <c r="Q190" s="245"/>
      <c r="R190" s="245"/>
      <c r="S190" s="245"/>
      <c r="T190" s="251"/>
      <c r="U190" s="38"/>
      <c r="V190" s="38"/>
      <c r="W190" s="38"/>
      <c r="X190" s="38"/>
      <c r="Y190" s="38"/>
      <c r="Z190" s="38"/>
      <c r="AA190" s="38"/>
      <c r="AB190" s="38"/>
      <c r="AC190" s="38"/>
      <c r="AD190" s="38"/>
      <c r="AE190" s="38"/>
      <c r="AT190" s="19" t="s">
        <v>1362</v>
      </c>
      <c r="AU190" s="19" t="s">
        <v>82</v>
      </c>
    </row>
    <row r="191" s="2" customFormat="1" ht="6.96" customHeight="1">
      <c r="A191" s="38"/>
      <c r="B191" s="60"/>
      <c r="C191" s="61"/>
      <c r="D191" s="61"/>
      <c r="E191" s="61"/>
      <c r="F191" s="61"/>
      <c r="G191" s="61"/>
      <c r="H191" s="61"/>
      <c r="I191" s="61"/>
      <c r="J191" s="61"/>
      <c r="K191" s="61"/>
      <c r="L191" s="39"/>
      <c r="M191" s="38"/>
      <c r="O191" s="38"/>
      <c r="P191" s="38"/>
      <c r="Q191" s="38"/>
      <c r="R191" s="38"/>
      <c r="S191" s="38"/>
      <c r="T191" s="38"/>
      <c r="U191" s="38"/>
      <c r="V191" s="38"/>
      <c r="W191" s="38"/>
      <c r="X191" s="38"/>
      <c r="Y191" s="38"/>
      <c r="Z191" s="38"/>
      <c r="AA191" s="38"/>
      <c r="AB191" s="38"/>
      <c r="AC191" s="38"/>
      <c r="AD191" s="38"/>
      <c r="AE191" s="38"/>
    </row>
  </sheetData>
  <autoFilter ref="C124:K19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(13)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2554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(13)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20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20</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2560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536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536</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2563</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20</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20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2566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1072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1072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2567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40</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2568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22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2569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6</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2571</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ROUND((SUM(BE125:BE219)),  2)</f>
        <v>0</v>
      </c>
      <c r="G37" s="38"/>
      <c r="H37" s="38"/>
      <c r="I37" s="137">
        <v>0.20999999999999999</v>
      </c>
      <c r="J37" s="136">
        <f>ROUND(((SUM(BE125:BE219))*I37),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ROUND((SUM(BF125:BF219)),  2)</f>
        <v>0</v>
      </c>
      <c r="G38" s="38"/>
      <c r="H38" s="38"/>
      <c r="I38" s="137">
        <v>0.14999999999999999</v>
      </c>
      <c r="J38" s="136">
        <f>ROUND(((SUM(BF125:BF219))*I38),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(16)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(16)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2575</v>
      </c>
      <c r="G126" s="12"/>
      <c r="H126" s="12"/>
      <c r="I126" s="170"/>
      <c r="J126" s="171">
        <f>BK126</f>
        <v>0</v>
      </c>
      <c r="K126" s="12"/>
      <c r="L126" s="167"/>
      <c r="M126" s="172"/>
      <c r="N126" s="173"/>
      <c r="O126" s="173"/>
      <c r="P126" s="174">
        <f>SUM(P127:P219)</f>
        <v>0</v>
      </c>
      <c r="Q126" s="173"/>
      <c r="R126" s="174">
        <f>SUM(R127:R219)</f>
        <v>0</v>
      </c>
      <c r="S126" s="173"/>
      <c r="T126" s="175">
        <f>SUM(T127:T219)</f>
        <v>0</v>
      </c>
      <c r="U126" s="12"/>
      <c r="V126" s="12"/>
      <c r="W126" s="12"/>
      <c r="X126" s="12"/>
      <c r="Y126" s="12"/>
      <c r="Z126" s="12"/>
      <c r="AA126" s="12"/>
      <c r="AB126" s="12"/>
      <c r="AC126" s="12"/>
      <c r="AD126" s="12"/>
      <c r="AE126" s="12"/>
      <c r="AR126" s="168" t="s">
        <v>82</v>
      </c>
      <c r="AT126" s="176" t="s">
        <v>74</v>
      </c>
      <c r="AU126" s="176" t="s">
        <v>75</v>
      </c>
      <c r="AY126" s="168" t="s">
        <v>253</v>
      </c>
      <c r="BK126" s="177">
        <f>SUM(BK127:BK219)</f>
        <v>0</v>
      </c>
    </row>
    <row r="127" s="2" customFormat="1" ht="24.15" customHeight="1">
      <c r="A127" s="38"/>
      <c r="B127" s="180"/>
      <c r="C127" s="181" t="s">
        <v>82</v>
      </c>
      <c r="D127" s="181" t="s">
        <v>258</v>
      </c>
      <c r="E127" s="182" t="s">
        <v>2446</v>
      </c>
      <c r="F127" s="183" t="s">
        <v>2576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2577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2579</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2580</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2581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2582</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2583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2584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303</v>
      </c>
      <c r="D139" s="181" t="s">
        <v>258</v>
      </c>
      <c r="E139" s="182" t="s">
        <v>2468</v>
      </c>
      <c r="F139" s="183" t="s">
        <v>2585</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16.5" customHeight="1">
      <c r="A140" s="38"/>
      <c r="B140" s="180"/>
      <c r="C140" s="181" t="s">
        <v>313</v>
      </c>
      <c r="D140" s="181" t="s">
        <v>258</v>
      </c>
      <c r="E140" s="182" t="s">
        <v>2470</v>
      </c>
      <c r="F140" s="183" t="s">
        <v>2586</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2578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2587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2588</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2578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2589</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2590</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8</v>
      </c>
      <c r="D148" s="181" t="s">
        <v>258</v>
      </c>
      <c r="E148" s="182" t="s">
        <v>2499</v>
      </c>
      <c r="F148" s="183" t="s">
        <v>2591</v>
      </c>
      <c r="G148" s="184" t="s">
        <v>1374</v>
      </c>
      <c r="H148" s="185">
        <v>11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16.5" customHeight="1">
      <c r="A149" s="38"/>
      <c r="B149" s="180"/>
      <c r="C149" s="181" t="s">
        <v>335</v>
      </c>
      <c r="D149" s="181" t="s">
        <v>258</v>
      </c>
      <c r="E149" s="182" t="s">
        <v>2501</v>
      </c>
      <c r="F149" s="183" t="s">
        <v>2592</v>
      </c>
      <c r="G149" s="184" t="s">
        <v>1374</v>
      </c>
      <c r="H149" s="185">
        <v>11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2593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2594</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2595</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2578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2596</v>
      </c>
      <c r="G154" s="184" t="s">
        <v>1374</v>
      </c>
      <c r="H154" s="185">
        <v>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16.5" customHeight="1">
      <c r="A155" s="38"/>
      <c r="B155" s="180"/>
      <c r="C155" s="181" t="s">
        <v>446</v>
      </c>
      <c r="D155" s="181" t="s">
        <v>258</v>
      </c>
      <c r="E155" s="182" t="s">
        <v>2511</v>
      </c>
      <c r="F155" s="183" t="s">
        <v>2597</v>
      </c>
      <c r="G155" s="184" t="s">
        <v>1374</v>
      </c>
      <c r="H155" s="185">
        <v>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2598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7</v>
      </c>
      <c r="D157" s="181" t="s">
        <v>258</v>
      </c>
      <c r="E157" s="182" t="s">
        <v>2513</v>
      </c>
      <c r="F157" s="183" t="s">
        <v>2599</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1.75" customHeight="1">
      <c r="A158" s="38"/>
      <c r="B158" s="180"/>
      <c r="C158" s="181" t="s">
        <v>458</v>
      </c>
      <c r="D158" s="181" t="s">
        <v>258</v>
      </c>
      <c r="E158" s="182" t="s">
        <v>2516</v>
      </c>
      <c r="F158" s="183" t="s">
        <v>2600</v>
      </c>
      <c r="G158" s="184" t="s">
        <v>1374</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2578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464</v>
      </c>
      <c r="D160" s="181" t="s">
        <v>258</v>
      </c>
      <c r="E160" s="182" t="s">
        <v>2518</v>
      </c>
      <c r="F160" s="183" t="s">
        <v>2601</v>
      </c>
      <c r="G160" s="184" t="s">
        <v>1374</v>
      </c>
      <c r="H160" s="185">
        <v>14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16.5" customHeight="1">
      <c r="A161" s="38"/>
      <c r="B161" s="180"/>
      <c r="C161" s="181" t="s">
        <v>472</v>
      </c>
      <c r="D161" s="181" t="s">
        <v>258</v>
      </c>
      <c r="E161" s="182" t="s">
        <v>2521</v>
      </c>
      <c r="F161" s="183" t="s">
        <v>2602</v>
      </c>
      <c r="G161" s="184" t="s">
        <v>1374</v>
      </c>
      <c r="H161" s="185">
        <v>14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2603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480</v>
      </c>
      <c r="D163" s="181" t="s">
        <v>258</v>
      </c>
      <c r="E163" s="182" t="s">
        <v>2523</v>
      </c>
      <c r="F163" s="183" t="s">
        <v>2604</v>
      </c>
      <c r="G163" s="184" t="s">
        <v>1374</v>
      </c>
      <c r="H163" s="185">
        <v>14</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2605</v>
      </c>
      <c r="G164" s="184" t="s">
        <v>1374</v>
      </c>
      <c r="H164" s="185">
        <v>14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2603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492</v>
      </c>
      <c r="D166" s="181" t="s">
        <v>258</v>
      </c>
      <c r="E166" s="182" t="s">
        <v>2528</v>
      </c>
      <c r="F166" s="183" t="s">
        <v>2606</v>
      </c>
      <c r="G166" s="184" t="s">
        <v>1374</v>
      </c>
      <c r="H166" s="185">
        <v>13</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16.5" customHeight="1">
      <c r="A167" s="38"/>
      <c r="B167" s="180"/>
      <c r="C167" s="181" t="s">
        <v>504</v>
      </c>
      <c r="D167" s="181" t="s">
        <v>258</v>
      </c>
      <c r="E167" s="182" t="s">
        <v>2531</v>
      </c>
      <c r="F167" s="183" t="s">
        <v>2607</v>
      </c>
      <c r="G167" s="184" t="s">
        <v>1374</v>
      </c>
      <c r="H167" s="185">
        <v>13</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2608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2609</v>
      </c>
      <c r="G169" s="184" t="s">
        <v>1374</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16.5" customHeight="1">
      <c r="A170" s="38"/>
      <c r="B170" s="180"/>
      <c r="C170" s="181" t="s">
        <v>515</v>
      </c>
      <c r="D170" s="181" t="s">
        <v>258</v>
      </c>
      <c r="E170" s="182" t="s">
        <v>2537</v>
      </c>
      <c r="F170" s="183" t="s">
        <v>2610</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2578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2611</v>
      </c>
      <c r="G172" s="184" t="s">
        <v>1374</v>
      </c>
      <c r="H172" s="185">
        <v>23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16.5" customHeight="1">
      <c r="A173" s="38"/>
      <c r="B173" s="180"/>
      <c r="C173" s="181" t="s">
        <v>349</v>
      </c>
      <c r="D173" s="181" t="s">
        <v>258</v>
      </c>
      <c r="E173" s="182" t="s">
        <v>2541</v>
      </c>
      <c r="F173" s="183" t="s">
        <v>2612</v>
      </c>
      <c r="G173" s="184" t="s">
        <v>1374</v>
      </c>
      <c r="H173" s="185">
        <v>23</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2613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2614</v>
      </c>
      <c r="G175" s="184" t="s">
        <v>1374</v>
      </c>
      <c r="H175" s="185">
        <v>14</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2615</v>
      </c>
      <c r="G176" s="184" t="s">
        <v>1374</v>
      </c>
      <c r="H176" s="185">
        <v>14</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2603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564</v>
      </c>
      <c r="D178" s="181" t="s">
        <v>258</v>
      </c>
      <c r="E178" s="182" t="s">
        <v>2547</v>
      </c>
      <c r="F178" s="183" t="s">
        <v>2616</v>
      </c>
      <c r="G178" s="184" t="s">
        <v>316</v>
      </c>
      <c r="H178" s="185">
        <v>1559</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1.75" customHeight="1">
      <c r="A179" s="38"/>
      <c r="B179" s="180"/>
      <c r="C179" s="181" t="s">
        <v>572</v>
      </c>
      <c r="D179" s="181" t="s">
        <v>258</v>
      </c>
      <c r="E179" s="182" t="s">
        <v>2549</v>
      </c>
      <c r="F179" s="183" t="s">
        <v>2617</v>
      </c>
      <c r="G179" s="184" t="s">
        <v>316</v>
      </c>
      <c r="H179" s="185">
        <v>1559</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2618</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591</v>
      </c>
      <c r="D181" s="181" t="s">
        <v>258</v>
      </c>
      <c r="E181" s="182" t="s">
        <v>2550</v>
      </c>
      <c r="F181" s="183" t="s">
        <v>2619</v>
      </c>
      <c r="G181" s="184" t="s">
        <v>1374</v>
      </c>
      <c r="H181" s="185">
        <v>28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ht="24.15" customHeight="1">
      <c r="A182" s="38"/>
      <c r="B182" s="180"/>
      <c r="C182" s="181" t="s">
        <v>597</v>
      </c>
      <c r="D182" s="181" t="s">
        <v>258</v>
      </c>
      <c r="E182" s="182" t="s">
        <v>2551</v>
      </c>
      <c r="F182" s="183" t="s">
        <v>2620</v>
      </c>
      <c r="G182" s="184" t="s">
        <v>1374</v>
      </c>
      <c r="H182" s="185">
        <v>28</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793</v>
      </c>
    </row>
    <row r="183" s="2" customFormat="1">
      <c r="A183" s="38"/>
      <c r="B183" s="39"/>
      <c r="C183" s="38"/>
      <c r="D183" s="195" t="s">
        <v>1362</v>
      </c>
      <c r="E183" s="38"/>
      <c r="F183" s="239" t="s">
        <v>2621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608</v>
      </c>
      <c r="D184" s="181" t="s">
        <v>258</v>
      </c>
      <c r="E184" s="182" t="s">
        <v>2552</v>
      </c>
      <c r="F184" s="183" t="s">
        <v>2622</v>
      </c>
      <c r="G184" s="184" t="s">
        <v>1374</v>
      </c>
      <c r="H184" s="185">
        <v>48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801</v>
      </c>
    </row>
    <row r="185" s="2" customFormat="1" ht="16.5" customHeight="1">
      <c r="A185" s="38"/>
      <c r="B185" s="180"/>
      <c r="C185" s="181" t="s">
        <v>641</v>
      </c>
      <c r="D185" s="181" t="s">
        <v>258</v>
      </c>
      <c r="E185" s="182" t="s">
        <v>2623</v>
      </c>
      <c r="F185" s="183" t="s">
        <v>2624</v>
      </c>
      <c r="G185" s="184" t="s">
        <v>1374</v>
      </c>
      <c r="H185" s="185">
        <v>48</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809</v>
      </c>
    </row>
    <row r="186" s="2" customFormat="1">
      <c r="A186" s="38"/>
      <c r="B186" s="39"/>
      <c r="C186" s="38"/>
      <c r="D186" s="195" t="s">
        <v>1362</v>
      </c>
      <c r="E186" s="38"/>
      <c r="F186" s="239" t="s">
        <v>2625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650</v>
      </c>
      <c r="D187" s="181" t="s">
        <v>258</v>
      </c>
      <c r="E187" s="182" t="s">
        <v>2626</v>
      </c>
      <c r="F187" s="183" t="s">
        <v>2522</v>
      </c>
      <c r="G187" s="184" t="s">
        <v>1374</v>
      </c>
      <c r="H187" s="185">
        <v>278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655</v>
      </c>
      <c r="D188" s="181" t="s">
        <v>258</v>
      </c>
      <c r="E188" s="182" t="s">
        <v>2627</v>
      </c>
      <c r="F188" s="183" t="s">
        <v>2524</v>
      </c>
      <c r="G188" s="184" t="s">
        <v>1374</v>
      </c>
      <c r="H188" s="185">
        <v>278</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c r="A189" s="38"/>
      <c r="B189" s="39"/>
      <c r="C189" s="38"/>
      <c r="D189" s="195" t="s">
        <v>1362</v>
      </c>
      <c r="E189" s="38"/>
      <c r="F189" s="239" t="s">
        <v>2628</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659</v>
      </c>
      <c r="D190" s="181" t="s">
        <v>258</v>
      </c>
      <c r="E190" s="182" t="s">
        <v>2629</v>
      </c>
      <c r="F190" s="183" t="s">
        <v>2527</v>
      </c>
      <c r="G190" s="184" t="s">
        <v>316</v>
      </c>
      <c r="H190" s="185">
        <v>276</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833</v>
      </c>
    </row>
    <row r="191" s="2" customFormat="1" ht="24.15" customHeight="1">
      <c r="A191" s="38"/>
      <c r="B191" s="180"/>
      <c r="C191" s="181" t="s">
        <v>665</v>
      </c>
      <c r="D191" s="181" t="s">
        <v>258</v>
      </c>
      <c r="E191" s="182" t="s">
        <v>2630</v>
      </c>
      <c r="F191" s="183" t="s">
        <v>2529</v>
      </c>
      <c r="G191" s="184" t="s">
        <v>316</v>
      </c>
      <c r="H191" s="185">
        <v>276</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843</v>
      </c>
    </row>
    <row r="192" s="2" customFormat="1">
      <c r="A192" s="38"/>
      <c r="B192" s="39"/>
      <c r="C192" s="38"/>
      <c r="D192" s="195" t="s">
        <v>1362</v>
      </c>
      <c r="E192" s="38"/>
      <c r="F192" s="239" t="s">
        <v>2631</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670</v>
      </c>
      <c r="D193" s="181" t="s">
        <v>258</v>
      </c>
      <c r="E193" s="182" t="s">
        <v>2632</v>
      </c>
      <c r="F193" s="183" t="s">
        <v>2535</v>
      </c>
      <c r="G193" s="184" t="s">
        <v>1374</v>
      </c>
      <c r="H193" s="185">
        <v>19</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851</v>
      </c>
    </row>
    <row r="194" s="2" customFormat="1">
      <c r="A194" s="38"/>
      <c r="B194" s="39"/>
      <c r="C194" s="38"/>
      <c r="D194" s="195" t="s">
        <v>1362</v>
      </c>
      <c r="E194" s="38"/>
      <c r="F194" s="239" t="s">
        <v>2633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674</v>
      </c>
      <c r="D195" s="181" t="s">
        <v>258</v>
      </c>
      <c r="E195" s="182" t="s">
        <v>2634</v>
      </c>
      <c r="F195" s="183" t="s">
        <v>2457</v>
      </c>
      <c r="G195" s="184" t="s">
        <v>1374</v>
      </c>
      <c r="H195" s="185">
        <v>7</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859</v>
      </c>
    </row>
    <row r="196" s="2" customFormat="1">
      <c r="A196" s="38"/>
      <c r="B196" s="39"/>
      <c r="C196" s="38"/>
      <c r="D196" s="195" t="s">
        <v>1362</v>
      </c>
      <c r="E196" s="38"/>
      <c r="F196" s="239" t="s">
        <v>2635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678</v>
      </c>
      <c r="D197" s="181" t="s">
        <v>258</v>
      </c>
      <c r="E197" s="182" t="s">
        <v>2636</v>
      </c>
      <c r="F197" s="183" t="s">
        <v>2540</v>
      </c>
      <c r="G197" s="184" t="s">
        <v>1488</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867</v>
      </c>
    </row>
    <row r="198" s="2" customFormat="1" ht="24.15" customHeight="1">
      <c r="A198" s="38"/>
      <c r="B198" s="180"/>
      <c r="C198" s="181" t="s">
        <v>682</v>
      </c>
      <c r="D198" s="181" t="s">
        <v>258</v>
      </c>
      <c r="E198" s="182" t="s">
        <v>2637</v>
      </c>
      <c r="F198" s="183" t="s">
        <v>2542</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876</v>
      </c>
    </row>
    <row r="199" s="2" customFormat="1">
      <c r="A199" s="38"/>
      <c r="B199" s="39"/>
      <c r="C199" s="38"/>
      <c r="D199" s="195" t="s">
        <v>1362</v>
      </c>
      <c r="E199" s="38"/>
      <c r="F199" s="239" t="s">
        <v>2578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686</v>
      </c>
      <c r="D200" s="181" t="s">
        <v>258</v>
      </c>
      <c r="E200" s="182" t="s">
        <v>2638</v>
      </c>
      <c r="F200" s="183" t="s">
        <v>2639</v>
      </c>
      <c r="G200" s="184" t="s">
        <v>1488</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884</v>
      </c>
    </row>
    <row r="201" s="2" customFormat="1">
      <c r="A201" s="38"/>
      <c r="B201" s="39"/>
      <c r="C201" s="38"/>
      <c r="D201" s="195" t="s">
        <v>1362</v>
      </c>
      <c r="E201" s="38"/>
      <c r="F201" s="239" t="s">
        <v>2578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690</v>
      </c>
      <c r="D202" s="181" t="s">
        <v>258</v>
      </c>
      <c r="E202" s="182" t="s">
        <v>2640</v>
      </c>
      <c r="F202" s="183" t="s">
        <v>2641</v>
      </c>
      <c r="G202" s="184" t="s">
        <v>1779</v>
      </c>
      <c r="H202" s="185">
        <v>24</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892</v>
      </c>
    </row>
    <row r="203" s="2" customFormat="1">
      <c r="A203" s="38"/>
      <c r="B203" s="39"/>
      <c r="C203" s="38"/>
      <c r="D203" s="195" t="s">
        <v>1362</v>
      </c>
      <c r="E203" s="38"/>
      <c r="F203" s="239" t="s">
        <v>2642</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694</v>
      </c>
      <c r="D204" s="181" t="s">
        <v>258</v>
      </c>
      <c r="E204" s="182" t="s">
        <v>2643</v>
      </c>
      <c r="F204" s="183" t="s">
        <v>2644</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900</v>
      </c>
    </row>
    <row r="205" s="2" customFormat="1">
      <c r="A205" s="38"/>
      <c r="B205" s="39"/>
      <c r="C205" s="38"/>
      <c r="D205" s="195" t="s">
        <v>1362</v>
      </c>
      <c r="E205" s="38"/>
      <c r="F205" s="239" t="s">
        <v>2645</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698</v>
      </c>
      <c r="D206" s="181" t="s">
        <v>258</v>
      </c>
      <c r="E206" s="182" t="s">
        <v>2646</v>
      </c>
      <c r="F206" s="183" t="s">
        <v>2647</v>
      </c>
      <c r="G206" s="184" t="s">
        <v>1779</v>
      </c>
      <c r="H206" s="185">
        <v>12</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908</v>
      </c>
    </row>
    <row r="207" s="2" customFormat="1">
      <c r="A207" s="38"/>
      <c r="B207" s="39"/>
      <c r="C207" s="38"/>
      <c r="D207" s="195" t="s">
        <v>1362</v>
      </c>
      <c r="E207" s="38"/>
      <c r="F207" s="239" t="s">
        <v>2648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21.75" customHeight="1">
      <c r="A208" s="38"/>
      <c r="B208" s="180"/>
      <c r="C208" s="181" t="s">
        <v>702</v>
      </c>
      <c r="D208" s="181" t="s">
        <v>258</v>
      </c>
      <c r="E208" s="182" t="s">
        <v>2649</v>
      </c>
      <c r="F208" s="183" t="s">
        <v>2471</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916</v>
      </c>
    </row>
    <row r="209" s="2" customFormat="1">
      <c r="A209" s="38"/>
      <c r="B209" s="39"/>
      <c r="C209" s="38"/>
      <c r="D209" s="195" t="s">
        <v>1362</v>
      </c>
      <c r="E209" s="38"/>
      <c r="F209" s="239" t="s">
        <v>2578</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706</v>
      </c>
      <c r="D210" s="181" t="s">
        <v>258</v>
      </c>
      <c r="E210" s="182" t="s">
        <v>2650</v>
      </c>
      <c r="F210" s="183" t="s">
        <v>2473</v>
      </c>
      <c r="G210" s="184" t="s">
        <v>1779</v>
      </c>
      <c r="H210" s="185">
        <v>14</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924</v>
      </c>
    </row>
    <row r="211" s="2" customFormat="1">
      <c r="A211" s="38"/>
      <c r="B211" s="39"/>
      <c r="C211" s="38"/>
      <c r="D211" s="195" t="s">
        <v>1362</v>
      </c>
      <c r="E211" s="38"/>
      <c r="F211" s="239" t="s">
        <v>2603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16.5" customHeight="1">
      <c r="A212" s="38"/>
      <c r="B212" s="180"/>
      <c r="C212" s="181" t="s">
        <v>710</v>
      </c>
      <c r="D212" s="181" t="s">
        <v>258</v>
      </c>
      <c r="E212" s="182" t="s">
        <v>2651</v>
      </c>
      <c r="F212" s="183" t="s">
        <v>2652</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932</v>
      </c>
    </row>
    <row r="213" s="2" customFormat="1">
      <c r="A213" s="38"/>
      <c r="B213" s="39"/>
      <c r="C213" s="38"/>
      <c r="D213" s="195" t="s">
        <v>1362</v>
      </c>
      <c r="E213" s="38"/>
      <c r="F213" s="239" t="s">
        <v>2578</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714</v>
      </c>
      <c r="D214" s="181" t="s">
        <v>258</v>
      </c>
      <c r="E214" s="182" t="s">
        <v>2653</v>
      </c>
      <c r="F214" s="183" t="s">
        <v>2654</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942</v>
      </c>
    </row>
    <row r="215" s="2" customFormat="1">
      <c r="A215" s="38"/>
      <c r="B215" s="39"/>
      <c r="C215" s="38"/>
      <c r="D215" s="195" t="s">
        <v>1362</v>
      </c>
      <c r="E215" s="38"/>
      <c r="F215" s="239" t="s">
        <v>2655</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718</v>
      </c>
      <c r="D216" s="181" t="s">
        <v>258</v>
      </c>
      <c r="E216" s="182" t="s">
        <v>2656</v>
      </c>
      <c r="F216" s="183" t="s">
        <v>2657</v>
      </c>
      <c r="G216" s="184" t="s">
        <v>2658</v>
      </c>
      <c r="H216" s="185">
        <v>150</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950</v>
      </c>
    </row>
    <row r="217" s="2" customFormat="1">
      <c r="A217" s="38"/>
      <c r="B217" s="39"/>
      <c r="C217" s="38"/>
      <c r="D217" s="195" t="s">
        <v>1362</v>
      </c>
      <c r="E217" s="38"/>
      <c r="F217" s="239" t="s">
        <v>2659</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722</v>
      </c>
      <c r="D218" s="181" t="s">
        <v>258</v>
      </c>
      <c r="E218" s="182" t="s">
        <v>2660</v>
      </c>
      <c r="F218" s="183" t="s">
        <v>2477</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958</v>
      </c>
    </row>
    <row r="219" s="2" customFormat="1">
      <c r="A219" s="38"/>
      <c r="B219" s="39"/>
      <c r="C219" s="38"/>
      <c r="D219" s="195" t="s">
        <v>1362</v>
      </c>
      <c r="E219" s="38"/>
      <c r="F219" s="239" t="s">
        <v>2578</v>
      </c>
      <c r="G219" s="38"/>
      <c r="H219" s="38"/>
      <c r="I219" s="240"/>
      <c r="J219" s="38"/>
      <c r="K219" s="38"/>
      <c r="L219" s="39"/>
      <c r="M219" s="249"/>
      <c r="N219" s="250"/>
      <c r="O219" s="245"/>
      <c r="P219" s="245"/>
      <c r="Q219" s="245"/>
      <c r="R219" s="245"/>
      <c r="S219" s="245"/>
      <c r="T219" s="251"/>
      <c r="U219" s="38"/>
      <c r="V219" s="38"/>
      <c r="W219" s="38"/>
      <c r="X219" s="38"/>
      <c r="Y219" s="38"/>
      <c r="Z219" s="38"/>
      <c r="AA219" s="38"/>
      <c r="AB219" s="38"/>
      <c r="AC219" s="38"/>
      <c r="AD219" s="38"/>
      <c r="AE219" s="38"/>
      <c r="AT219" s="19" t="s">
        <v>1362</v>
      </c>
      <c r="AU219" s="19" t="s">
        <v>82</v>
      </c>
    </row>
    <row r="220" s="2" customFormat="1" ht="6.96" customHeight="1">
      <c r="A220" s="38"/>
      <c r="B220" s="60"/>
      <c r="C220" s="61"/>
      <c r="D220" s="61"/>
      <c r="E220" s="61"/>
      <c r="F220" s="61"/>
      <c r="G220" s="61"/>
      <c r="H220" s="61"/>
      <c r="I220" s="61"/>
      <c r="J220" s="61"/>
      <c r="K220" s="61"/>
      <c r="L220" s="39"/>
      <c r="M220" s="38"/>
      <c r="O220" s="38"/>
      <c r="P220" s="38"/>
      <c r="Q220" s="38"/>
      <c r="R220" s="38"/>
      <c r="S220" s="38"/>
      <c r="T220" s="38"/>
      <c r="U220" s="38"/>
      <c r="V220" s="38"/>
      <c r="W220" s="38"/>
      <c r="X220" s="38"/>
      <c r="Y220" s="38"/>
      <c r="Z220" s="38"/>
      <c r="AA220" s="38"/>
      <c r="AB220" s="38"/>
      <c r="AC220" s="38"/>
      <c r="AD220" s="38"/>
      <c r="AE220" s="38"/>
    </row>
  </sheetData>
  <autoFilter ref="C124:K21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Aigel</dc:creator>
  <cp:lastModifiedBy>Petr Aigel</cp:lastModifiedBy>
  <dcterms:created xsi:type="dcterms:W3CDTF">2024-01-30T20:14:28Z</dcterms:created>
  <dcterms:modified xsi:type="dcterms:W3CDTF">2024-01-30T20:15:24Z</dcterms:modified>
</cp:coreProperties>
</file>